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1.xml" ContentType="application/vnd.openxmlformats-officedocument.spreadsheetml.revisionLog+xml"/>
  <Override PartName="/xl/revisions/revisionLog172.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167.xml" ContentType="application/vnd.openxmlformats-officedocument.spreadsheetml.revisionLog+xml"/>
  <Override PartName="/xl/revisions/revisionLog36.xml" ContentType="application/vnd.openxmlformats-officedocument.spreadsheetml.revisionLog+xml"/>
  <Override PartName="/xl/revisions/revisionLog40.xml" ContentType="application/vnd.openxmlformats-officedocument.spreadsheetml.revisionLog+xml"/>
  <Override PartName="/xl/revisions/revisionLog61.xml" ContentType="application/vnd.openxmlformats-officedocument.spreadsheetml.revisionLog+xml"/>
  <Override PartName="/xl/revisions/revisionLog162.xml" ContentType="application/vnd.openxmlformats-officedocument.spreadsheetml.revisionLog+xml"/>
  <Override PartName="/xl/revisions/revisionLog4.xml" ContentType="application/vnd.openxmlformats-officedocument.spreadsheetml.revisionLog+xml"/>
  <Override PartName="/xl/revisions/revisionLog77.xml" ContentType="application/vnd.openxmlformats-officedocument.spreadsheetml.revisionLog+xml"/>
  <Override PartName="/xl/revisions/revisionLog21.xml" ContentType="application/vnd.openxmlformats-officedocument.spreadsheetml.revisionLog+xml"/>
  <Override PartName="/xl/revisions/revisionLog56.xml" ContentType="application/vnd.openxmlformats-officedocument.spreadsheetml.revisionLog+xml"/>
  <Override PartName="/xl/revisions/revisionLog26.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173.xml" ContentType="application/vnd.openxmlformats-officedocument.spreadsheetml.revisionLog+xml"/>
  <Override PartName="/xl/revisions/revisionLog1.xml" ContentType="application/vnd.openxmlformats-officedocument.spreadsheetml.revisionLog+xml"/>
  <Override PartName="/xl/revisions/revisionLog67.xml" ContentType="application/vnd.openxmlformats-officedocument.spreadsheetml.revisionLog+xml"/>
  <Override PartName="/xl/revisions/revisionLog3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46.xml" ContentType="application/vnd.openxmlformats-officedocument.spreadsheetml.revisionLog+xml"/>
  <Override PartName="/xl/revisions/revisionLog16.xml" ContentType="application/vnd.openxmlformats-officedocument.spreadsheetml.revisionLog+xml"/>
  <Override PartName="/xl/revisions/revisionLog168.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163.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171.xml" ContentType="application/vnd.openxmlformats-officedocument.spreadsheetml.revisionLog+xml"/>
  <Override PartName="/xl/revisions/revisionLog176.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57.xml" ContentType="application/vnd.openxmlformats-officedocument.spreadsheetml.revisionLog+xml"/>
  <Override PartName="/xl/revisions/revisionLog35.xml" ContentType="application/vnd.openxmlformats-officedocument.spreadsheetml.revisionLog+xml"/>
  <Override PartName="/xl/revisions/revisionLog49.xml" ContentType="application/vnd.openxmlformats-officedocument.spreadsheetml.revisionLog+xml"/>
  <Override PartName="/xl/revisions/revisionLog78.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174.xml" ContentType="application/vnd.openxmlformats-officedocument.spreadsheetml.revisionLog+xml"/>
  <Override PartName="/xl/revisions/revisionLog30.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161.xml" ContentType="application/vnd.openxmlformats-officedocument.spreadsheetml.revisionLog+xml"/>
  <Override PartName="/xl/revisions/revisionLog166.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9.xml" ContentType="application/vnd.openxmlformats-officedocument.spreadsheetml.revisionLog+xml"/>
  <Override PartName="/xl/revisions/revisionLog38.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164.xml" ContentType="application/vnd.openxmlformats-officedocument.spreadsheetml.revisionLog+xml"/>
  <Override PartName="/xl/revisions/revisionLog169.xml" ContentType="application/vnd.openxmlformats-officedocument.spreadsheetml.revisionLog+xml"/>
  <Override PartName="/xl/revisions/revisionLog20.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177.xml" ContentType="application/vnd.openxmlformats-officedocument.spreadsheetml.revisionLog+xml"/>
  <Override PartName="/xl/revisions/revisionLog81.xml" ContentType="application/vnd.openxmlformats-officedocument.spreadsheetml.revisionLog+xml"/>
  <Override PartName="/xl/revisions/revisionLog28.xml" ContentType="application/vnd.openxmlformats-officedocument.spreadsheetml.revisionLog+xml"/>
  <Override PartName="/xl/revisions/revisionLog7.xml" ContentType="application/vnd.openxmlformats-officedocument.spreadsheetml.revisionLog+xml"/>
  <Override PartName="/xl/revisions/revisionLog79.xml" ContentType="application/vnd.openxmlformats-officedocument.spreadsheetml.revisionLog+xml"/>
  <Override PartName="/xl/revisions/revisionLog74.xml" ContentType="application/vnd.openxmlformats-officedocument.spreadsheetml.revisionLog+xml"/>
  <Override PartName="/xl/revisions/revisionLog23.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170.xml" ContentType="application/vnd.openxmlformats-officedocument.spreadsheetml.revisionLog+xml"/>
  <Override PartName="/xl/revisions/revisionLog175.xml" ContentType="application/vnd.openxmlformats-officedocument.spreadsheetml.revisionLog+xml"/>
  <Override PartName="/xl/revisions/revisionLog18.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3.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64.xml" ContentType="application/vnd.openxmlformats-officedocument.spreadsheetml.revisionLog+xml"/>
  <Override PartName="/xl/revisions/revisionLog80.xml" ContentType="application/vnd.openxmlformats-officedocument.spreadsheetml.revisionLog+xml"/>
  <Override PartName="/xl/revisions/revisionLog165.xml" ContentType="application/vnd.openxmlformats-officedocument.spreadsheetml.revisionLog+xml"/>
  <Override PartName="/xl/revisions/revisionLog82.xml" ContentType="application/vnd.openxmlformats-officedocument.spreadsheetml.revisionLog+xml"/>
  <Override PartName="/xl/revisions/revisionLog8.xml" ContentType="application/vnd.openxmlformats-officedocument.spreadsheetml.revisionLog+xml"/>
  <Override PartName="/xl/revisions/revisionLog59.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7- Seg otros inf\3. Seguimiento Mapas de riesgos\Riesgos de gestión y corrupción\Segundo_Seguimiento - 2020\"/>
    </mc:Choice>
  </mc:AlternateContent>
  <bookViews>
    <workbookView xWindow="0" yWindow="0" windowWidth="20490" windowHeight="7155" activeTab="1"/>
  </bookViews>
  <sheets>
    <sheet name=" Riesgos corrupción" sheetId="1" r:id="rId1"/>
    <sheet name=" Riesgos Gestión" sheetId="2" r:id="rId2"/>
    <sheet name="Hoja1" sheetId="5" r:id="rId3"/>
    <sheet name="Hoja4" sheetId="7" r:id="rId4"/>
    <sheet name="Hoja3" sheetId="6" r:id="rId5"/>
    <sheet name=" Riesgos Seg Digital" sheetId="3" state="hidden" r:id="rId6"/>
    <sheet name="Hoja2" sheetId="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 Riesgos corrupción'!$A$11:$CI$1651</definedName>
    <definedName name="_xlnm._FilterDatabase" localSheetId="1" hidden="1">' Riesgos Gestión'!$A$11:$BU$1608</definedName>
    <definedName name="actividad">Hoja2!$A$61:$A$62</definedName>
    <definedName name="_xlnm.Print_Area" localSheetId="0">' Riesgos corrupción'!$A$1:$BM$13</definedName>
    <definedName name="_xlnm.Print_Area" localSheetId="1">' Riesgos Gestión'!$A$1:$BO$17</definedName>
    <definedName name="_xlnm.Print_Area" localSheetId="5">' Riesgos Seg Digital'!$A$1:$AH$14</definedName>
    <definedName name="autoridad">Hoja2!$A$54:$A$55</definedName>
    <definedName name="calif">Hoja2!$G$15:$H$40</definedName>
    <definedName name="calif2">Hoja2!$G$15:$I$39</definedName>
    <definedName name="ejecucion">Hoja2!$A$74:$A$76</definedName>
    <definedName name="evidencia">Hoja2!$A$65:$A$67</definedName>
    <definedName name="h">[1]Hoja2!$A$61:$A$62</definedName>
    <definedName name="j">[2]Hoja2!$A$63:$A$64</definedName>
    <definedName name="No">Hoja2!$J$15</definedName>
    <definedName name="observaciones">Hoja2!$A$63:$A$64</definedName>
    <definedName name="periodicidad">Hoja2!$A$56:$A$57</definedName>
    <definedName name="proposito">Hoja2!$A$58:$A$60</definedName>
    <definedName name="resp">Hoja2!$A$52:$A$53</definedName>
    <definedName name="Si">Hoja2!$J$12:$J$13</definedName>
    <definedName name="valores">Hoja2!$A$52:$B$67</definedName>
    <definedName name="Z_0531FD70_339B_4086_B010_3CC4021DA680_.wvu.FilterData" localSheetId="1" hidden="1">' Riesgos Gestión'!$A$11:$BU$1608</definedName>
    <definedName name="Z_0AF1E8A5_5329_4640_868F_4ECE52A28CD9_.wvu.FilterData" localSheetId="1" hidden="1">' Riesgos Gestión'!$A$11:$BU$1608</definedName>
    <definedName name="Z_13AFBB96_1CF3_4549_A146_FA10C1F4CAC7_.wvu.FilterData" localSheetId="0" hidden="1">' Riesgos corrupción'!$A$11:$CI$1651</definedName>
    <definedName name="Z_13AFBB96_1CF3_4549_A146_FA10C1F4CAC7_.wvu.FilterData" localSheetId="1" hidden="1">' Riesgos Gestión'!$A$11:$BU$1608</definedName>
    <definedName name="Z_25876B9F_BC11_440E_829F_F58FC92FE8BB_.wvu.FilterData" localSheetId="0" hidden="1">' Riesgos corrupción'!$A$11:$CI$11</definedName>
    <definedName name="Z_25876B9F_BC11_440E_829F_F58FC92FE8BB_.wvu.FilterData" localSheetId="1" hidden="1">' Riesgos Gestión'!$A$11:$CC$1608</definedName>
    <definedName name="Z_28EB79F0_395E_4767_86D6_97F6B702BA68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definedName>
    <definedName name="Z_28EB79F0_395E_4767_86D6_97F6B702BA68_.wvu.Cols" localSheetId="1" hidden="1">' Riesgos Gestión'!$H:$K,' Riesgos Gestión'!$M:$BG,' Riesgos Gestión'!$BP:$BS</definedName>
    <definedName name="Z_28EB79F0_395E_4767_86D6_97F6B702BA68_.wvu.Cols" localSheetId="5" hidden="1">' Riesgos Seg Digital'!$K:$K</definedName>
    <definedName name="Z_28EB79F0_395E_4767_86D6_97F6B702BA68_.wvu.FilterData" localSheetId="0" hidden="1">' Riesgos corrupción'!$A$11:$CI$1651</definedName>
    <definedName name="Z_28EB79F0_395E_4767_86D6_97F6B702BA68_.wvu.FilterData" localSheetId="1" hidden="1">' Riesgos Gestión'!$A$11:$BU$1608</definedName>
    <definedName name="Z_28EB79F0_395E_4767_86D6_97F6B702BA68_.wvu.PrintArea" localSheetId="0" hidden="1">' Riesgos corrupción'!$A$1:$BM$13</definedName>
    <definedName name="Z_28EB79F0_395E_4767_86D6_97F6B702BA68_.wvu.PrintArea" localSheetId="1" hidden="1">' Riesgos Gestión'!$A$1:$BO$17</definedName>
    <definedName name="Z_28EB79F0_395E_4767_86D6_97F6B702BA68_.wvu.PrintArea" localSheetId="5" hidden="1">' Riesgos Seg Digital'!$A$1:$AH$14</definedName>
    <definedName name="Z_2AD9EF47_AC53_4E98_A03A_05B843BE4BE8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2AD9EF47_AC53_4E98_A03A_05B843BE4BE8_.wvu.Cols" localSheetId="1" hidden="1">' Riesgos Gestión'!$M:$BG</definedName>
    <definedName name="Z_2AD9EF47_AC53_4E98_A03A_05B843BE4BE8_.wvu.Cols" localSheetId="5" hidden="1">' Riesgos Seg Digital'!$K:$K</definedName>
    <definedName name="Z_2AD9EF47_AC53_4E98_A03A_05B843BE4BE8_.wvu.FilterData" localSheetId="0" hidden="1">' Riesgos corrupción'!$A$11:$CI$1651</definedName>
    <definedName name="Z_2AD9EF47_AC53_4E98_A03A_05B843BE4BE8_.wvu.FilterData" localSheetId="1" hidden="1">' Riesgos Gestión'!$A$11:$BU$1608</definedName>
    <definedName name="Z_2AD9EF47_AC53_4E98_A03A_05B843BE4BE8_.wvu.PrintArea" localSheetId="0" hidden="1">' Riesgos corrupción'!$A$1:$BM$13</definedName>
    <definedName name="Z_2AD9EF47_AC53_4E98_A03A_05B843BE4BE8_.wvu.PrintArea" localSheetId="1" hidden="1">' Riesgos Gestión'!$A$1:$BO$17</definedName>
    <definedName name="Z_2AD9EF47_AC53_4E98_A03A_05B843BE4BE8_.wvu.PrintArea" localSheetId="5" hidden="1">' Riesgos Seg Digital'!$A$1:$AH$14</definedName>
    <definedName name="Z_2B68D6C0_6485_44BE_AD3D_DF7BCCD202FD_.wvu.FilterData" localSheetId="1" hidden="1">' Riesgos Gestión'!$A$11:$BU$1608</definedName>
    <definedName name="Z_2CFE1F16_1668_4B32_9382_590D40214011_.wvu.FilterData" localSheetId="1" hidden="1">' Riesgos Gestión'!$A$11:$CC$1608</definedName>
    <definedName name="Z_2E1E3729_079D_4CDB_BFEF_1BCE651619BA_.wvu.FilterData" localSheetId="1" hidden="1">' Riesgos Gestión'!$A$11:$BU$1608</definedName>
    <definedName name="Z_3274CC75_5482_44E0_B63F_AD0BFC2B27F1_.wvu.FilterData" localSheetId="0" hidden="1">' Riesgos corrupción'!$A$11:$CI$1651</definedName>
    <definedName name="Z_3274CC75_5482_44E0_B63F_AD0BFC2B27F1_.wvu.FilterData" localSheetId="1" hidden="1">' Riesgos Gestión'!$A$11:$BU$1608</definedName>
    <definedName name="Z_338E1B1A_3538_4D38_AA60_34697D8F19F7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338E1B1A_3538_4D38_AA60_34697D8F19F7_.wvu.Cols" localSheetId="5" hidden="1">' Riesgos Seg Digital'!$K:$K</definedName>
    <definedName name="Z_338E1B1A_3538_4D38_AA60_34697D8F19F7_.wvu.FilterData" localSheetId="0" hidden="1">' Riesgos corrupción'!$A$11:$CI$11</definedName>
    <definedName name="Z_338E1B1A_3538_4D38_AA60_34697D8F19F7_.wvu.FilterData" localSheetId="1" hidden="1">' Riesgos Gestión'!$A$11:$BU$1608</definedName>
    <definedName name="Z_338E1B1A_3538_4D38_AA60_34697D8F19F7_.wvu.PrintArea" localSheetId="0" hidden="1">' Riesgos corrupción'!$A$1:$BM$13</definedName>
    <definedName name="Z_338E1B1A_3538_4D38_AA60_34697D8F19F7_.wvu.PrintArea" localSheetId="1" hidden="1">' Riesgos Gestión'!$A$1:$BO$17</definedName>
    <definedName name="Z_338E1B1A_3538_4D38_AA60_34697D8F19F7_.wvu.PrintArea" localSheetId="5" hidden="1">' Riesgos Seg Digital'!$A$1:$AH$14</definedName>
    <definedName name="Z_3A5697C3_32C3_4CB4_89B9_188D7136933B_.wvu.Cols" localSheetId="0" hidden="1">' Riesgos corrupción'!$J:$K</definedName>
    <definedName name="Z_3A5697C3_32C3_4CB4_89B9_188D7136933B_.wvu.Cols" localSheetId="1" hidden="1">' Riesgos Gestión'!$M:$BG</definedName>
    <definedName name="Z_3A5697C3_32C3_4CB4_89B9_188D7136933B_.wvu.Cols" localSheetId="5" hidden="1">' Riesgos Seg Digital'!$K:$K</definedName>
    <definedName name="Z_3A5697C3_32C3_4CB4_89B9_188D7136933B_.wvu.FilterData" localSheetId="0" hidden="1">' Riesgos corrupción'!$A$11:$CI$1651</definedName>
    <definedName name="Z_3A5697C3_32C3_4CB4_89B9_188D7136933B_.wvu.FilterData" localSheetId="1" hidden="1">' Riesgos Gestión'!$A$11:$BU$1608</definedName>
    <definedName name="Z_3A5697C3_32C3_4CB4_89B9_188D7136933B_.wvu.PrintArea" localSheetId="0" hidden="1">' Riesgos corrupción'!$A$1:$BM$13</definedName>
    <definedName name="Z_3A5697C3_32C3_4CB4_89B9_188D7136933B_.wvu.PrintArea" localSheetId="1" hidden="1">' Riesgos Gestión'!$A$1:$BO$17</definedName>
    <definedName name="Z_3A5697C3_32C3_4CB4_89B9_188D7136933B_.wvu.PrintArea" localSheetId="5" hidden="1">' Riesgos Seg Digital'!$A$1:$AH$14</definedName>
    <definedName name="Z_4A38B631_B1A8_438C_8619_2337EA6BD300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4A38B631_B1A8_438C_8619_2337EA6BD300_.wvu.Cols" localSheetId="5" hidden="1">' Riesgos Seg Digital'!$K:$K</definedName>
    <definedName name="Z_4A38B631_B1A8_438C_8619_2337EA6BD300_.wvu.FilterData" localSheetId="0" hidden="1">' Riesgos corrupción'!$A$11:$CI$1651</definedName>
    <definedName name="Z_4A38B631_B1A8_438C_8619_2337EA6BD300_.wvu.FilterData" localSheetId="1" hidden="1">' Riesgos Gestión'!$A$11:$BU$1608</definedName>
    <definedName name="Z_4A38B631_B1A8_438C_8619_2337EA6BD300_.wvu.PrintArea" localSheetId="0" hidden="1">' Riesgos corrupción'!$A$1:$BM$13</definedName>
    <definedName name="Z_4A38B631_B1A8_438C_8619_2337EA6BD300_.wvu.PrintArea" localSheetId="1" hidden="1">' Riesgos Gestión'!$A$1:$BO$17</definedName>
    <definedName name="Z_4A38B631_B1A8_438C_8619_2337EA6BD300_.wvu.PrintArea" localSheetId="5" hidden="1">' Riesgos Seg Digital'!$A$1:$AH$14</definedName>
    <definedName name="Z_4FF52793_9BB3_405F_A18A_A8BA3990C6FD_.wvu.FilterData" localSheetId="1" hidden="1">' Riesgos Gestión'!$A$11:$BU$1608</definedName>
    <definedName name="Z_56F99F4B_4280_42EC_833E_478E9E571AD4_.wvu.Cols" localSheetId="1" hidden="1">' Riesgos Gestión'!$E:$K</definedName>
    <definedName name="Z_56F99F4B_4280_42EC_833E_478E9E571AD4_.wvu.Cols" localSheetId="5" hidden="1">' Riesgos Seg Digital'!$K:$K</definedName>
    <definedName name="Z_56F99F4B_4280_42EC_833E_478E9E571AD4_.wvu.FilterData" localSheetId="0" hidden="1">' Riesgos corrupción'!$A$11:$CI$1651</definedName>
    <definedName name="Z_56F99F4B_4280_42EC_833E_478E9E571AD4_.wvu.FilterData" localSheetId="1" hidden="1">' Riesgos Gestión'!$A$11:$BU$1608</definedName>
    <definedName name="Z_56F99F4B_4280_42EC_833E_478E9E571AD4_.wvu.PrintArea" localSheetId="0" hidden="1">' Riesgos corrupción'!$A$1:$BM$13</definedName>
    <definedName name="Z_56F99F4B_4280_42EC_833E_478E9E571AD4_.wvu.PrintArea" localSheetId="1" hidden="1">' Riesgos Gestión'!$A$1:$BO$17</definedName>
    <definedName name="Z_56F99F4B_4280_42EC_833E_478E9E571AD4_.wvu.PrintArea" localSheetId="5" hidden="1">' Riesgos Seg Digital'!$A$1:$AH$14</definedName>
    <definedName name="Z_60B00A2B_226C_4B11_BA00_D577B1317FAA_.wvu.FilterData" localSheetId="1" hidden="1">' Riesgos Gestión'!$A$11:$BU$1608</definedName>
    <definedName name="Z_63DB2F7C_C38F_4A2E_A1B6_6C25408A7277_.wvu.FilterData" localSheetId="0" hidden="1">' Riesgos corrupción'!$A$11:$CI$1651</definedName>
    <definedName name="Z_63DB2F7C_C38F_4A2E_A1B6_6C25408A7277_.wvu.FilterData" localSheetId="1" hidden="1">' Riesgos Gestión'!$A$11:$BU$1608</definedName>
    <definedName name="Z_75E85E36_D729_42B5_A341_5B81B528C62C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definedName>
    <definedName name="Z_75E85E36_D729_42B5_A341_5B81B528C62C_.wvu.Cols" localSheetId="1" hidden="1">' Riesgos Gestión'!$BP:$BS</definedName>
    <definedName name="Z_75E85E36_D729_42B5_A341_5B81B528C62C_.wvu.Cols" localSheetId="5" hidden="1">' Riesgos Seg Digital'!$K:$K</definedName>
    <definedName name="Z_75E85E36_D729_42B5_A341_5B81B528C62C_.wvu.FilterData" localSheetId="0" hidden="1">' Riesgos corrupción'!$A$11:$CI$1651</definedName>
    <definedName name="Z_75E85E36_D729_42B5_A341_5B81B528C62C_.wvu.FilterData" localSheetId="1" hidden="1">' Riesgos Gestión'!$A$11:$BU$1608</definedName>
    <definedName name="Z_75E85E36_D729_42B5_A341_5B81B528C62C_.wvu.PrintArea" localSheetId="0" hidden="1">' Riesgos corrupción'!$A$1:$BM$13</definedName>
    <definedName name="Z_75E85E36_D729_42B5_A341_5B81B528C62C_.wvu.PrintArea" localSheetId="1" hidden="1">' Riesgos Gestión'!$A$1:$BO$17</definedName>
    <definedName name="Z_75E85E36_D729_42B5_A341_5B81B528C62C_.wvu.PrintArea" localSheetId="5" hidden="1">' Riesgos Seg Digital'!$A$1:$AH$14</definedName>
    <definedName name="Z_75E85E36_D729_42B5_A341_5B81B528C62C_.wvu.Rows" localSheetId="1" hidden="1">' Riesgos Gestión'!$1:$8</definedName>
    <definedName name="Z_85DF10E5_B9D7_436C_B1B4_AB007EA1F0C7_.wvu.Cols" localSheetId="0" hidden="1">' Riesgos corrupción'!$J:$K</definedName>
    <definedName name="Z_85DF10E5_B9D7_436C_B1B4_AB007EA1F0C7_.wvu.Cols" localSheetId="1" hidden="1">' Riesgos Gestión'!$M:$BG</definedName>
    <definedName name="Z_85DF10E5_B9D7_436C_B1B4_AB007EA1F0C7_.wvu.Cols" localSheetId="5" hidden="1">' Riesgos Seg Digital'!$K:$K</definedName>
    <definedName name="Z_85DF10E5_B9D7_436C_B1B4_AB007EA1F0C7_.wvu.FilterData" localSheetId="0" hidden="1">' Riesgos corrupción'!$A$11:$CI$1651</definedName>
    <definedName name="Z_85DF10E5_B9D7_436C_B1B4_AB007EA1F0C7_.wvu.FilterData" localSheetId="1" hidden="1">' Riesgos Gestión'!$A$11:$BU$1608</definedName>
    <definedName name="Z_85DF10E5_B9D7_436C_B1B4_AB007EA1F0C7_.wvu.PrintArea" localSheetId="0" hidden="1">' Riesgos corrupción'!$A$1:$BM$13</definedName>
    <definedName name="Z_85DF10E5_B9D7_436C_B1B4_AB007EA1F0C7_.wvu.PrintArea" localSheetId="1" hidden="1">' Riesgos Gestión'!$A$1:$BO$17</definedName>
    <definedName name="Z_85DF10E5_B9D7_436C_B1B4_AB007EA1F0C7_.wvu.PrintArea" localSheetId="5" hidden="1">' Riesgos Seg Digital'!$A$1:$AH$14</definedName>
    <definedName name="Z_8C6BF91F_C526_4359_843D_4C677FE09932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8C6BF91F_C526_4359_843D_4C677FE09932_.wvu.Cols" localSheetId="1" hidden="1">' Riesgos Gestión'!$M:$BG</definedName>
    <definedName name="Z_8C6BF91F_C526_4359_843D_4C677FE09932_.wvu.Cols" localSheetId="5" hidden="1">' Riesgos Seg Digital'!$K:$K</definedName>
    <definedName name="Z_8C6BF91F_C526_4359_843D_4C677FE09932_.wvu.FilterData" localSheetId="0" hidden="1">' Riesgos corrupción'!$A$11:$CI$1651</definedName>
    <definedName name="Z_8C6BF91F_C526_4359_843D_4C677FE09932_.wvu.FilterData" localSheetId="1" hidden="1">' Riesgos Gestión'!$A$11:$BU$1608</definedName>
    <definedName name="Z_8C6BF91F_C526_4359_843D_4C677FE09932_.wvu.PrintArea" localSheetId="0" hidden="1">' Riesgos corrupción'!$A$1:$BM$13</definedName>
    <definedName name="Z_8C6BF91F_C526_4359_843D_4C677FE09932_.wvu.PrintArea" localSheetId="1" hidden="1">' Riesgos Gestión'!$A$1:$BO$17</definedName>
    <definedName name="Z_8C6BF91F_C526_4359_843D_4C677FE09932_.wvu.PrintArea" localSheetId="5" hidden="1">' Riesgos Seg Digital'!$A$1:$AH$14</definedName>
    <definedName name="Z_8C6E98D4_43B2_4096_9471_F567CAE59372_.wvu.FilterData" localSheetId="1" hidden="1">' Riesgos Gestión'!$A$11:$BU$1608</definedName>
    <definedName name="Z_8CBD9A04_80A3_4957_A772_ACB2065DCA94_.wvu.FilterData" localSheetId="0" hidden="1">' Riesgos corrupción'!$A$11:$CI$1651</definedName>
    <definedName name="Z_8CBD9A04_80A3_4957_A772_ACB2065DCA94_.wvu.FilterData" localSheetId="1" hidden="1">' Riesgos Gestión'!$A$11:$BU$1608</definedName>
    <definedName name="Z_8DDC4A9B_2B45_430C_A7BE_82A4208B61D4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8DDC4A9B_2B45_430C_A7BE_82A4208B61D4_.wvu.Cols" localSheetId="1" hidden="1">' Riesgos Gestión'!$B:$K,' Riesgos Gestión'!$M:$BG</definedName>
    <definedName name="Z_8DDC4A9B_2B45_430C_A7BE_82A4208B61D4_.wvu.Cols" localSheetId="5" hidden="1">' Riesgos Seg Digital'!$K:$K</definedName>
    <definedName name="Z_8DDC4A9B_2B45_430C_A7BE_82A4208B61D4_.wvu.FilterData" localSheetId="0" hidden="1">' Riesgos corrupción'!$A$11:$CI$1651</definedName>
    <definedName name="Z_8DDC4A9B_2B45_430C_A7BE_82A4208B61D4_.wvu.FilterData" localSheetId="1" hidden="1">' Riesgos Gestión'!$A$11:$BU$1608</definedName>
    <definedName name="Z_8DDC4A9B_2B45_430C_A7BE_82A4208B61D4_.wvu.PrintArea" localSheetId="0" hidden="1">' Riesgos corrupción'!$A$1:$BM$13</definedName>
    <definedName name="Z_8DDC4A9B_2B45_430C_A7BE_82A4208B61D4_.wvu.PrintArea" localSheetId="1" hidden="1">' Riesgos Gestión'!$A$1:$BO$17</definedName>
    <definedName name="Z_8DDC4A9B_2B45_430C_A7BE_82A4208B61D4_.wvu.PrintArea" localSheetId="5" hidden="1">' Riesgos Seg Digital'!$A$1:$AH$14</definedName>
    <definedName name="Z_8E813F4D_8069_40F4_AFAE_768DAB110D2F_.wvu.Cols" localSheetId="1" hidden="1">' Riesgos Gestión'!$E:$K</definedName>
    <definedName name="Z_8E813F4D_8069_40F4_AFAE_768DAB110D2F_.wvu.Cols" localSheetId="5" hidden="1">' Riesgos Seg Digital'!$K:$K</definedName>
    <definedName name="Z_8E813F4D_8069_40F4_AFAE_768DAB110D2F_.wvu.FilterData" localSheetId="0" hidden="1">' Riesgos corrupción'!$A$11:$CI$1651</definedName>
    <definedName name="Z_8E813F4D_8069_40F4_AFAE_768DAB110D2F_.wvu.FilterData" localSheetId="1" hidden="1">' Riesgos Gestión'!$A$11:$BU$1608</definedName>
    <definedName name="Z_8E813F4D_8069_40F4_AFAE_768DAB110D2F_.wvu.PrintArea" localSheetId="0" hidden="1">' Riesgos corrupción'!$A$1:$BM$13</definedName>
    <definedName name="Z_8E813F4D_8069_40F4_AFAE_768DAB110D2F_.wvu.PrintArea" localSheetId="1" hidden="1">' Riesgos Gestión'!$A$1:$BO$17</definedName>
    <definedName name="Z_8E813F4D_8069_40F4_AFAE_768DAB110D2F_.wvu.PrintArea" localSheetId="5" hidden="1">' Riesgos Seg Digital'!$A$1:$AH$14</definedName>
    <definedName name="Z_91E911A3_C514_4054_A7A3_0A80904158C5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91E911A3_C514_4054_A7A3_0A80904158C5_.wvu.Cols" localSheetId="1" hidden="1">' Riesgos Gestión'!$M:$BG</definedName>
    <definedName name="Z_91E911A3_C514_4054_A7A3_0A80904158C5_.wvu.Cols" localSheetId="5" hidden="1">' Riesgos Seg Digital'!$K:$K</definedName>
    <definedName name="Z_91E911A3_C514_4054_A7A3_0A80904158C5_.wvu.FilterData" localSheetId="0" hidden="1">' Riesgos corrupción'!$A$11:$CI$1651</definedName>
    <definedName name="Z_91E911A3_C514_4054_A7A3_0A80904158C5_.wvu.FilterData" localSheetId="1" hidden="1">' Riesgos Gestión'!$A$11:$BU$1608</definedName>
    <definedName name="Z_91E911A3_C514_4054_A7A3_0A80904158C5_.wvu.PrintArea" localSheetId="0" hidden="1">' Riesgos corrupción'!$A$1:$BM$13</definedName>
    <definedName name="Z_91E911A3_C514_4054_A7A3_0A80904158C5_.wvu.PrintArea" localSheetId="1" hidden="1">' Riesgos Gestión'!$A$1:$BO$17</definedName>
    <definedName name="Z_91E911A3_C514_4054_A7A3_0A80904158C5_.wvu.PrintArea" localSheetId="5" hidden="1">' Riesgos Seg Digital'!$A$1:$AH$14</definedName>
    <definedName name="Z_98381225_229D_4BC6_B689_3CEB901A7CD9_.wvu.FilterData" localSheetId="1" hidden="1">' Riesgos Gestión'!$A$11:$BU$1608</definedName>
    <definedName name="Z_9C1D4242_0668_4426_9758_9FE329020DAC_.wvu.Cols" localSheetId="0" hidden="1">' Riesgos corrupción'!$J:$K</definedName>
    <definedName name="Z_9C1D4242_0668_4426_9758_9FE329020DAC_.wvu.Cols" localSheetId="1" hidden="1">' Riesgos Gestión'!$M:$BG</definedName>
    <definedName name="Z_9C1D4242_0668_4426_9758_9FE329020DAC_.wvu.Cols" localSheetId="5" hidden="1">' Riesgos Seg Digital'!$K:$K</definedName>
    <definedName name="Z_9C1D4242_0668_4426_9758_9FE329020DAC_.wvu.FilterData" localSheetId="0" hidden="1">' Riesgos corrupción'!$A$11:$CI$1651</definedName>
    <definedName name="Z_9C1D4242_0668_4426_9758_9FE329020DAC_.wvu.FilterData" localSheetId="1" hidden="1">' Riesgos Gestión'!$A$11:$BU$1608</definedName>
    <definedName name="Z_9C1D4242_0668_4426_9758_9FE329020DAC_.wvu.PrintArea" localSheetId="0" hidden="1">' Riesgos corrupción'!$A$1:$BM$13</definedName>
    <definedName name="Z_9C1D4242_0668_4426_9758_9FE329020DAC_.wvu.PrintArea" localSheetId="1" hidden="1">' Riesgos Gestión'!$A$1:$BO$17</definedName>
    <definedName name="Z_9C1D4242_0668_4426_9758_9FE329020DAC_.wvu.PrintArea" localSheetId="5" hidden="1">' Riesgos Seg Digital'!$A$1:$AH$14</definedName>
    <definedName name="Z_A2B88F19_5BB2_48CD_A2A2_022ACF2A0299_.wvu.Cols" localSheetId="0" hidden="1">' Riesgos corrupción'!$J:$K</definedName>
    <definedName name="Z_A2B88F19_5BB2_48CD_A2A2_022ACF2A0299_.wvu.Cols" localSheetId="1" hidden="1">' Riesgos Gestión'!$M:$BG</definedName>
    <definedName name="Z_A2B88F19_5BB2_48CD_A2A2_022ACF2A0299_.wvu.Cols" localSheetId="5" hidden="1">' Riesgos Seg Digital'!$K:$K</definedName>
    <definedName name="Z_A2B88F19_5BB2_48CD_A2A2_022ACF2A0299_.wvu.FilterData" localSheetId="0" hidden="1">' Riesgos corrupción'!$A$11:$CI$1651</definedName>
    <definedName name="Z_A2B88F19_5BB2_48CD_A2A2_022ACF2A0299_.wvu.FilterData" localSheetId="1" hidden="1">' Riesgos Gestión'!$A$11:$BU$1608</definedName>
    <definedName name="Z_A2B88F19_5BB2_48CD_A2A2_022ACF2A0299_.wvu.PrintArea" localSheetId="0" hidden="1">' Riesgos corrupción'!$A$1:$BM$13</definedName>
    <definedName name="Z_A2B88F19_5BB2_48CD_A2A2_022ACF2A0299_.wvu.PrintArea" localSheetId="1" hidden="1">' Riesgos Gestión'!$A$1:$BO$17</definedName>
    <definedName name="Z_A2B88F19_5BB2_48CD_A2A2_022ACF2A0299_.wvu.PrintArea" localSheetId="5" hidden="1">' Riesgos Seg Digital'!$A$1:$AH$14</definedName>
    <definedName name="Z_A316961D_7D99_4A60_AC47_16767175F568_.wvu.FilterData" localSheetId="1" hidden="1">' Riesgos Gestión'!$A$11:$BU$1608</definedName>
    <definedName name="Z_A9711ADC_59AF_45C0_9380_5AF627DC59FD_.wvu.Cols" localSheetId="0" hidden="1">' Riesgos corrupción'!$J:$K</definedName>
    <definedName name="Z_A9711ADC_59AF_45C0_9380_5AF627DC59FD_.wvu.Cols" localSheetId="1" hidden="1">' Riesgos Gestión'!$M:$BG</definedName>
    <definedName name="Z_A9711ADC_59AF_45C0_9380_5AF627DC59FD_.wvu.Cols" localSheetId="5" hidden="1">' Riesgos Seg Digital'!$K:$K</definedName>
    <definedName name="Z_A9711ADC_59AF_45C0_9380_5AF627DC59FD_.wvu.FilterData" localSheetId="0" hidden="1">' Riesgos corrupción'!$A$11:$CI$1651</definedName>
    <definedName name="Z_A9711ADC_59AF_45C0_9380_5AF627DC59FD_.wvu.FilterData" localSheetId="1" hidden="1">' Riesgos Gestión'!$A$11:$BU$1608</definedName>
    <definedName name="Z_A9711ADC_59AF_45C0_9380_5AF627DC59FD_.wvu.PrintArea" localSheetId="0" hidden="1">' Riesgos corrupción'!$A$1:$BM$13</definedName>
    <definedName name="Z_A9711ADC_59AF_45C0_9380_5AF627DC59FD_.wvu.PrintArea" localSheetId="1" hidden="1">' Riesgos Gestión'!$A$1:$BO$17</definedName>
    <definedName name="Z_A9711ADC_59AF_45C0_9380_5AF627DC59FD_.wvu.PrintArea" localSheetId="5" hidden="1">' Riesgos Seg Digital'!$A$1:$AH$14</definedName>
    <definedName name="Z_B073017C_C169_4872_B9F4_A7EEE01D9D8A_.wvu.FilterData" localSheetId="0" hidden="1">' Riesgos corrupción'!$A$11:$CI$1651</definedName>
    <definedName name="Z_B073017C_C169_4872_B9F4_A7EEE01D9D8A_.wvu.FilterData" localSheetId="1" hidden="1">' Riesgos Gestión'!$A$11:$BU$1608</definedName>
    <definedName name="Z_B2401E5E_9665_417D_8828_F978148A603E_.wvu.Cols" localSheetId="0" hidden="1">' Riesgos corrupción'!$J:$K</definedName>
    <definedName name="Z_B2401E5E_9665_417D_8828_F978148A603E_.wvu.Cols" localSheetId="1" hidden="1">' Riesgos Gestión'!$M:$BG</definedName>
    <definedName name="Z_B2401E5E_9665_417D_8828_F978148A603E_.wvu.Cols" localSheetId="5" hidden="1">' Riesgos Seg Digital'!$K:$K</definedName>
    <definedName name="Z_B2401E5E_9665_417D_8828_F978148A603E_.wvu.FilterData" localSheetId="0" hidden="1">' Riesgos corrupción'!$A$11:$CI$1651</definedName>
    <definedName name="Z_B2401E5E_9665_417D_8828_F978148A603E_.wvu.FilterData" localSheetId="1" hidden="1">' Riesgos Gestión'!$A$11:$BU$1608</definedName>
    <definedName name="Z_B2401E5E_9665_417D_8828_F978148A603E_.wvu.PrintArea" localSheetId="0" hidden="1">' Riesgos corrupción'!$A$1:$BM$13</definedName>
    <definedName name="Z_B2401E5E_9665_417D_8828_F978148A603E_.wvu.PrintArea" localSheetId="1" hidden="1">' Riesgos Gestión'!$A$1:$BO$17</definedName>
    <definedName name="Z_B2401E5E_9665_417D_8828_F978148A603E_.wvu.PrintArea" localSheetId="5" hidden="1">' Riesgos Seg Digital'!$A$1:$AH$14</definedName>
    <definedName name="Z_B6B3D1B5_4EC4_46FA_98FB_C9A444455A8A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B6B3D1B5_4EC4_46FA_98FB_C9A444455A8A_.wvu.Cols" localSheetId="1" hidden="1">' Riesgos Gestión'!$M:$BG</definedName>
    <definedName name="Z_B6B3D1B5_4EC4_46FA_98FB_C9A444455A8A_.wvu.Cols" localSheetId="5" hidden="1">' Riesgos Seg Digital'!$K:$K</definedName>
    <definedName name="Z_B6B3D1B5_4EC4_46FA_98FB_C9A444455A8A_.wvu.FilterData" localSheetId="0" hidden="1">' Riesgos corrupción'!$A$11:$CI$1651</definedName>
    <definedName name="Z_B6B3D1B5_4EC4_46FA_98FB_C9A444455A8A_.wvu.FilterData" localSheetId="1" hidden="1">' Riesgos Gestión'!$A$11:$BU$1608</definedName>
    <definedName name="Z_B6B3D1B5_4EC4_46FA_98FB_C9A444455A8A_.wvu.PrintArea" localSheetId="0" hidden="1">' Riesgos corrupción'!$A$1:$BM$13</definedName>
    <definedName name="Z_B6B3D1B5_4EC4_46FA_98FB_C9A444455A8A_.wvu.PrintArea" localSheetId="1" hidden="1">' Riesgos Gestión'!$A$1:$BO$17</definedName>
    <definedName name="Z_B6B3D1B5_4EC4_46FA_98FB_C9A444455A8A_.wvu.PrintArea" localSheetId="5" hidden="1">' Riesgos Seg Digital'!$A$1:$AH$14</definedName>
    <definedName name="Z_C200E1AD_3626_4D37_A886_2B0C0613AA3D_.wvu.FilterData" localSheetId="1" hidden="1">' Riesgos Gestión'!$A$11:$BU$1608</definedName>
    <definedName name="Z_C7102D02_788C_4FD5_8A9F_89AF3942CCB0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definedName>
    <definedName name="Z_C7102D02_788C_4FD5_8A9F_89AF3942CCB0_.wvu.Cols" localSheetId="1" hidden="1">' Riesgos Gestión'!$AQ:$AQ,' Riesgos Gestión'!$AS:$BG,' Riesgos Gestión'!$BP:$BS</definedName>
    <definedName name="Z_C7102D02_788C_4FD5_8A9F_89AF3942CCB0_.wvu.Cols" localSheetId="5" hidden="1">' Riesgos Seg Digital'!$K:$K</definedName>
    <definedName name="Z_C7102D02_788C_4FD5_8A9F_89AF3942CCB0_.wvu.FilterData" localSheetId="0" hidden="1">' Riesgos corrupción'!$A$11:$CI$1651</definedName>
    <definedName name="Z_C7102D02_788C_4FD5_8A9F_89AF3942CCB0_.wvu.FilterData" localSheetId="1" hidden="1">' Riesgos Gestión'!$A$11:$BU$1608</definedName>
    <definedName name="Z_C7102D02_788C_4FD5_8A9F_89AF3942CCB0_.wvu.PrintArea" localSheetId="0" hidden="1">' Riesgos corrupción'!$A$1:$BM$13</definedName>
    <definedName name="Z_C7102D02_788C_4FD5_8A9F_89AF3942CCB0_.wvu.PrintArea" localSheetId="1" hidden="1">' Riesgos Gestión'!$A$1:$BO$17</definedName>
    <definedName name="Z_C7102D02_788C_4FD5_8A9F_89AF3942CCB0_.wvu.PrintArea" localSheetId="5" hidden="1">' Riesgos Seg Digital'!$A$1:$AH$14</definedName>
    <definedName name="Z_C7102D02_788C_4FD5_8A9F_89AF3942CCB0_.wvu.Rows" localSheetId="1" hidden="1">' Riesgos Gestión'!$1:$8</definedName>
    <definedName name="Z_D37B0559_C99D_4EDA_BAC4_3F8DB0B3460A_.wvu.Cols" localSheetId="1" hidden="1">' Riesgos Gestión'!$E:$K</definedName>
    <definedName name="Z_D37B0559_C99D_4EDA_BAC4_3F8DB0B3460A_.wvu.Cols" localSheetId="5" hidden="1">' Riesgos Seg Digital'!$K:$K</definedName>
    <definedName name="Z_D37B0559_C99D_4EDA_BAC4_3F8DB0B3460A_.wvu.FilterData" localSheetId="0" hidden="1">' Riesgos corrupción'!$A$11:$CI$1651</definedName>
    <definedName name="Z_D37B0559_C99D_4EDA_BAC4_3F8DB0B3460A_.wvu.FilterData" localSheetId="1" hidden="1">' Riesgos Gestión'!$A$11:$BU$1608</definedName>
    <definedName name="Z_D37B0559_C99D_4EDA_BAC4_3F8DB0B3460A_.wvu.PrintArea" localSheetId="0" hidden="1">' Riesgos corrupción'!$A$1:$BM$13</definedName>
    <definedName name="Z_D37B0559_C99D_4EDA_BAC4_3F8DB0B3460A_.wvu.PrintArea" localSheetId="1" hidden="1">' Riesgos Gestión'!$A$1:$BO$17</definedName>
    <definedName name="Z_D37B0559_C99D_4EDA_BAC4_3F8DB0B3460A_.wvu.PrintArea" localSheetId="5" hidden="1">' Riesgos Seg Digital'!$A$1:$AH$14</definedName>
    <definedName name="Z_D41B4035_8BD2_47AB_A832_1F7BBC142080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D41B4035_8BD2_47AB_A832_1F7BBC142080_.wvu.Cols" localSheetId="1" hidden="1">' Riesgos Gestión'!$M:$BG</definedName>
    <definedName name="Z_D41B4035_8BD2_47AB_A832_1F7BBC142080_.wvu.Cols" localSheetId="5" hidden="1">' Riesgos Seg Digital'!$K:$K</definedName>
    <definedName name="Z_D41B4035_8BD2_47AB_A832_1F7BBC142080_.wvu.FilterData" localSheetId="0" hidden="1">' Riesgos corrupción'!$A$11:$CI$1651</definedName>
    <definedName name="Z_D41B4035_8BD2_47AB_A832_1F7BBC142080_.wvu.FilterData" localSheetId="1" hidden="1">' Riesgos Gestión'!$A$11:$BU$1608</definedName>
    <definedName name="Z_D41B4035_8BD2_47AB_A832_1F7BBC142080_.wvu.PrintArea" localSheetId="0" hidden="1">' Riesgos corrupción'!$A$1:$BM$13</definedName>
    <definedName name="Z_D41B4035_8BD2_47AB_A832_1F7BBC142080_.wvu.PrintArea" localSheetId="1" hidden="1">' Riesgos Gestión'!$A$1:$BO$17</definedName>
    <definedName name="Z_D41B4035_8BD2_47AB_A832_1F7BBC142080_.wvu.PrintArea" localSheetId="5" hidden="1">' Riesgos Seg Digital'!$A$1:$AH$14</definedName>
    <definedName name="Z_D875E5C8_73FE_4CB0_89D6_D68A9E2B92E6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D875E5C8_73FE_4CB0_89D6_D68A9E2B92E6_.wvu.Cols" localSheetId="5" hidden="1">' Riesgos Seg Digital'!$K:$K</definedName>
    <definedName name="Z_D875E5C8_73FE_4CB0_89D6_D68A9E2B92E6_.wvu.FilterData" localSheetId="0" hidden="1">' Riesgos corrupción'!$A$11:$CI$11</definedName>
    <definedName name="Z_D875E5C8_73FE_4CB0_89D6_D68A9E2B92E6_.wvu.FilterData" localSheetId="1" hidden="1">' Riesgos Gestión'!$A$11:$CC$1608</definedName>
    <definedName name="Z_D875E5C8_73FE_4CB0_89D6_D68A9E2B92E6_.wvu.PrintArea" localSheetId="0" hidden="1">' Riesgos corrupción'!$A$1:$BM$13</definedName>
    <definedName name="Z_D875E5C8_73FE_4CB0_89D6_D68A9E2B92E6_.wvu.PrintArea" localSheetId="1" hidden="1">' Riesgos Gestión'!$A$1:$BO$17</definedName>
    <definedName name="Z_D875E5C8_73FE_4CB0_89D6_D68A9E2B92E6_.wvu.PrintArea" localSheetId="5" hidden="1">' Riesgos Seg Digital'!$A$1:$AH$14</definedName>
    <definedName name="Z_E40195F1_C1A7_4C9F_B8D8_0B9F94BF3347_.wvu.FilterData" localSheetId="1" hidden="1">' Riesgos Gestión'!$A$11:$BU$1608</definedName>
    <definedName name="Z_E6E07115_0749_47B6_92C6_F1941D61B2DA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E6E07115_0749_47B6_92C6_F1941D61B2DA_.wvu.Cols" localSheetId="5" hidden="1">' Riesgos Seg Digital'!$K:$K</definedName>
    <definedName name="Z_E6E07115_0749_47B6_92C6_F1941D61B2DA_.wvu.FilterData" localSheetId="0" hidden="1">' Riesgos corrupción'!$A$11:$CI$1651</definedName>
    <definedName name="Z_E6E07115_0749_47B6_92C6_F1941D61B2DA_.wvu.FilterData" localSheetId="1" hidden="1">' Riesgos Gestión'!$A$11:$BU$1608</definedName>
    <definedName name="Z_E6E07115_0749_47B6_92C6_F1941D61B2DA_.wvu.PrintArea" localSheetId="0" hidden="1">' Riesgos corrupción'!$A$1:$BM$13</definedName>
    <definedName name="Z_E6E07115_0749_47B6_92C6_F1941D61B2DA_.wvu.PrintArea" localSheetId="1" hidden="1">' Riesgos Gestión'!$A$1:$BO$17</definedName>
    <definedName name="Z_E6E07115_0749_47B6_92C6_F1941D61B2DA_.wvu.PrintArea" localSheetId="5" hidden="1">' Riesgos Seg Digital'!$A$1:$AH$14</definedName>
    <definedName name="Z_E921765E_E8CF_4A14_BC17_10404CBCBB56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E921765E_E8CF_4A14_BC17_10404CBCBB56_.wvu.Cols" localSheetId="5" hidden="1">' Riesgos Seg Digital'!$K:$K</definedName>
    <definedName name="Z_E921765E_E8CF_4A14_BC17_10404CBCBB56_.wvu.FilterData" localSheetId="0" hidden="1">' Riesgos corrupción'!$A$11:$CI$1651</definedName>
    <definedName name="Z_E921765E_E8CF_4A14_BC17_10404CBCBB56_.wvu.FilterData" localSheetId="1" hidden="1">' Riesgos Gestión'!$A$11:$BU$1608</definedName>
    <definedName name="Z_E921765E_E8CF_4A14_BC17_10404CBCBB56_.wvu.PrintArea" localSheetId="0" hidden="1">' Riesgos corrupción'!$A$1:$BM$13</definedName>
    <definedName name="Z_E921765E_E8CF_4A14_BC17_10404CBCBB56_.wvu.PrintArea" localSheetId="1" hidden="1">' Riesgos Gestión'!$A$1:$BO$17</definedName>
    <definedName name="Z_E921765E_E8CF_4A14_BC17_10404CBCBB56_.wvu.PrintArea" localSheetId="5" hidden="1">' Riesgos Seg Digital'!$A$1:$AH$14</definedName>
    <definedName name="Z_E9F22DC8_DF35_4B57_82D5_15C70FC87FF7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E9F22DC8_DF35_4B57_82D5_15C70FC87FF7_.wvu.Cols" localSheetId="1" hidden="1">' Riesgos Gestión'!$M:$BG</definedName>
    <definedName name="Z_E9F22DC8_DF35_4B57_82D5_15C70FC87FF7_.wvu.Cols" localSheetId="5" hidden="1">' Riesgos Seg Digital'!$K:$K</definedName>
    <definedName name="Z_E9F22DC8_DF35_4B57_82D5_15C70FC87FF7_.wvu.FilterData" localSheetId="0" hidden="1">' Riesgos corrupción'!$A$11:$CI$1651</definedName>
    <definedName name="Z_E9F22DC8_DF35_4B57_82D5_15C70FC87FF7_.wvu.FilterData" localSheetId="1" hidden="1">' Riesgos Gestión'!$A$11:$BU$1608</definedName>
    <definedName name="Z_E9F22DC8_DF35_4B57_82D5_15C70FC87FF7_.wvu.PrintArea" localSheetId="0" hidden="1">' Riesgos corrupción'!$A$1:$BM$13</definedName>
    <definedName name="Z_E9F22DC8_DF35_4B57_82D5_15C70FC87FF7_.wvu.PrintArea" localSheetId="1" hidden="1">' Riesgos Gestión'!$A$1:$BO$17</definedName>
    <definedName name="Z_E9F22DC8_DF35_4B57_82D5_15C70FC87FF7_.wvu.PrintArea" localSheetId="5" hidden="1">' Riesgos Seg Digital'!$A$1:$AH$14</definedName>
    <definedName name="Z_FCE1872E_FA8F_45BB_BEA3_8D26A8E3DF65_.wvu.Cols" localSheetId="0" hidden="1">' Riesgos corrupción'!$J:$K,' Riesgos corrupción'!$AI:$AI,' Riesgos corrupción'!$AK:$AK,' Riesgos corrupción'!$AM:$AM,' Riesgos corrupción'!$AO:$AO,' Riesgos corrupción'!$AQ:$AQ,' Riesgos corrupción'!$AS:$AS,' Riesgos corrupción'!$AU:$AW,' Riesgos corrupción'!$AZ:$BH,' Riesgos corrupción'!$BJ:$BJ,' Riesgos corrupción'!$BL:$BT</definedName>
    <definedName name="Z_FCE1872E_FA8F_45BB_BEA3_8D26A8E3DF65_.wvu.Cols" localSheetId="1" hidden="1">' Riesgos Gestión'!$M:$BG</definedName>
    <definedName name="Z_FCE1872E_FA8F_45BB_BEA3_8D26A8E3DF65_.wvu.Cols" localSheetId="5" hidden="1">' Riesgos Seg Digital'!$K:$K</definedName>
    <definedName name="Z_FCE1872E_FA8F_45BB_BEA3_8D26A8E3DF65_.wvu.FilterData" localSheetId="0" hidden="1">' Riesgos corrupción'!$A$11:$CI$1651</definedName>
    <definedName name="Z_FCE1872E_FA8F_45BB_BEA3_8D26A8E3DF65_.wvu.FilterData" localSheetId="1" hidden="1">' Riesgos Gestión'!$A$11:$BU$1608</definedName>
    <definedName name="Z_FCE1872E_FA8F_45BB_BEA3_8D26A8E3DF65_.wvu.PrintArea" localSheetId="0" hidden="1">' Riesgos corrupción'!$A$1:$BM$13</definedName>
    <definedName name="Z_FCE1872E_FA8F_45BB_BEA3_8D26A8E3DF65_.wvu.PrintArea" localSheetId="1" hidden="1">' Riesgos Gestión'!$A$1:$BO$17</definedName>
    <definedName name="Z_FCE1872E_FA8F_45BB_BEA3_8D26A8E3DF65_.wvu.PrintArea" localSheetId="5" hidden="1">' Riesgos Seg Digital'!$A$1:$AH$14</definedName>
    <definedName name="Z_FF20BA6B_4E53_427A_AA44_FE6C57703473_.wvu.FilterData" localSheetId="1" hidden="1">' Riesgos Gestión'!$A$11:$BU$1608</definedName>
    <definedName name="zona">Hoja2!$G$15:$H$39</definedName>
  </definedNames>
  <calcPr calcId="152511"/>
  <customWorkbookViews>
    <customWorkbookView name="DELL - Vista personalizada" guid="{C7102D02-788C-4FD5-8A9F-89AF3942CCB0}" mergeInterval="0" personalView="1" maximized="1" xWindow="-8" yWindow="-8" windowWidth="1382" windowHeight="744" activeSheetId="2" showComments="commIndAndComment"/>
    <customWorkbookView name="Juver Chaparro Castiblanco - Vista personalizada" guid="{D37B0559-C99D-4EDA-BAC4-3F8DB0B3460A}" mergeInterval="0" personalView="1" xWindow="19" yWindow="19" windowWidth="951" windowHeight="843" activeSheetId="2"/>
    <customWorkbookView name="ADMIN - Vista personalizada" guid="{56F99F4B-4280-42EC-833E-478E9E571AD4}" mergeInterval="0" personalView="1" maximized="1" xWindow="-8" yWindow="-8" windowWidth="1382" windowHeight="744" activeSheetId="2"/>
    <customWorkbookView name="Alexis Carranza Moreno - Vista personalizada" guid="{2AD9EF47-AC53-4E98-A03A-05B843BE4BE8}" mergeInterval="0" personalView="1" maximized="1" xWindow="-8" yWindow="-8" windowWidth="1382" windowHeight="744" activeSheetId="2"/>
    <customWorkbookView name="Rubiela Del Socorro Ochoa Avila - Vista personalizada" guid="{3A5697C3-32C3-4CB4-89B9-188D7136933B}" mergeInterval="0" personalView="1" xWindow="2" yWindow="2" windowWidth="1364" windowHeight="726" activeSheetId="2"/>
    <customWorkbookView name="harold campos - Vista personalizada" guid="{A2B88F19-5BB2-48CD-A2A2-022ACF2A0299}" mergeInterval="0" personalView="1" maximized="1" windowWidth="1362" windowHeight="502" activeSheetId="2"/>
    <customWorkbookView name="familiabarrpuer@gmail.com - Vista personalizada" guid="{8DDC4A9B-2B45-430C-A7BE-82A4208B61D4}" mergeInterval="0" personalView="1" maximized="1" windowWidth="1916" windowHeight="714" activeSheetId="2"/>
    <customWorkbookView name="Oliver Quintero Perdomo - Vista personalizada" guid="{85DF10E5-B9D7-436C-B1B4-AB007EA1F0C7}" mergeInterval="0" personalView="1" maximized="1" xWindow="-8" yWindow="-8" windowWidth="1376" windowHeight="744" activeSheetId="2"/>
    <customWorkbookView name="Administrador - Vista personalizada" guid="{28EB79F0-395E-4767-86D6-97F6B702BA68}" mergeInterval="0" personalView="1" maximized="1" windowWidth="1362" windowHeight="542" activeSheetId="2"/>
    <customWorkbookView name="Yolanda Castro Salcedo - Vista personalizada" guid="{E6E07115-0749-47B6-92C6-F1941D61B2DA}" mergeInterval="0" personalView="1" maximized="1" xWindow="-8" yWindow="-8" windowWidth="1308" windowHeight="784" activeSheetId="2"/>
    <customWorkbookView name="Julio César Álvarez Velásquez - Vista personalizada" guid="{338E1B1A-3538-4D38-AA60-34697D8F19F7}" mergeInterval="0" personalView="1" xWindow="34" yWindow="6" windowWidth="1332" windowHeight="722" activeSheetId="2"/>
    <customWorkbookView name="Gerardo Gutierrez Sarmiento - Vista personalizada" guid="{D875E5C8-73FE-4CB0-89D6-D68A9E2B92E6}" mergeInterval="0" personalView="1" maximized="1" xWindow="-8" yWindow="-8" windowWidth="1382" windowHeight="744" activeSheetId="1"/>
    <customWorkbookView name="Maria Fernanda Cristancho Torres - Vista personalizada" guid="{E921765E-E8CF-4A14-BC17-10404CBCBB56}" mergeInterval="0" personalView="1" maximized="1" xWindow="-8" yWindow="-8" windowWidth="1382" windowHeight="744" activeSheetId="2"/>
    <customWorkbookView name="Yasmin Elena Gutierrez Leal - Vista personalizada" guid="{A9711ADC-59AF-45C0-9380-5AF627DC59FD}" mergeInterval="0" personalView="1" maximized="1" xWindow="-8" yWindow="-8" windowWidth="1382" windowHeight="744" activeSheetId="2"/>
    <customWorkbookView name="labor - Vista personalizada" guid="{4A38B631-B1A8-438C-8619-2337EA6BD300}" mergeInterval="0" personalView="1" maximized="1" xWindow="-8" yWindow="-8" windowWidth="1936" windowHeight="1056" activeSheetId="2"/>
    <customWorkbookView name="Cristina Isabel Enciso Triana - Vista personalizada" guid="{B2401E5E-9665-417D-8828-F978148A603E}" mergeInterval="0" personalView="1" maximized="1" xWindow="-8" yWindow="-8" windowWidth="1936" windowHeight="1046" activeSheetId="2"/>
    <customWorkbookView name="Cesar Augusto Riaño Perez - Vista personalizada" guid="{9C1D4242-0668-4426-9758-9FE329020DAC}" mergeInterval="0" personalView="1" maximized="1" xWindow="-8" yWindow="-8" windowWidth="1382" windowHeight="744" activeSheetId="2"/>
    <customWorkbookView name="Luis Alfonso Velandia Gonzalez - Vista personalizada" guid="{FCE1872E-FA8F-45BB-BEA3-8D26A8E3DF65}" mergeInterval="0" personalView="1" maximized="1" xWindow="-8" yWindow="-8" windowWidth="1382" windowHeight="744" activeSheetId="1"/>
    <customWorkbookView name="Juan Manuel Zapata Forero - Vista personalizada" guid="{B6B3D1B5-4EC4-46FA-98FB-C9A444455A8A}" mergeInterval="0" personalView="1" maximized="1" xWindow="-8" yWindow="-8" windowWidth="1382" windowHeight="744" activeSheetId="2"/>
    <customWorkbookView name="Mónica Lucía Tarquino Echeverry - Vista personalizada" guid="{91E911A3-C514-4054-A7A3-0A80904158C5}" mergeInterval="0" personalView="1" maximized="1" xWindow="-8" yWindow="-8" windowWidth="1382" windowHeight="744" activeSheetId="2"/>
    <customWorkbookView name="Ana Consuelo Rodriguez Rios - Vista personalizada" guid="{D41B4035-8BD2-47AB-A832-1F7BBC142080}" mergeInterval="0" personalView="1" maximized="1" xWindow="-9" yWindow="-9" windowWidth="1618" windowHeight="868" activeSheetId="2"/>
    <customWorkbookView name="sandra carolina ferro lombana - Vista personalizada" guid="{E9F22DC8-DF35-4B57-82D5-15C70FC87FF7}" mergeInterval="0" personalView="1" maximized="1" xWindow="-8" yWindow="-8" windowWidth="1382" windowHeight="744" activeSheetId="2"/>
    <customWorkbookView name="Mónica Patricia Rincón Velandia - Vista personalizada" guid="{8C6BF91F-C526-4359-843D-4C677FE09932}" mergeInterval="0" personalView="1" maximized="1" xWindow="-8" yWindow="-8" windowWidth="1382" windowHeight="744" activeSheetId="2"/>
    <customWorkbookView name="Jhon Alexander Gomez Arevalo - Vista personalizada" guid="{8E813F4D-8069-40F4-AFAE-768DAB110D2F}" mergeInterval="0" personalView="1" maximized="1" xWindow="-8" yWindow="-8" windowWidth="1936" windowHeight="1056" activeSheetId="1"/>
    <customWorkbookView name="Yolanda Castros Salcedo - Vista personalizada" guid="{75E85E36-D729-42B5-A341-5B81B528C62C}"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53" i="2" l="1"/>
  <c r="BE55" i="2"/>
  <c r="BE61" i="2"/>
  <c r="BE32" i="2"/>
  <c r="BE40" i="2"/>
  <c r="BE28" i="2"/>
  <c r="AF45" i="2"/>
  <c r="P45" i="2"/>
  <c r="R45" i="2"/>
  <c r="T45" i="2"/>
  <c r="V45" i="2"/>
  <c r="X45" i="2"/>
  <c r="Z45" i="2"/>
  <c r="AB45" i="2"/>
  <c r="AF61" i="2"/>
  <c r="AB61" i="2"/>
  <c r="Z61" i="2"/>
  <c r="X61" i="2"/>
  <c r="V61" i="2"/>
  <c r="T61" i="2"/>
  <c r="R61" i="2"/>
  <c r="P61" i="2"/>
  <c r="AY13" i="1"/>
  <c r="AY14" i="1"/>
  <c r="AY15" i="1"/>
  <c r="AY16" i="1"/>
  <c r="AY17" i="1"/>
  <c r="AY18" i="1"/>
  <c r="AY19" i="1"/>
  <c r="AY12" i="1"/>
  <c r="AU13" i="1"/>
  <c r="AU14" i="1"/>
  <c r="AU15" i="1"/>
  <c r="AU16" i="1"/>
  <c r="AU17" i="1"/>
  <c r="AU18" i="1"/>
  <c r="AU19" i="1"/>
  <c r="AU12" i="1"/>
  <c r="J13" i="1"/>
  <c r="I13" i="1" s="1"/>
  <c r="J14" i="1"/>
  <c r="K14" i="1" s="1"/>
  <c r="L14" i="1" s="1"/>
  <c r="J15" i="1"/>
  <c r="I15" i="1" s="1"/>
  <c r="J16" i="1"/>
  <c r="I16" i="1" s="1"/>
  <c r="J17" i="1"/>
  <c r="I17" i="1" s="1"/>
  <c r="J18" i="1"/>
  <c r="I18" i="1" s="1"/>
  <c r="J19" i="1"/>
  <c r="I19" i="1" s="1"/>
  <c r="I12" i="1"/>
  <c r="BV12" i="1" s="1"/>
  <c r="J12" i="1"/>
  <c r="BF56" i="2"/>
  <c r="AS13" i="2"/>
  <c r="AT13" i="2"/>
  <c r="AU13" i="2"/>
  <c r="AV13" i="2"/>
  <c r="AW13" i="2"/>
  <c r="AX13" i="2"/>
  <c r="AY13" i="2"/>
  <c r="AZ13" i="2"/>
  <c r="BA13" i="2"/>
  <c r="BB13" i="2"/>
  <c r="AS16" i="2"/>
  <c r="AT16" i="2"/>
  <c r="AU16" i="2"/>
  <c r="AV16" i="2"/>
  <c r="AW16" i="2"/>
  <c r="AX16" i="2"/>
  <c r="AY16" i="2"/>
  <c r="AZ16" i="2"/>
  <c r="BA16" i="2"/>
  <c r="BB16" i="2"/>
  <c r="AS17" i="2"/>
  <c r="AT17" i="2"/>
  <c r="AU17" i="2"/>
  <c r="AV17" i="2"/>
  <c r="AW17" i="2"/>
  <c r="AX17" i="2"/>
  <c r="AY17" i="2"/>
  <c r="AZ17" i="2"/>
  <c r="BA17" i="2"/>
  <c r="BB17" i="2"/>
  <c r="AS19" i="2"/>
  <c r="AT19" i="2"/>
  <c r="AU19" i="2"/>
  <c r="AV19" i="2"/>
  <c r="AW19" i="2"/>
  <c r="AX19" i="2"/>
  <c r="AY19" i="2"/>
  <c r="AZ19" i="2"/>
  <c r="BA19" i="2"/>
  <c r="BB19" i="2"/>
  <c r="AS21" i="2"/>
  <c r="AT21" i="2"/>
  <c r="AU21" i="2"/>
  <c r="AV21" i="2"/>
  <c r="AW21" i="2"/>
  <c r="AX21" i="2"/>
  <c r="AY21" i="2"/>
  <c r="AZ21" i="2"/>
  <c r="BA21" i="2"/>
  <c r="BB21" i="2"/>
  <c r="AS22" i="2"/>
  <c r="AT22" i="2"/>
  <c r="AU22" i="2"/>
  <c r="AV22" i="2"/>
  <c r="AW22" i="2"/>
  <c r="AX22" i="2"/>
  <c r="AY22" i="2"/>
  <c r="AZ22" i="2"/>
  <c r="BA22" i="2"/>
  <c r="BB22" i="2"/>
  <c r="AS23" i="2"/>
  <c r="AT23" i="2"/>
  <c r="AU23" i="2"/>
  <c r="AV23" i="2"/>
  <c r="AW23" i="2"/>
  <c r="AX23" i="2"/>
  <c r="AY23" i="2"/>
  <c r="AZ23" i="2"/>
  <c r="BA23" i="2"/>
  <c r="BB23" i="2"/>
  <c r="AS25" i="2"/>
  <c r="AT25" i="2"/>
  <c r="AU25" i="2"/>
  <c r="AV25" i="2"/>
  <c r="AW25" i="2"/>
  <c r="AX25" i="2"/>
  <c r="AY25" i="2"/>
  <c r="AZ25" i="2"/>
  <c r="BA25" i="2"/>
  <c r="BB25" i="2"/>
  <c r="AS29" i="2"/>
  <c r="AT29" i="2"/>
  <c r="AU29" i="2"/>
  <c r="AV29" i="2"/>
  <c r="AW29" i="2"/>
  <c r="AX29" i="2"/>
  <c r="AY29" i="2"/>
  <c r="AZ29" i="2"/>
  <c r="BA29" i="2"/>
  <c r="BB29" i="2"/>
  <c r="AS31" i="2"/>
  <c r="AT31" i="2"/>
  <c r="AU31" i="2"/>
  <c r="AV31" i="2"/>
  <c r="AW31" i="2"/>
  <c r="AX31" i="2"/>
  <c r="AY31" i="2"/>
  <c r="AZ31" i="2"/>
  <c r="BA31" i="2"/>
  <c r="BB31" i="2"/>
  <c r="AS33" i="2"/>
  <c r="AT33" i="2"/>
  <c r="AU33" i="2"/>
  <c r="AV33" i="2"/>
  <c r="AW33" i="2"/>
  <c r="AX33" i="2"/>
  <c r="AY33" i="2"/>
  <c r="AZ33" i="2"/>
  <c r="BA33" i="2"/>
  <c r="BB33" i="2"/>
  <c r="AS36" i="2"/>
  <c r="AT36" i="2"/>
  <c r="AU36" i="2"/>
  <c r="AV36" i="2"/>
  <c r="AW36" i="2"/>
  <c r="AX36" i="2"/>
  <c r="AY36" i="2"/>
  <c r="AZ36" i="2"/>
  <c r="BA36" i="2"/>
  <c r="BB36" i="2"/>
  <c r="AS38" i="2"/>
  <c r="AT38" i="2"/>
  <c r="AU38" i="2"/>
  <c r="AV38" i="2"/>
  <c r="AW38" i="2"/>
  <c r="AX38" i="2"/>
  <c r="AY38" i="2"/>
  <c r="AZ38" i="2"/>
  <c r="BA38" i="2"/>
  <c r="BB38" i="2"/>
  <c r="AS39" i="2"/>
  <c r="AT39" i="2"/>
  <c r="AU39" i="2"/>
  <c r="AV39" i="2"/>
  <c r="AW39" i="2"/>
  <c r="AX39" i="2"/>
  <c r="AY39" i="2"/>
  <c r="AZ39" i="2"/>
  <c r="BA39" i="2"/>
  <c r="BB39" i="2"/>
  <c r="AS41" i="2"/>
  <c r="AT41" i="2"/>
  <c r="AU41" i="2"/>
  <c r="AV41" i="2"/>
  <c r="AW41" i="2"/>
  <c r="AX41" i="2"/>
  <c r="AY41" i="2"/>
  <c r="AZ41" i="2"/>
  <c r="BA41" i="2"/>
  <c r="BB41" i="2"/>
  <c r="AS43" i="2"/>
  <c r="AT43" i="2"/>
  <c r="AU43" i="2"/>
  <c r="AV43" i="2"/>
  <c r="AW43" i="2"/>
  <c r="AX43" i="2"/>
  <c r="AY43" i="2"/>
  <c r="AZ43" i="2"/>
  <c r="BA43" i="2"/>
  <c r="BB43" i="2"/>
  <c r="AS46" i="2"/>
  <c r="AT46" i="2"/>
  <c r="AU46" i="2"/>
  <c r="AV46" i="2"/>
  <c r="AW46" i="2"/>
  <c r="AX46" i="2"/>
  <c r="AY46" i="2"/>
  <c r="AZ46" i="2"/>
  <c r="BA46" i="2"/>
  <c r="BB46" i="2"/>
  <c r="AS48" i="2"/>
  <c r="AT48" i="2"/>
  <c r="AU48" i="2"/>
  <c r="AV48" i="2"/>
  <c r="AW48" i="2"/>
  <c r="AX48" i="2"/>
  <c r="AY48" i="2"/>
  <c r="AZ48" i="2"/>
  <c r="BA48" i="2"/>
  <c r="BB48" i="2"/>
  <c r="AS49" i="2"/>
  <c r="AT49" i="2"/>
  <c r="AU49" i="2"/>
  <c r="AV49" i="2"/>
  <c r="AW49" i="2"/>
  <c r="AX49" i="2"/>
  <c r="AY49" i="2"/>
  <c r="AZ49" i="2"/>
  <c r="BA49" i="2"/>
  <c r="BB49" i="2"/>
  <c r="AS51" i="2"/>
  <c r="AT51" i="2"/>
  <c r="AU51" i="2"/>
  <c r="AV51" i="2"/>
  <c r="AW51" i="2"/>
  <c r="AX51" i="2"/>
  <c r="AY51" i="2"/>
  <c r="AZ51" i="2"/>
  <c r="BA51" i="2"/>
  <c r="BB51" i="2"/>
  <c r="AS54" i="2"/>
  <c r="AT54" i="2"/>
  <c r="AU54" i="2"/>
  <c r="AV54" i="2"/>
  <c r="AW54" i="2"/>
  <c r="AX54" i="2"/>
  <c r="AY54" i="2"/>
  <c r="AZ54" i="2"/>
  <c r="BA54" i="2"/>
  <c r="BB54" i="2"/>
  <c r="AS56" i="2"/>
  <c r="AT56" i="2"/>
  <c r="AU56" i="2"/>
  <c r="AV56" i="2"/>
  <c r="AW56" i="2"/>
  <c r="AX56" i="2"/>
  <c r="AY56" i="2"/>
  <c r="AZ56" i="2"/>
  <c r="BA56" i="2"/>
  <c r="BB56" i="2"/>
  <c r="AS58" i="2"/>
  <c r="AT58" i="2"/>
  <c r="AU58" i="2"/>
  <c r="AV58" i="2"/>
  <c r="AW58" i="2"/>
  <c r="AX58" i="2"/>
  <c r="AY58" i="2"/>
  <c r="AZ58" i="2"/>
  <c r="BA58" i="2"/>
  <c r="BB58" i="2"/>
  <c r="AS59" i="2"/>
  <c r="AT59" i="2"/>
  <c r="AU59" i="2"/>
  <c r="AV59" i="2"/>
  <c r="AW59" i="2"/>
  <c r="AX59" i="2"/>
  <c r="AY59" i="2"/>
  <c r="AZ59" i="2"/>
  <c r="BA59" i="2"/>
  <c r="BB59" i="2"/>
  <c r="AS60" i="2"/>
  <c r="AT60" i="2"/>
  <c r="AU60" i="2"/>
  <c r="AV60" i="2"/>
  <c r="AW60" i="2"/>
  <c r="AX60" i="2"/>
  <c r="AY60" i="2"/>
  <c r="AZ60" i="2"/>
  <c r="BA60" i="2"/>
  <c r="BB60" i="2"/>
  <c r="AF44" i="2"/>
  <c r="AF46" i="2"/>
  <c r="AF47" i="2"/>
  <c r="AF48" i="2"/>
  <c r="AF49" i="2"/>
  <c r="AF50" i="2"/>
  <c r="AF51" i="2"/>
  <c r="AF52" i="2"/>
  <c r="AF53" i="2"/>
  <c r="AF54" i="2"/>
  <c r="AF55" i="2"/>
  <c r="AF56" i="2"/>
  <c r="AF57" i="2"/>
  <c r="AF58" i="2"/>
  <c r="AF59" i="2"/>
  <c r="AF60" i="2"/>
  <c r="AF62" i="2"/>
  <c r="AB46" i="2"/>
  <c r="Z46" i="2"/>
  <c r="X46" i="2"/>
  <c r="V46" i="2"/>
  <c r="T46" i="2"/>
  <c r="R46" i="2"/>
  <c r="P46"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3" i="2"/>
  <c r="AF14" i="2"/>
  <c r="AF12" i="2"/>
  <c r="J55" i="2"/>
  <c r="J40" i="2"/>
  <c r="J26" i="2"/>
  <c r="J14" i="2"/>
  <c r="J12" i="2"/>
  <c r="AS15" i="1"/>
  <c r="AQ15" i="1"/>
  <c r="AO15" i="1"/>
  <c r="AM15" i="1"/>
  <c r="AK15" i="1"/>
  <c r="AI15" i="1"/>
  <c r="AI19" i="1"/>
  <c r="AK19" i="1"/>
  <c r="AM19" i="1"/>
  <c r="AO19" i="1"/>
  <c r="AQ19" i="1"/>
  <c r="AS19" i="1"/>
  <c r="AI17" i="1"/>
  <c r="AK17" i="1"/>
  <c r="AM17" i="1"/>
  <c r="AO17" i="1"/>
  <c r="AQ17" i="1"/>
  <c r="AS17" i="1"/>
  <c r="AI18" i="1"/>
  <c r="AK18" i="1"/>
  <c r="AM18" i="1"/>
  <c r="AO18" i="1"/>
  <c r="AQ18" i="1"/>
  <c r="AS18" i="1"/>
  <c r="AS16" i="1"/>
  <c r="AQ16" i="1"/>
  <c r="AO16" i="1"/>
  <c r="AM16" i="1"/>
  <c r="AK16" i="1"/>
  <c r="AI16" i="1"/>
  <c r="J28" i="2"/>
  <c r="AB14" i="2"/>
  <c r="Z14" i="2"/>
  <c r="X14" i="2"/>
  <c r="V14" i="2"/>
  <c r="T14" i="2"/>
  <c r="R14" i="2"/>
  <c r="P14" i="2"/>
  <c r="P13" i="2"/>
  <c r="R13" i="2"/>
  <c r="T13" i="2"/>
  <c r="V13" i="2"/>
  <c r="X13" i="2"/>
  <c r="Z13" i="2"/>
  <c r="AB13" i="2"/>
  <c r="AB12" i="2"/>
  <c r="Z12" i="2"/>
  <c r="X12" i="2"/>
  <c r="V12" i="2"/>
  <c r="T12" i="2"/>
  <c r="R12" i="2"/>
  <c r="P12" i="2"/>
  <c r="AB62" i="2"/>
  <c r="Z62" i="2"/>
  <c r="X62" i="2"/>
  <c r="V62" i="2"/>
  <c r="T62" i="2"/>
  <c r="R62" i="2"/>
  <c r="P62" i="2"/>
  <c r="J62" i="2"/>
  <c r="AB60" i="2"/>
  <c r="Z60" i="2"/>
  <c r="X60" i="2"/>
  <c r="V60" i="2"/>
  <c r="T60" i="2"/>
  <c r="R60" i="2"/>
  <c r="P60" i="2"/>
  <c r="AB59" i="2"/>
  <c r="Z59" i="2"/>
  <c r="X59" i="2"/>
  <c r="V59" i="2"/>
  <c r="T59" i="2"/>
  <c r="R59" i="2"/>
  <c r="P59" i="2"/>
  <c r="AB58" i="2"/>
  <c r="Z58" i="2"/>
  <c r="X58" i="2"/>
  <c r="V58" i="2"/>
  <c r="T58" i="2"/>
  <c r="R58" i="2"/>
  <c r="P58" i="2"/>
  <c r="AB57" i="2"/>
  <c r="Z57" i="2"/>
  <c r="X57" i="2"/>
  <c r="V57" i="2"/>
  <c r="T57" i="2"/>
  <c r="R57" i="2"/>
  <c r="P57" i="2"/>
  <c r="J57" i="2"/>
  <c r="AB56" i="2"/>
  <c r="Z56" i="2"/>
  <c r="X56" i="2"/>
  <c r="V56" i="2"/>
  <c r="T56" i="2"/>
  <c r="R56" i="2"/>
  <c r="P56" i="2"/>
  <c r="AB55" i="2"/>
  <c r="Z55" i="2"/>
  <c r="X55" i="2"/>
  <c r="V55" i="2"/>
  <c r="T55" i="2"/>
  <c r="R55" i="2"/>
  <c r="P55" i="2"/>
  <c r="AB54" i="2"/>
  <c r="Z54" i="2"/>
  <c r="X54" i="2"/>
  <c r="V54" i="2"/>
  <c r="T54" i="2"/>
  <c r="R54" i="2"/>
  <c r="P54" i="2"/>
  <c r="AB53" i="2"/>
  <c r="Z53" i="2"/>
  <c r="X53" i="2"/>
  <c r="V53" i="2"/>
  <c r="T53" i="2"/>
  <c r="R53" i="2"/>
  <c r="P53" i="2"/>
  <c r="J53" i="2"/>
  <c r="AB52" i="2"/>
  <c r="Z52" i="2"/>
  <c r="X52" i="2"/>
  <c r="V52" i="2"/>
  <c r="T52" i="2"/>
  <c r="R52" i="2"/>
  <c r="P52" i="2"/>
  <c r="J52" i="2"/>
  <c r="AB51" i="2"/>
  <c r="Z51" i="2"/>
  <c r="X51" i="2"/>
  <c r="V51" i="2"/>
  <c r="T51" i="2"/>
  <c r="R51" i="2"/>
  <c r="P51" i="2"/>
  <c r="AB50" i="2"/>
  <c r="Z50" i="2"/>
  <c r="X50" i="2"/>
  <c r="V50" i="2"/>
  <c r="T50" i="2"/>
  <c r="R50" i="2"/>
  <c r="P50" i="2"/>
  <c r="J50" i="2"/>
  <c r="AS14" i="1"/>
  <c r="AQ14" i="1"/>
  <c r="AO14" i="1"/>
  <c r="AM14" i="1"/>
  <c r="AK14" i="1"/>
  <c r="AI14" i="1"/>
  <c r="AB49" i="2"/>
  <c r="Z49" i="2"/>
  <c r="X49" i="2"/>
  <c r="V49" i="2"/>
  <c r="T49" i="2"/>
  <c r="R49" i="2"/>
  <c r="P49" i="2"/>
  <c r="J49" i="2"/>
  <c r="AB48" i="2"/>
  <c r="Z48" i="2"/>
  <c r="X48" i="2"/>
  <c r="V48" i="2"/>
  <c r="T48" i="2"/>
  <c r="R48" i="2"/>
  <c r="P48" i="2"/>
  <c r="J48" i="2"/>
  <c r="AB47" i="2"/>
  <c r="Z47" i="2"/>
  <c r="X47" i="2"/>
  <c r="V47" i="2"/>
  <c r="T47" i="2"/>
  <c r="R47" i="2"/>
  <c r="P47" i="2"/>
  <c r="J47" i="2"/>
  <c r="AB44" i="2"/>
  <c r="Z44" i="2"/>
  <c r="X44" i="2"/>
  <c r="V44" i="2"/>
  <c r="T44" i="2"/>
  <c r="R44" i="2"/>
  <c r="P44" i="2"/>
  <c r="J44" i="2"/>
  <c r="AB43" i="2"/>
  <c r="Z43" i="2"/>
  <c r="X43" i="2"/>
  <c r="V43" i="2"/>
  <c r="T43" i="2"/>
  <c r="R43" i="2"/>
  <c r="P43" i="2"/>
  <c r="J43" i="2"/>
  <c r="AB42" i="2"/>
  <c r="Z42" i="2"/>
  <c r="X42" i="2"/>
  <c r="V42" i="2"/>
  <c r="T42" i="2"/>
  <c r="R42" i="2"/>
  <c r="P42" i="2"/>
  <c r="J42" i="2"/>
  <c r="AB41" i="2"/>
  <c r="Z41" i="2"/>
  <c r="X41" i="2"/>
  <c r="V41" i="2"/>
  <c r="T41" i="2"/>
  <c r="R41" i="2"/>
  <c r="P41" i="2"/>
  <c r="AB40" i="2"/>
  <c r="Z40" i="2"/>
  <c r="X40" i="2"/>
  <c r="V40" i="2"/>
  <c r="T40" i="2"/>
  <c r="R40" i="2"/>
  <c r="P40" i="2"/>
  <c r="AB39" i="2"/>
  <c r="Z39" i="2"/>
  <c r="X39" i="2"/>
  <c r="V39" i="2"/>
  <c r="T39" i="2"/>
  <c r="R39" i="2"/>
  <c r="P39" i="2"/>
  <c r="J39" i="2"/>
  <c r="AB38" i="2"/>
  <c r="Z38" i="2"/>
  <c r="X38" i="2"/>
  <c r="V38" i="2"/>
  <c r="T38" i="2"/>
  <c r="R38" i="2"/>
  <c r="P38" i="2"/>
  <c r="AB37" i="2"/>
  <c r="Z37" i="2"/>
  <c r="X37" i="2"/>
  <c r="V37" i="2"/>
  <c r="T37" i="2"/>
  <c r="R37" i="2"/>
  <c r="P37" i="2"/>
  <c r="J37" i="2"/>
  <c r="AB36" i="2"/>
  <c r="Z36" i="2"/>
  <c r="X36" i="2"/>
  <c r="V36" i="2"/>
  <c r="T36" i="2"/>
  <c r="R36" i="2"/>
  <c r="P36" i="2"/>
  <c r="J36" i="2"/>
  <c r="AB35" i="2"/>
  <c r="Z35" i="2"/>
  <c r="X35" i="2"/>
  <c r="V35" i="2"/>
  <c r="T35" i="2"/>
  <c r="R35" i="2"/>
  <c r="P35" i="2"/>
  <c r="J35" i="2"/>
  <c r="AB34" i="2"/>
  <c r="Z34" i="2"/>
  <c r="X34" i="2"/>
  <c r="V34" i="2"/>
  <c r="T34" i="2"/>
  <c r="R34" i="2"/>
  <c r="P34" i="2"/>
  <c r="J34" i="2"/>
  <c r="AB33" i="2"/>
  <c r="Z33" i="2"/>
  <c r="X33" i="2"/>
  <c r="V33" i="2"/>
  <c r="T33" i="2"/>
  <c r="R33" i="2"/>
  <c r="P33" i="2"/>
  <c r="J33" i="2"/>
  <c r="AB32" i="2"/>
  <c r="Z32" i="2"/>
  <c r="X32" i="2"/>
  <c r="V32" i="2"/>
  <c r="T32" i="2"/>
  <c r="R32" i="2"/>
  <c r="P32" i="2"/>
  <c r="J32" i="2"/>
  <c r="AB31" i="2"/>
  <c r="Z31" i="2"/>
  <c r="X31" i="2"/>
  <c r="V31" i="2"/>
  <c r="T31" i="2"/>
  <c r="R31" i="2"/>
  <c r="P31" i="2"/>
  <c r="J31" i="2"/>
  <c r="AB30" i="2"/>
  <c r="Z30" i="2"/>
  <c r="X30" i="2"/>
  <c r="V30" i="2"/>
  <c r="T30" i="2"/>
  <c r="R30" i="2"/>
  <c r="P30" i="2"/>
  <c r="J30" i="2"/>
  <c r="AB29" i="2"/>
  <c r="Z29" i="2"/>
  <c r="X29" i="2"/>
  <c r="V29" i="2"/>
  <c r="T29" i="2"/>
  <c r="R29" i="2"/>
  <c r="P29" i="2"/>
  <c r="J29" i="2"/>
  <c r="AB28" i="2"/>
  <c r="Z28" i="2"/>
  <c r="X28" i="2"/>
  <c r="V28" i="2"/>
  <c r="T28" i="2"/>
  <c r="R28" i="2"/>
  <c r="P28" i="2"/>
  <c r="AB27" i="2"/>
  <c r="Z27" i="2"/>
  <c r="X27" i="2"/>
  <c r="V27" i="2"/>
  <c r="T27" i="2"/>
  <c r="R27" i="2"/>
  <c r="P27" i="2"/>
  <c r="J27" i="2"/>
  <c r="AB26" i="2"/>
  <c r="Z26" i="2"/>
  <c r="X26" i="2"/>
  <c r="V26" i="2"/>
  <c r="T26" i="2"/>
  <c r="R26" i="2"/>
  <c r="P26" i="2"/>
  <c r="AB25" i="2"/>
  <c r="Z25" i="2"/>
  <c r="X25" i="2"/>
  <c r="V25" i="2"/>
  <c r="T25" i="2"/>
  <c r="R25" i="2"/>
  <c r="P25" i="2"/>
  <c r="AB24" i="2"/>
  <c r="Z24" i="2"/>
  <c r="X24" i="2"/>
  <c r="V24" i="2"/>
  <c r="T24" i="2"/>
  <c r="R24" i="2"/>
  <c r="P24" i="2"/>
  <c r="J24" i="2"/>
  <c r="AB23" i="2"/>
  <c r="Z23" i="2"/>
  <c r="X23" i="2"/>
  <c r="V23" i="2"/>
  <c r="T23" i="2"/>
  <c r="R23" i="2"/>
  <c r="P23" i="2"/>
  <c r="AB22" i="2"/>
  <c r="Z22" i="2"/>
  <c r="X22" i="2"/>
  <c r="V22" i="2"/>
  <c r="T22" i="2"/>
  <c r="R22" i="2"/>
  <c r="P22" i="2"/>
  <c r="AB21" i="2"/>
  <c r="Z21" i="2"/>
  <c r="X21" i="2"/>
  <c r="V21" i="2"/>
  <c r="T21" i="2"/>
  <c r="R21" i="2"/>
  <c r="P21" i="2"/>
  <c r="AB20" i="2"/>
  <c r="Z20" i="2"/>
  <c r="X20" i="2"/>
  <c r="V20" i="2"/>
  <c r="T20" i="2"/>
  <c r="R20" i="2"/>
  <c r="P20" i="2"/>
  <c r="J20" i="2"/>
  <c r="AB19" i="2"/>
  <c r="Z19" i="2"/>
  <c r="X19" i="2"/>
  <c r="V19" i="2"/>
  <c r="T19" i="2"/>
  <c r="R19" i="2"/>
  <c r="P19" i="2"/>
  <c r="J19" i="2"/>
  <c r="AB18" i="2"/>
  <c r="Z18" i="2"/>
  <c r="X18" i="2"/>
  <c r="V18" i="2"/>
  <c r="T18" i="2"/>
  <c r="R18" i="2"/>
  <c r="P18" i="2"/>
  <c r="J18" i="2"/>
  <c r="AS13" i="1"/>
  <c r="AQ13" i="1"/>
  <c r="AO13" i="1"/>
  <c r="AM13" i="1"/>
  <c r="AK13" i="1"/>
  <c r="AI13" i="1"/>
  <c r="AS12" i="1"/>
  <c r="AQ12" i="1"/>
  <c r="AO12" i="1"/>
  <c r="AM12" i="1"/>
  <c r="AK12" i="1"/>
  <c r="AI12" i="1"/>
  <c r="AB16" i="2"/>
  <c r="Z16" i="2"/>
  <c r="X16" i="2"/>
  <c r="V16" i="2"/>
  <c r="T16" i="2"/>
  <c r="R16" i="2"/>
  <c r="P16" i="2"/>
  <c r="G15" i="4"/>
  <c r="G16" i="4"/>
  <c r="G17" i="4"/>
  <c r="G18" i="4"/>
  <c r="G19" i="4"/>
  <c r="G20" i="4"/>
  <c r="G21" i="4"/>
  <c r="G22" i="4"/>
  <c r="G23" i="4"/>
  <c r="G24" i="4"/>
  <c r="G25" i="4"/>
  <c r="G26" i="4"/>
  <c r="G27" i="4"/>
  <c r="G28" i="4"/>
  <c r="G29" i="4"/>
  <c r="G30" i="4"/>
  <c r="G31" i="4"/>
  <c r="G32" i="4"/>
  <c r="G33" i="4"/>
  <c r="G34" i="4"/>
  <c r="G35" i="4"/>
  <c r="G36" i="4"/>
  <c r="G37" i="4"/>
  <c r="G38" i="4"/>
  <c r="G39" i="4"/>
  <c r="AB17" i="2"/>
  <c r="Z17" i="2"/>
  <c r="X17" i="2"/>
  <c r="V17" i="2"/>
  <c r="T17" i="2"/>
  <c r="R17" i="2"/>
  <c r="P17" i="2"/>
  <c r="J17" i="2"/>
  <c r="AB15" i="2"/>
  <c r="Z15" i="2"/>
  <c r="X15" i="2"/>
  <c r="V15" i="2"/>
  <c r="T15" i="2"/>
  <c r="R15" i="2"/>
  <c r="P15" i="2"/>
  <c r="J15" i="2"/>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661" i="3"/>
  <c r="K1660" i="3"/>
  <c r="K1659" i="3"/>
  <c r="K1658" i="3"/>
  <c r="K1657" i="3"/>
  <c r="K1656" i="3"/>
  <c r="K1655" i="3"/>
  <c r="K1654" i="3"/>
  <c r="K1653" i="3"/>
  <c r="K1652" i="3"/>
  <c r="K1651" i="3"/>
  <c r="K1650" i="3"/>
  <c r="K1649" i="3"/>
  <c r="K1648" i="3"/>
  <c r="K1647" i="3"/>
  <c r="K1646" i="3"/>
  <c r="K1645" i="3"/>
  <c r="K1644" i="3"/>
  <c r="K1643" i="3"/>
  <c r="K1642" i="3"/>
  <c r="K1641" i="3"/>
  <c r="K1640" i="3"/>
  <c r="K1639" i="3"/>
  <c r="K1638" i="3"/>
  <c r="K1637" i="3"/>
  <c r="K1636" i="3"/>
  <c r="K1635" i="3"/>
  <c r="K1634" i="3"/>
  <c r="K1633" i="3"/>
  <c r="K1632" i="3"/>
  <c r="K1631" i="3"/>
  <c r="K1630" i="3"/>
  <c r="K1629" i="3"/>
  <c r="K1628" i="3"/>
  <c r="K1627" i="3"/>
  <c r="K1626" i="3"/>
  <c r="K1625" i="3"/>
  <c r="K1624" i="3"/>
  <c r="K1623" i="3"/>
  <c r="K1622" i="3"/>
  <c r="K1621" i="3"/>
  <c r="K1620" i="3"/>
  <c r="K1619" i="3"/>
  <c r="K1618" i="3"/>
  <c r="K1617" i="3"/>
  <c r="K1616" i="3"/>
  <c r="K1615" i="3"/>
  <c r="K1614" i="3"/>
  <c r="K1613" i="3"/>
  <c r="K1612" i="3"/>
  <c r="K1611" i="3"/>
  <c r="K1610" i="3"/>
  <c r="K1609" i="3"/>
  <c r="K1608" i="3"/>
  <c r="K1607" i="3"/>
  <c r="K1606" i="3"/>
  <c r="K1605" i="3"/>
  <c r="K1604" i="3"/>
  <c r="K1603" i="3"/>
  <c r="K1602" i="3"/>
  <c r="K1601" i="3"/>
  <c r="K1600" i="3"/>
  <c r="K1599" i="3"/>
  <c r="K1598" i="3"/>
  <c r="K1597" i="3"/>
  <c r="K1596" i="3"/>
  <c r="K1595" i="3"/>
  <c r="K1594" i="3"/>
  <c r="K1593" i="3"/>
  <c r="K1592" i="3"/>
  <c r="K1591" i="3"/>
  <c r="K1590" i="3"/>
  <c r="K1589" i="3"/>
  <c r="K1588" i="3"/>
  <c r="K1587" i="3"/>
  <c r="K1586" i="3"/>
  <c r="K1585" i="3"/>
  <c r="K1584" i="3"/>
  <c r="K1583" i="3"/>
  <c r="K1582" i="3"/>
  <c r="K1581" i="3"/>
  <c r="K1580" i="3"/>
  <c r="K1579" i="3"/>
  <c r="K1578" i="3"/>
  <c r="K1577" i="3"/>
  <c r="K1576" i="3"/>
  <c r="K1575" i="3"/>
  <c r="K1574" i="3"/>
  <c r="K1573" i="3"/>
  <c r="K1572" i="3"/>
  <c r="K1571" i="3"/>
  <c r="K1570" i="3"/>
  <c r="K1569" i="3"/>
  <c r="K1568" i="3"/>
  <c r="K1567" i="3"/>
  <c r="K1566" i="3"/>
  <c r="K1565" i="3"/>
  <c r="K1564" i="3"/>
  <c r="K1563" i="3"/>
  <c r="K1562" i="3"/>
  <c r="K1561" i="3"/>
  <c r="K1560" i="3"/>
  <c r="K1559" i="3"/>
  <c r="K1558" i="3"/>
  <c r="K1557" i="3"/>
  <c r="K1556" i="3"/>
  <c r="K1555" i="3"/>
  <c r="K1554" i="3"/>
  <c r="K1553" i="3"/>
  <c r="K1552" i="3"/>
  <c r="K1551" i="3"/>
  <c r="K1550" i="3"/>
  <c r="K1549" i="3"/>
  <c r="K1548" i="3"/>
  <c r="K1547" i="3"/>
  <c r="K1546" i="3"/>
  <c r="K1545" i="3"/>
  <c r="K1544" i="3"/>
  <c r="K1543" i="3"/>
  <c r="K1542" i="3"/>
  <c r="K1541" i="3"/>
  <c r="K1540" i="3"/>
  <c r="K1539" i="3"/>
  <c r="K1538" i="3"/>
  <c r="K1537" i="3"/>
  <c r="K1536" i="3"/>
  <c r="K1535" i="3"/>
  <c r="K1534" i="3"/>
  <c r="K1533" i="3"/>
  <c r="K1532" i="3"/>
  <c r="K1531" i="3"/>
  <c r="K1530" i="3"/>
  <c r="K1529" i="3"/>
  <c r="K1528" i="3"/>
  <c r="K1527" i="3"/>
  <c r="K1526" i="3"/>
  <c r="K1525" i="3"/>
  <c r="K1524" i="3"/>
  <c r="K1523" i="3"/>
  <c r="K1522" i="3"/>
  <c r="K1521" i="3"/>
  <c r="K1520" i="3"/>
  <c r="K1519" i="3"/>
  <c r="K1518" i="3"/>
  <c r="K1517" i="3"/>
  <c r="K1516" i="3"/>
  <c r="K1515" i="3"/>
  <c r="K1514" i="3"/>
  <c r="K1513" i="3"/>
  <c r="K1512" i="3"/>
  <c r="K1511" i="3"/>
  <c r="K1510" i="3"/>
  <c r="K1509" i="3"/>
  <c r="K1508" i="3"/>
  <c r="K1507" i="3"/>
  <c r="K1506" i="3"/>
  <c r="K1505" i="3"/>
  <c r="K1504" i="3"/>
  <c r="K1503" i="3"/>
  <c r="K1502" i="3"/>
  <c r="K1501" i="3"/>
  <c r="K1500" i="3"/>
  <c r="K1499" i="3"/>
  <c r="K1498" i="3"/>
  <c r="K1497" i="3"/>
  <c r="K1496" i="3"/>
  <c r="K1495" i="3"/>
  <c r="K1494" i="3"/>
  <c r="K1493" i="3"/>
  <c r="K1492" i="3"/>
  <c r="K1491" i="3"/>
  <c r="K1490" i="3"/>
  <c r="K1489" i="3"/>
  <c r="K1488" i="3"/>
  <c r="K1487" i="3"/>
  <c r="K1486" i="3"/>
  <c r="K1485" i="3"/>
  <c r="K1484" i="3"/>
  <c r="K1483" i="3"/>
  <c r="K1482" i="3"/>
  <c r="K1481" i="3"/>
  <c r="K1480" i="3"/>
  <c r="K1479" i="3"/>
  <c r="K1478" i="3"/>
  <c r="K1477" i="3"/>
  <c r="K1476" i="3"/>
  <c r="K1475" i="3"/>
  <c r="K1474" i="3"/>
  <c r="K1473" i="3"/>
  <c r="K1472" i="3"/>
  <c r="K1471" i="3"/>
  <c r="K1470" i="3"/>
  <c r="K1469" i="3"/>
  <c r="K1468" i="3"/>
  <c r="K1467" i="3"/>
  <c r="K1466" i="3"/>
  <c r="K1465" i="3"/>
  <c r="K1464" i="3"/>
  <c r="K1463" i="3"/>
  <c r="K1462" i="3"/>
  <c r="K1461" i="3"/>
  <c r="K1460" i="3"/>
  <c r="K1459" i="3"/>
  <c r="K1458" i="3"/>
  <c r="K1457" i="3"/>
  <c r="K1456" i="3"/>
  <c r="K1455" i="3"/>
  <c r="K1454" i="3"/>
  <c r="K1453" i="3"/>
  <c r="K1452" i="3"/>
  <c r="K1451" i="3"/>
  <c r="K1450" i="3"/>
  <c r="K1449" i="3"/>
  <c r="K1448" i="3"/>
  <c r="K1447" i="3"/>
  <c r="K1446" i="3"/>
  <c r="K1445" i="3"/>
  <c r="K1444" i="3"/>
  <c r="K1443" i="3"/>
  <c r="K1442" i="3"/>
  <c r="K1441" i="3"/>
  <c r="K1440" i="3"/>
  <c r="K1439" i="3"/>
  <c r="K1438" i="3"/>
  <c r="K1437" i="3"/>
  <c r="K1436" i="3"/>
  <c r="K1435" i="3"/>
  <c r="K1434" i="3"/>
  <c r="K1433" i="3"/>
  <c r="K1432" i="3"/>
  <c r="K1431" i="3"/>
  <c r="K1430" i="3"/>
  <c r="K1429" i="3"/>
  <c r="K1428" i="3"/>
  <c r="K1427" i="3"/>
  <c r="K1426" i="3"/>
  <c r="K1425" i="3"/>
  <c r="K1424" i="3"/>
  <c r="K1423" i="3"/>
  <c r="K1422" i="3"/>
  <c r="K1421" i="3"/>
  <c r="K1420" i="3"/>
  <c r="K1419" i="3"/>
  <c r="K1418" i="3"/>
  <c r="K1417" i="3"/>
  <c r="K1416" i="3"/>
  <c r="K1415" i="3"/>
  <c r="K1414" i="3"/>
  <c r="K1413" i="3"/>
  <c r="K1412" i="3"/>
  <c r="K1411" i="3"/>
  <c r="K1410" i="3"/>
  <c r="K1409" i="3"/>
  <c r="K1408" i="3"/>
  <c r="K1407" i="3"/>
  <c r="K1406" i="3"/>
  <c r="K1405" i="3"/>
  <c r="K1404" i="3"/>
  <c r="K1403" i="3"/>
  <c r="K1402" i="3"/>
  <c r="K1401" i="3"/>
  <c r="K1400" i="3"/>
  <c r="K1399" i="3"/>
  <c r="K1398" i="3"/>
  <c r="K1397" i="3"/>
  <c r="K1396" i="3"/>
  <c r="K1395" i="3"/>
  <c r="K1394" i="3"/>
  <c r="K1393" i="3"/>
  <c r="K1392" i="3"/>
  <c r="K1391" i="3"/>
  <c r="K1390" i="3"/>
  <c r="K1389" i="3"/>
  <c r="K1388" i="3"/>
  <c r="K1387" i="3"/>
  <c r="K1386" i="3"/>
  <c r="K1385" i="3"/>
  <c r="K1384" i="3"/>
  <c r="K1383" i="3"/>
  <c r="K1382" i="3"/>
  <c r="K1381" i="3"/>
  <c r="K1380" i="3"/>
  <c r="K1379" i="3"/>
  <c r="K1378" i="3"/>
  <c r="K1377" i="3"/>
  <c r="K1376" i="3"/>
  <c r="K1375" i="3"/>
  <c r="K1374" i="3"/>
  <c r="K1373" i="3"/>
  <c r="K1372" i="3"/>
  <c r="K1371" i="3"/>
  <c r="K1370" i="3"/>
  <c r="K1369" i="3"/>
  <c r="K1368" i="3"/>
  <c r="K1367" i="3"/>
  <c r="K1366" i="3"/>
  <c r="K1365" i="3"/>
  <c r="K1364" i="3"/>
  <c r="K1363" i="3"/>
  <c r="K1362" i="3"/>
  <c r="K1361" i="3"/>
  <c r="K1360" i="3"/>
  <c r="K1359" i="3"/>
  <c r="K1358" i="3"/>
  <c r="K1357" i="3"/>
  <c r="K1356" i="3"/>
  <c r="K1355" i="3"/>
  <c r="K1354" i="3"/>
  <c r="K1353" i="3"/>
  <c r="K1352" i="3"/>
  <c r="K1351" i="3"/>
  <c r="K1350" i="3"/>
  <c r="K1349" i="3"/>
  <c r="K1348" i="3"/>
  <c r="K1347" i="3"/>
  <c r="K1346" i="3"/>
  <c r="K1345" i="3"/>
  <c r="K1344" i="3"/>
  <c r="K1343" i="3"/>
  <c r="K1342" i="3"/>
  <c r="K1341" i="3"/>
  <c r="K1340" i="3"/>
  <c r="K1339" i="3"/>
  <c r="K1338" i="3"/>
  <c r="K1337" i="3"/>
  <c r="K1336" i="3"/>
  <c r="K1335" i="3"/>
  <c r="K1334" i="3"/>
  <c r="K1333" i="3"/>
  <c r="K1332" i="3"/>
  <c r="K1331" i="3"/>
  <c r="K1330" i="3"/>
  <c r="K1329" i="3"/>
  <c r="K1328" i="3"/>
  <c r="K1327" i="3"/>
  <c r="K1326" i="3"/>
  <c r="K1325" i="3"/>
  <c r="K1324" i="3"/>
  <c r="K1323" i="3"/>
  <c r="K1322" i="3"/>
  <c r="K1321" i="3"/>
  <c r="K1320" i="3"/>
  <c r="K1319" i="3"/>
  <c r="K1318" i="3"/>
  <c r="K1317" i="3"/>
  <c r="K1316" i="3"/>
  <c r="K1315" i="3"/>
  <c r="K1314" i="3"/>
  <c r="K1313" i="3"/>
  <c r="K1312" i="3"/>
  <c r="K1311" i="3"/>
  <c r="K1310" i="3"/>
  <c r="K1309" i="3"/>
  <c r="K1308" i="3"/>
  <c r="K1307" i="3"/>
  <c r="K1306" i="3"/>
  <c r="K1305" i="3"/>
  <c r="K1304" i="3"/>
  <c r="K1303" i="3"/>
  <c r="K1302" i="3"/>
  <c r="K1301" i="3"/>
  <c r="K1300" i="3"/>
  <c r="K1299" i="3"/>
  <c r="K1298" i="3"/>
  <c r="K1297" i="3"/>
  <c r="K1296" i="3"/>
  <c r="K1295" i="3"/>
  <c r="K1294" i="3"/>
  <c r="K1293" i="3"/>
  <c r="K1292" i="3"/>
  <c r="K1291" i="3"/>
  <c r="K1290" i="3"/>
  <c r="K1289" i="3"/>
  <c r="K1288" i="3"/>
  <c r="K1287" i="3"/>
  <c r="K1286" i="3"/>
  <c r="K1285" i="3"/>
  <c r="K1284" i="3"/>
  <c r="K1283" i="3"/>
  <c r="K1282" i="3"/>
  <c r="K1281" i="3"/>
  <c r="K1280" i="3"/>
  <c r="K1279" i="3"/>
  <c r="K1278" i="3"/>
  <c r="K1277" i="3"/>
  <c r="K1276" i="3"/>
  <c r="K1275" i="3"/>
  <c r="K1274" i="3"/>
  <c r="K1273" i="3"/>
  <c r="K1272" i="3"/>
  <c r="K1271" i="3"/>
  <c r="K1270" i="3"/>
  <c r="K1269" i="3"/>
  <c r="K1268" i="3"/>
  <c r="K1267" i="3"/>
  <c r="K1266" i="3"/>
  <c r="K1265" i="3"/>
  <c r="K1264" i="3"/>
  <c r="K1263" i="3"/>
  <c r="K1262" i="3"/>
  <c r="K1261" i="3"/>
  <c r="K1260" i="3"/>
  <c r="K1259" i="3"/>
  <c r="K1258" i="3"/>
  <c r="K1257" i="3"/>
  <c r="K1256" i="3"/>
  <c r="K1255" i="3"/>
  <c r="K1254" i="3"/>
  <c r="K1253" i="3"/>
  <c r="K1252" i="3"/>
  <c r="K1251" i="3"/>
  <c r="K1250" i="3"/>
  <c r="K1249" i="3"/>
  <c r="K1248" i="3"/>
  <c r="K1247" i="3"/>
  <c r="K1246" i="3"/>
  <c r="K1245" i="3"/>
  <c r="K1244" i="3"/>
  <c r="K1243" i="3"/>
  <c r="K1242" i="3"/>
  <c r="K1241" i="3"/>
  <c r="K1240" i="3"/>
  <c r="K1239" i="3"/>
  <c r="K1238" i="3"/>
  <c r="K1237" i="3"/>
  <c r="K1236" i="3"/>
  <c r="K1235" i="3"/>
  <c r="K1234" i="3"/>
  <c r="K1233" i="3"/>
  <c r="K1232" i="3"/>
  <c r="K1231" i="3"/>
  <c r="K1230" i="3"/>
  <c r="K1229" i="3"/>
  <c r="K1228" i="3"/>
  <c r="K1227" i="3"/>
  <c r="K1226" i="3"/>
  <c r="K1225" i="3"/>
  <c r="K1224" i="3"/>
  <c r="K1223" i="3"/>
  <c r="K1222" i="3"/>
  <c r="K1221" i="3"/>
  <c r="K1220" i="3"/>
  <c r="K1219" i="3"/>
  <c r="K1218" i="3"/>
  <c r="K1217" i="3"/>
  <c r="K1216" i="3"/>
  <c r="K1215" i="3"/>
  <c r="K1214" i="3"/>
  <c r="K1213" i="3"/>
  <c r="K1212" i="3"/>
  <c r="K1211" i="3"/>
  <c r="K1210" i="3"/>
  <c r="K1209" i="3"/>
  <c r="K1208" i="3"/>
  <c r="K1207" i="3"/>
  <c r="K1206" i="3"/>
  <c r="K1205" i="3"/>
  <c r="K1204" i="3"/>
  <c r="K1203" i="3"/>
  <c r="K1202" i="3"/>
  <c r="K1201" i="3"/>
  <c r="K1200" i="3"/>
  <c r="K1199" i="3"/>
  <c r="K1198" i="3"/>
  <c r="K1197" i="3"/>
  <c r="K1196" i="3"/>
  <c r="K1195" i="3"/>
  <c r="K1194" i="3"/>
  <c r="K1193" i="3"/>
  <c r="K1192" i="3"/>
  <c r="K1191" i="3"/>
  <c r="K1190" i="3"/>
  <c r="K1189" i="3"/>
  <c r="K1188" i="3"/>
  <c r="K1187" i="3"/>
  <c r="K1186" i="3"/>
  <c r="K1185" i="3"/>
  <c r="K1184" i="3"/>
  <c r="K1183" i="3"/>
  <c r="K1182" i="3"/>
  <c r="K1181" i="3"/>
  <c r="K1180" i="3"/>
  <c r="K1179" i="3"/>
  <c r="K1178" i="3"/>
  <c r="K1177" i="3"/>
  <c r="K1176" i="3"/>
  <c r="K1175" i="3"/>
  <c r="K1174" i="3"/>
  <c r="K1173" i="3"/>
  <c r="K1172" i="3"/>
  <c r="K1171" i="3"/>
  <c r="K1170" i="3"/>
  <c r="K1169" i="3"/>
  <c r="K1168" i="3"/>
  <c r="K1167" i="3"/>
  <c r="K1166" i="3"/>
  <c r="K1165" i="3"/>
  <c r="K1164" i="3"/>
  <c r="K1163" i="3"/>
  <c r="K1162" i="3"/>
  <c r="K1161" i="3"/>
  <c r="K1160" i="3"/>
  <c r="K1159" i="3"/>
  <c r="K1158" i="3"/>
  <c r="K1157" i="3"/>
  <c r="K1156" i="3"/>
  <c r="K1155" i="3"/>
  <c r="K1154" i="3"/>
  <c r="K1153" i="3"/>
  <c r="K1152" i="3"/>
  <c r="K1151" i="3"/>
  <c r="K1150" i="3"/>
  <c r="K1149" i="3"/>
  <c r="K1148" i="3"/>
  <c r="K1147" i="3"/>
  <c r="K1146" i="3"/>
  <c r="K1145" i="3"/>
  <c r="K1144" i="3"/>
  <c r="K1143" i="3"/>
  <c r="K1142" i="3"/>
  <c r="K1141" i="3"/>
  <c r="K1140" i="3"/>
  <c r="K1139" i="3"/>
  <c r="K1138" i="3"/>
  <c r="K1137" i="3"/>
  <c r="K1136" i="3"/>
  <c r="K1135" i="3"/>
  <c r="K1134" i="3"/>
  <c r="K1133" i="3"/>
  <c r="K1132" i="3"/>
  <c r="K1131" i="3"/>
  <c r="K1130" i="3"/>
  <c r="K1129" i="3"/>
  <c r="K1128" i="3"/>
  <c r="K1127" i="3"/>
  <c r="K1126" i="3"/>
  <c r="K1125" i="3"/>
  <c r="K1124" i="3"/>
  <c r="K1123" i="3"/>
  <c r="K1122" i="3"/>
  <c r="K1121" i="3"/>
  <c r="K1120" i="3"/>
  <c r="K1119" i="3"/>
  <c r="K1118" i="3"/>
  <c r="K1117" i="3"/>
  <c r="K1116" i="3"/>
  <c r="K1115" i="3"/>
  <c r="K1114" i="3"/>
  <c r="K1113" i="3"/>
  <c r="K1112" i="3"/>
  <c r="K1111" i="3"/>
  <c r="K1110" i="3"/>
  <c r="K1109" i="3"/>
  <c r="K1108" i="3"/>
  <c r="K1107" i="3"/>
  <c r="K1106" i="3"/>
  <c r="K1105" i="3"/>
  <c r="K1104" i="3"/>
  <c r="K1103" i="3"/>
  <c r="K1102" i="3"/>
  <c r="K1101" i="3"/>
  <c r="K1100" i="3"/>
  <c r="K1099" i="3"/>
  <c r="K1098" i="3"/>
  <c r="K1097" i="3"/>
  <c r="K1096" i="3"/>
  <c r="K1095" i="3"/>
  <c r="K1094" i="3"/>
  <c r="K1093" i="3"/>
  <c r="K1092" i="3"/>
  <c r="K1091" i="3"/>
  <c r="K1090" i="3"/>
  <c r="K1089" i="3"/>
  <c r="K1088" i="3"/>
  <c r="K1087" i="3"/>
  <c r="K1086" i="3"/>
  <c r="K1085" i="3"/>
  <c r="K1084" i="3"/>
  <c r="K1083" i="3"/>
  <c r="K1082" i="3"/>
  <c r="K1081" i="3"/>
  <c r="K1080" i="3"/>
  <c r="K1079" i="3"/>
  <c r="K1078" i="3"/>
  <c r="K1077" i="3"/>
  <c r="K1076" i="3"/>
  <c r="K1075" i="3"/>
  <c r="K1074" i="3"/>
  <c r="K1073" i="3"/>
  <c r="K1072" i="3"/>
  <c r="K1071" i="3"/>
  <c r="K1070" i="3"/>
  <c r="K1069" i="3"/>
  <c r="K1068" i="3"/>
  <c r="K1067" i="3"/>
  <c r="K1066" i="3"/>
  <c r="K1065" i="3"/>
  <c r="K1064" i="3"/>
  <c r="K1063" i="3"/>
  <c r="K1062" i="3"/>
  <c r="K1061" i="3"/>
  <c r="K1060" i="3"/>
  <c r="K1059" i="3"/>
  <c r="K1058" i="3"/>
  <c r="K1057" i="3"/>
  <c r="K1056" i="3"/>
  <c r="K1055" i="3"/>
  <c r="K1054" i="3"/>
  <c r="K1053" i="3"/>
  <c r="K1052" i="3"/>
  <c r="K1051" i="3"/>
  <c r="K1050" i="3"/>
  <c r="K1049" i="3"/>
  <c r="K1048" i="3"/>
  <c r="K1047" i="3"/>
  <c r="K1046" i="3"/>
  <c r="K1045" i="3"/>
  <c r="K1044" i="3"/>
  <c r="K1043" i="3"/>
  <c r="K1042" i="3"/>
  <c r="K1041" i="3"/>
  <c r="K1040" i="3"/>
  <c r="K1039" i="3"/>
  <c r="K1038" i="3"/>
  <c r="K1037" i="3"/>
  <c r="K1036" i="3"/>
  <c r="K1035" i="3"/>
  <c r="K1034" i="3"/>
  <c r="K1033" i="3"/>
  <c r="K1032" i="3"/>
  <c r="K1031" i="3"/>
  <c r="K1030" i="3"/>
  <c r="K1029" i="3"/>
  <c r="K1028" i="3"/>
  <c r="K1027" i="3"/>
  <c r="K1026" i="3"/>
  <c r="K1025" i="3"/>
  <c r="K1024" i="3"/>
  <c r="K1023" i="3"/>
  <c r="K1022" i="3"/>
  <c r="K1021" i="3"/>
  <c r="K1020" i="3"/>
  <c r="K1019" i="3"/>
  <c r="K1018" i="3"/>
  <c r="K1017" i="3"/>
  <c r="K1016" i="3"/>
  <c r="K1015" i="3"/>
  <c r="K1014" i="3"/>
  <c r="K1013" i="3"/>
  <c r="K1012" i="3"/>
  <c r="K1011" i="3"/>
  <c r="K1010" i="3"/>
  <c r="K1009" i="3"/>
  <c r="K1008" i="3"/>
  <c r="K1007" i="3"/>
  <c r="K1006" i="3"/>
  <c r="K1005" i="3"/>
  <c r="K1004" i="3"/>
  <c r="K1003" i="3"/>
  <c r="K1002" i="3"/>
  <c r="K1001" i="3"/>
  <c r="K1000" i="3"/>
  <c r="K999" i="3"/>
  <c r="K998" i="3"/>
  <c r="K997" i="3"/>
  <c r="K996" i="3"/>
  <c r="K995" i="3"/>
  <c r="K994" i="3"/>
  <c r="K993" i="3"/>
  <c r="K992" i="3"/>
  <c r="K991" i="3"/>
  <c r="K990" i="3"/>
  <c r="K989" i="3"/>
  <c r="K988" i="3"/>
  <c r="K987" i="3"/>
  <c r="K986" i="3"/>
  <c r="K985" i="3"/>
  <c r="K984" i="3"/>
  <c r="K983" i="3"/>
  <c r="K982" i="3"/>
  <c r="K981" i="3"/>
  <c r="K980" i="3"/>
  <c r="K979" i="3"/>
  <c r="K978" i="3"/>
  <c r="K977" i="3"/>
  <c r="K976" i="3"/>
  <c r="K975" i="3"/>
  <c r="K974" i="3"/>
  <c r="K973" i="3"/>
  <c r="K972" i="3"/>
  <c r="K971" i="3"/>
  <c r="K970" i="3"/>
  <c r="K969" i="3"/>
  <c r="K968" i="3"/>
  <c r="K967" i="3"/>
  <c r="K966" i="3"/>
  <c r="K965" i="3"/>
  <c r="K964" i="3"/>
  <c r="K963" i="3"/>
  <c r="K962" i="3"/>
  <c r="K961" i="3"/>
  <c r="K960" i="3"/>
  <c r="K959" i="3"/>
  <c r="K958" i="3"/>
  <c r="K957" i="3"/>
  <c r="K956" i="3"/>
  <c r="K955" i="3"/>
  <c r="K954" i="3"/>
  <c r="K953" i="3"/>
  <c r="K952" i="3"/>
  <c r="K951" i="3"/>
  <c r="K950" i="3"/>
  <c r="K949" i="3"/>
  <c r="K948" i="3"/>
  <c r="K947" i="3"/>
  <c r="K946" i="3"/>
  <c r="K945" i="3"/>
  <c r="K944" i="3"/>
  <c r="K943" i="3"/>
  <c r="K942" i="3"/>
  <c r="K941" i="3"/>
  <c r="K940" i="3"/>
  <c r="K939" i="3"/>
  <c r="K938" i="3"/>
  <c r="K937" i="3"/>
  <c r="K936" i="3"/>
  <c r="K935" i="3"/>
  <c r="K934" i="3"/>
  <c r="K933" i="3"/>
  <c r="K932" i="3"/>
  <c r="K931" i="3"/>
  <c r="K930" i="3"/>
  <c r="K929" i="3"/>
  <c r="K928" i="3"/>
  <c r="K927" i="3"/>
  <c r="K926" i="3"/>
  <c r="K925" i="3"/>
  <c r="K924" i="3"/>
  <c r="K923" i="3"/>
  <c r="K922" i="3"/>
  <c r="K921" i="3"/>
  <c r="K920" i="3"/>
  <c r="K919" i="3"/>
  <c r="K918" i="3"/>
  <c r="K917" i="3"/>
  <c r="K916" i="3"/>
  <c r="K915" i="3"/>
  <c r="K914" i="3"/>
  <c r="K913" i="3"/>
  <c r="K912" i="3"/>
  <c r="K911" i="3"/>
  <c r="K910" i="3"/>
  <c r="K909" i="3"/>
  <c r="K908" i="3"/>
  <c r="K907" i="3"/>
  <c r="K906" i="3"/>
  <c r="K905" i="3"/>
  <c r="K904" i="3"/>
  <c r="K903" i="3"/>
  <c r="K902" i="3"/>
  <c r="K901" i="3"/>
  <c r="K900" i="3"/>
  <c r="K899" i="3"/>
  <c r="K898" i="3"/>
  <c r="K897" i="3"/>
  <c r="K896" i="3"/>
  <c r="K895" i="3"/>
  <c r="K894" i="3"/>
  <c r="K893" i="3"/>
  <c r="K892" i="3"/>
  <c r="K891" i="3"/>
  <c r="K890" i="3"/>
  <c r="K889" i="3"/>
  <c r="K888" i="3"/>
  <c r="K887" i="3"/>
  <c r="K886" i="3"/>
  <c r="K885" i="3"/>
  <c r="K884" i="3"/>
  <c r="K883" i="3"/>
  <c r="K882" i="3"/>
  <c r="K881" i="3"/>
  <c r="K880" i="3"/>
  <c r="K879" i="3"/>
  <c r="K878" i="3"/>
  <c r="K877" i="3"/>
  <c r="K876" i="3"/>
  <c r="K875" i="3"/>
  <c r="K874" i="3"/>
  <c r="K873" i="3"/>
  <c r="K872" i="3"/>
  <c r="K871" i="3"/>
  <c r="K870" i="3"/>
  <c r="K869" i="3"/>
  <c r="K868" i="3"/>
  <c r="K867" i="3"/>
  <c r="K866" i="3"/>
  <c r="K865" i="3"/>
  <c r="K864" i="3"/>
  <c r="K863" i="3"/>
  <c r="K862" i="3"/>
  <c r="K861" i="3"/>
  <c r="K860" i="3"/>
  <c r="K859" i="3"/>
  <c r="K858" i="3"/>
  <c r="K857" i="3"/>
  <c r="K856" i="3"/>
  <c r="K855" i="3"/>
  <c r="K854" i="3"/>
  <c r="K853" i="3"/>
  <c r="K852" i="3"/>
  <c r="K851" i="3"/>
  <c r="K850" i="3"/>
  <c r="K849" i="3"/>
  <c r="K848" i="3"/>
  <c r="K847" i="3"/>
  <c r="K846" i="3"/>
  <c r="K845" i="3"/>
  <c r="K844" i="3"/>
  <c r="K843" i="3"/>
  <c r="K842" i="3"/>
  <c r="K841" i="3"/>
  <c r="K840" i="3"/>
  <c r="K839" i="3"/>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K740" i="3"/>
  <c r="K739" i="3"/>
  <c r="K738" i="3"/>
  <c r="K737" i="3"/>
  <c r="K736" i="3"/>
  <c r="K735" i="3"/>
  <c r="K734" i="3"/>
  <c r="K733" i="3"/>
  <c r="K732" i="3"/>
  <c r="K731" i="3"/>
  <c r="K730" i="3"/>
  <c r="K729" i="3"/>
  <c r="K728" i="3"/>
  <c r="K727" i="3"/>
  <c r="K726" i="3"/>
  <c r="K725" i="3"/>
  <c r="K724" i="3"/>
  <c r="K723" i="3"/>
  <c r="K722" i="3"/>
  <c r="K721" i="3"/>
  <c r="K720" i="3"/>
  <c r="K719" i="3"/>
  <c r="K718" i="3"/>
  <c r="K717" i="3"/>
  <c r="K716" i="3"/>
  <c r="K715" i="3"/>
  <c r="K714" i="3"/>
  <c r="K713" i="3"/>
  <c r="K712" i="3"/>
  <c r="K711" i="3"/>
  <c r="K710" i="3"/>
  <c r="K709" i="3"/>
  <c r="K708" i="3"/>
  <c r="K707" i="3"/>
  <c r="K706" i="3"/>
  <c r="K705" i="3"/>
  <c r="K704" i="3"/>
  <c r="K703" i="3"/>
  <c r="K702" i="3"/>
  <c r="K701" i="3"/>
  <c r="K700" i="3"/>
  <c r="K699" i="3"/>
  <c r="K698" i="3"/>
  <c r="K697" i="3"/>
  <c r="K696" i="3"/>
  <c r="K695" i="3"/>
  <c r="K694" i="3"/>
  <c r="K693" i="3"/>
  <c r="K692" i="3"/>
  <c r="K691" i="3"/>
  <c r="K690" i="3"/>
  <c r="K689" i="3"/>
  <c r="K688" i="3"/>
  <c r="K687" i="3"/>
  <c r="K686" i="3"/>
  <c r="K685" i="3"/>
  <c r="K684" i="3"/>
  <c r="K683" i="3"/>
  <c r="K682" i="3"/>
  <c r="K681" i="3"/>
  <c r="K680" i="3"/>
  <c r="K679" i="3"/>
  <c r="K678" i="3"/>
  <c r="K677" i="3"/>
  <c r="K676" i="3"/>
  <c r="K675" i="3"/>
  <c r="K674" i="3"/>
  <c r="K673" i="3"/>
  <c r="K672" i="3"/>
  <c r="K671" i="3"/>
  <c r="K670" i="3"/>
  <c r="K669" i="3"/>
  <c r="K668" i="3"/>
  <c r="K667" i="3"/>
  <c r="K666" i="3"/>
  <c r="K665" i="3"/>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K515" i="3"/>
  <c r="K514" i="3"/>
  <c r="K513" i="3"/>
  <c r="K512" i="3"/>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T14" i="3"/>
  <c r="Q14" i="3"/>
  <c r="R14" i="3" s="1"/>
  <c r="K14" i="3"/>
  <c r="T13" i="3"/>
  <c r="Q13" i="3"/>
  <c r="S13" i="3" s="1"/>
  <c r="K13" i="3"/>
  <c r="T12" i="3"/>
  <c r="Q12" i="3"/>
  <c r="S12" i="3" s="1"/>
  <c r="K12" i="3"/>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BV14" i="1" l="1"/>
  <c r="AC53" i="2"/>
  <c r="AD53" i="2" s="1"/>
  <c r="K40" i="2"/>
  <c r="AC28" i="2"/>
  <c r="AD28" i="2" s="1"/>
  <c r="AC48" i="2"/>
  <c r="AD48" i="2" s="1"/>
  <c r="AK48" i="2" s="1"/>
  <c r="AC25" i="2"/>
  <c r="AD25" i="2" s="1"/>
  <c r="AL25" i="2" s="1"/>
  <c r="K53" i="2"/>
  <c r="BG53" i="2" s="1"/>
  <c r="AC41" i="2"/>
  <c r="AD41" i="2" s="1"/>
  <c r="AG41" i="2" s="1"/>
  <c r="K20" i="2"/>
  <c r="AV17" i="1"/>
  <c r="AW17" i="1" s="1"/>
  <c r="BA17" i="1" s="1"/>
  <c r="AV15" i="1"/>
  <c r="AW15" i="1" s="1"/>
  <c r="BE15" i="1" s="1"/>
  <c r="K61" i="2"/>
  <c r="K12" i="1"/>
  <c r="L12" i="1" s="1"/>
  <c r="AC38" i="2"/>
  <c r="AD38" i="2" s="1"/>
  <c r="AL38" i="2" s="1"/>
  <c r="AC16" i="2"/>
  <c r="AD16" i="2" s="1"/>
  <c r="AL16" i="2" s="1"/>
  <c r="AV13" i="1"/>
  <c r="AW13" i="1" s="1"/>
  <c r="BC13" i="1" s="1"/>
  <c r="R13" i="3"/>
  <c r="AC17" i="2"/>
  <c r="AD17" i="2" s="1"/>
  <c r="AJ17" i="2" s="1"/>
  <c r="AC27" i="2"/>
  <c r="K15" i="2"/>
  <c r="AC20" i="2"/>
  <c r="AD20" i="2" s="1"/>
  <c r="AC24" i="2"/>
  <c r="AD24" i="2" s="1"/>
  <c r="AK24" i="2" s="1"/>
  <c r="AC31" i="2"/>
  <c r="AD31" i="2" s="1"/>
  <c r="AI31" i="2" s="1"/>
  <c r="L12" i="3"/>
  <c r="AC21" i="2"/>
  <c r="AD21" i="2" s="1"/>
  <c r="AI21" i="2" s="1"/>
  <c r="AC15" i="2"/>
  <c r="AD15" i="2" s="1"/>
  <c r="AC26" i="2"/>
  <c r="AC30" i="2"/>
  <c r="R12" i="3"/>
  <c r="S14" i="3"/>
  <c r="AC33" i="2"/>
  <c r="AD33" i="2" s="1"/>
  <c r="AL33" i="2" s="1"/>
  <c r="AC34" i="2"/>
  <c r="AQ34" i="2" s="1"/>
  <c r="AR34" i="2" s="1"/>
  <c r="AY34" i="2" s="1"/>
  <c r="AC36" i="2"/>
  <c r="AD36" i="2" s="1"/>
  <c r="AJ36" i="2" s="1"/>
  <c r="AV14" i="1"/>
  <c r="AW14" i="1" s="1"/>
  <c r="BF14" i="1" s="1"/>
  <c r="AC50" i="2"/>
  <c r="AD50" i="2" s="1"/>
  <c r="AC54" i="2"/>
  <c r="AD54" i="2" s="1"/>
  <c r="AI54" i="2" s="1"/>
  <c r="AC56" i="2"/>
  <c r="AD56" i="2" s="1"/>
  <c r="AH56" i="2" s="1"/>
  <c r="AC57" i="2"/>
  <c r="AD57" i="2" s="1"/>
  <c r="AC13" i="2"/>
  <c r="AD13" i="2" s="1"/>
  <c r="AK13" i="2" s="1"/>
  <c r="AC14" i="2"/>
  <c r="AD14" i="2" s="1"/>
  <c r="AC19" i="2"/>
  <c r="AD19" i="2" s="1"/>
  <c r="AC23" i="2"/>
  <c r="AD23" i="2" s="1"/>
  <c r="K26" i="2"/>
  <c r="K28" i="2"/>
  <c r="BG32" i="2" s="1"/>
  <c r="K37" i="2"/>
  <c r="K57" i="2"/>
  <c r="K32" i="2"/>
  <c r="K27" i="2"/>
  <c r="K24" i="2"/>
  <c r="K18" i="2"/>
  <c r="K35" i="2"/>
  <c r="K12" i="2"/>
  <c r="AC18" i="2"/>
  <c r="K34" i="2"/>
  <c r="K44" i="2"/>
  <c r="AV12" i="1"/>
  <c r="AC22" i="2"/>
  <c r="AD22" i="2" s="1"/>
  <c r="K30" i="2"/>
  <c r="K47" i="2"/>
  <c r="K52" i="2"/>
  <c r="K14" i="2"/>
  <c r="AC29" i="2"/>
  <c r="AD29" i="2" s="1"/>
  <c r="AC37" i="2"/>
  <c r="AC43" i="2"/>
  <c r="AD43" i="2" s="1"/>
  <c r="AC44" i="2"/>
  <c r="AC47" i="2"/>
  <c r="AC51" i="2"/>
  <c r="AD51" i="2" s="1"/>
  <c r="AC52" i="2"/>
  <c r="AC55" i="2"/>
  <c r="AC58" i="2"/>
  <c r="AD58" i="2" s="1"/>
  <c r="AC59" i="2"/>
  <c r="AD59" i="2" s="1"/>
  <c r="AC60" i="2"/>
  <c r="AD60" i="2" s="1"/>
  <c r="AC62" i="2"/>
  <c r="AC46" i="2"/>
  <c r="AD46" i="2" s="1"/>
  <c r="BD60" i="2"/>
  <c r="BF60" i="2" s="1"/>
  <c r="BG60" i="2" s="1"/>
  <c r="BD59" i="2"/>
  <c r="BF59" i="2" s="1"/>
  <c r="BG59" i="2" s="1"/>
  <c r="BD58" i="2"/>
  <c r="BF58" i="2" s="1"/>
  <c r="BG58" i="2" s="1"/>
  <c r="BD54" i="2"/>
  <c r="BF54" i="2" s="1"/>
  <c r="BD51" i="2"/>
  <c r="BF51" i="2" s="1"/>
  <c r="BG51" i="2" s="1"/>
  <c r="BD49" i="2"/>
  <c r="BF49" i="2" s="1"/>
  <c r="BG49" i="2" s="1"/>
  <c r="BD48" i="2"/>
  <c r="BF48" i="2" s="1"/>
  <c r="BG48" i="2" s="1"/>
  <c r="BD46" i="2"/>
  <c r="BF46" i="2" s="1"/>
  <c r="BG46" i="2" s="1"/>
  <c r="BD39" i="2"/>
  <c r="BF39" i="2" s="1"/>
  <c r="BG39" i="2" s="1"/>
  <c r="BD38" i="2"/>
  <c r="BF38" i="2" s="1"/>
  <c r="BG38" i="2" s="1"/>
  <c r="BD36" i="2"/>
  <c r="BF36" i="2" s="1"/>
  <c r="AC32" i="2"/>
  <c r="AC35" i="2"/>
  <c r="K42" i="2"/>
  <c r="K50" i="2"/>
  <c r="K55" i="2"/>
  <c r="BG55" i="2" s="1"/>
  <c r="AC39" i="2"/>
  <c r="AD39" i="2" s="1"/>
  <c r="AC42" i="2"/>
  <c r="AC49" i="2"/>
  <c r="AD49" i="2" s="1"/>
  <c r="AV16" i="1"/>
  <c r="AC61" i="2"/>
  <c r="AD61" i="2" s="1"/>
  <c r="AC40" i="2"/>
  <c r="AC12" i="2"/>
  <c r="AV19" i="1"/>
  <c r="AC45" i="2"/>
  <c r="AD45" i="2" s="1"/>
  <c r="BD33" i="2"/>
  <c r="BF33" i="2" s="1"/>
  <c r="AV18" i="1"/>
  <c r="AO25" i="2" l="1"/>
  <c r="AH25" i="2"/>
  <c r="AK25" i="2"/>
  <c r="AQ26" i="2"/>
  <c r="AR26" i="2" s="1"/>
  <c r="AX26" i="2" s="1"/>
  <c r="AO38" i="2"/>
  <c r="AH38" i="2"/>
  <c r="BD15" i="1"/>
  <c r="BF15" i="1"/>
  <c r="BA15" i="1"/>
  <c r="BH15" i="1"/>
  <c r="BC17" i="1"/>
  <c r="AI25" i="2"/>
  <c r="AN38" i="2"/>
  <c r="AG38" i="2"/>
  <c r="AK17" i="2"/>
  <c r="BB15" i="1"/>
  <c r="AG25" i="2"/>
  <c r="BG14" i="1"/>
  <c r="BE17" i="1"/>
  <c r="BH17" i="1"/>
  <c r="BB17" i="1"/>
  <c r="AZ17" i="1"/>
  <c r="BD17" i="1"/>
  <c r="AI41" i="2"/>
  <c r="AM41" i="2"/>
  <c r="BH14" i="1"/>
  <c r="BG13" i="1"/>
  <c r="BD14" i="1"/>
  <c r="AN36" i="2"/>
  <c r="AM36" i="2"/>
  <c r="AK21" i="2"/>
  <c r="BB13" i="1"/>
  <c r="AL48" i="2"/>
  <c r="BH13" i="1"/>
  <c r="BA13" i="1"/>
  <c r="BF13" i="1"/>
  <c r="AO41" i="2"/>
  <c r="BG15" i="1"/>
  <c r="BC15" i="1"/>
  <c r="AL41" i="2"/>
  <c r="AQ14" i="2"/>
  <c r="AR14" i="2" s="1"/>
  <c r="AU14" i="2" s="1"/>
  <c r="AM24" i="2"/>
  <c r="AN24" i="2"/>
  <c r="BE13" i="1"/>
  <c r="BD13" i="1"/>
  <c r="AT34" i="2"/>
  <c r="AS34" i="2"/>
  <c r="AN13" i="2"/>
  <c r="BB34" i="2"/>
  <c r="AL24" i="2"/>
  <c r="AW34" i="2"/>
  <c r="AM17" i="2"/>
  <c r="AH41" i="2"/>
  <c r="AJ41" i="2"/>
  <c r="AK41" i="2"/>
  <c r="AI56" i="2"/>
  <c r="AK56" i="2"/>
  <c r="AJ56" i="2"/>
  <c r="AN41" i="2"/>
  <c r="AM54" i="2"/>
  <c r="AZ15" i="1"/>
  <c r="AG48" i="2"/>
  <c r="AH48" i="2"/>
  <c r="AM48" i="2"/>
  <c r="AI48" i="2"/>
  <c r="AK31" i="2"/>
  <c r="AO48" i="2"/>
  <c r="AN48" i="2"/>
  <c r="AJ48" i="2"/>
  <c r="AK36" i="2"/>
  <c r="AO56" i="2"/>
  <c r="AL56" i="2"/>
  <c r="AD34" i="2"/>
  <c r="AI34" i="2" s="1"/>
  <c r="AL36" i="2"/>
  <c r="AH36" i="2"/>
  <c r="AX34" i="2"/>
  <c r="AU34" i="2"/>
  <c r="AG24" i="2"/>
  <c r="AJ38" i="2"/>
  <c r="AI24" i="2"/>
  <c r="AJ25" i="2"/>
  <c r="AH21" i="2"/>
  <c r="AM21" i="2"/>
  <c r="AN56" i="2"/>
  <c r="AG56" i="2"/>
  <c r="AO21" i="2"/>
  <c r="AL21" i="2"/>
  <c r="AM56" i="2"/>
  <c r="AO36" i="2"/>
  <c r="BA34" i="2"/>
  <c r="AN25" i="2"/>
  <c r="AK54" i="2"/>
  <c r="AM38" i="2"/>
  <c r="AM25" i="2"/>
  <c r="AJ21" i="2"/>
  <c r="AG54" i="2"/>
  <c r="BC14" i="1"/>
  <c r="AG31" i="2"/>
  <c r="AI38" i="2"/>
  <c r="AN21" i="2"/>
  <c r="AH33" i="2"/>
  <c r="AI16" i="2"/>
  <c r="AM16" i="2"/>
  <c r="AO24" i="2"/>
  <c r="AG21" i="2"/>
  <c r="AJ54" i="2"/>
  <c r="AI17" i="2"/>
  <c r="AQ53" i="2"/>
  <c r="AR53" i="2" s="1"/>
  <c r="AS53" i="2" s="1"/>
  <c r="AL54" i="2"/>
  <c r="AH17" i="2"/>
  <c r="AQ15" i="2"/>
  <c r="AR15" i="2" s="1"/>
  <c r="BB15" i="2" s="1"/>
  <c r="AH54" i="2"/>
  <c r="AN17" i="2"/>
  <c r="BG17" i="1"/>
  <c r="BF17" i="1"/>
  <c r="AK38" i="2"/>
  <c r="AN54" i="2"/>
  <c r="AG13" i="2"/>
  <c r="AZ14" i="1"/>
  <c r="AQ50" i="2"/>
  <c r="AR50" i="2" s="1"/>
  <c r="AV50" i="2" s="1"/>
  <c r="AD26" i="2"/>
  <c r="AJ26" i="2" s="1"/>
  <c r="AO16" i="2"/>
  <c r="AG16" i="2"/>
  <c r="BJ15" i="1"/>
  <c r="BK15" i="1" s="1"/>
  <c r="BO15" i="1" s="1"/>
  <c r="AH13" i="2"/>
  <c r="AJ13" i="2"/>
  <c r="BE14" i="1"/>
  <c r="BA14" i="1"/>
  <c r="AL31" i="2"/>
  <c r="AV34" i="2"/>
  <c r="AZ34" i="2"/>
  <c r="AO33" i="2"/>
  <c r="AO54" i="2"/>
  <c r="AH24" i="2"/>
  <c r="AG17" i="2"/>
  <c r="AO17" i="2"/>
  <c r="AZ13" i="1"/>
  <c r="AN16" i="2"/>
  <c r="AK16" i="2"/>
  <c r="AH16" i="2"/>
  <c r="AI36" i="2"/>
  <c r="AG36" i="2"/>
  <c r="AQ28" i="2"/>
  <c r="AR28" i="2" s="1"/>
  <c r="AS28" i="2" s="1"/>
  <c r="AM33" i="2"/>
  <c r="AK33" i="2"/>
  <c r="AJ31" i="2"/>
  <c r="AO31" i="2"/>
  <c r="AD27" i="2"/>
  <c r="AQ27" i="2"/>
  <c r="AR27" i="2" s="1"/>
  <c r="AM13" i="2"/>
  <c r="AO13" i="2"/>
  <c r="AN31" i="2"/>
  <c r="AH31" i="2"/>
  <c r="AJ33" i="2"/>
  <c r="AI33" i="2"/>
  <c r="AL13" i="2"/>
  <c r="AI13" i="2"/>
  <c r="BB14" i="1"/>
  <c r="AM31" i="2"/>
  <c r="AN33" i="2"/>
  <c r="AG33" i="2"/>
  <c r="AJ24" i="2"/>
  <c r="AL17" i="2"/>
  <c r="AJ16" i="2"/>
  <c r="AD30" i="2"/>
  <c r="AQ30" i="2"/>
  <c r="AR30" i="2" s="1"/>
  <c r="BJ18" i="1"/>
  <c r="BK18" i="1" s="1"/>
  <c r="AW18" i="1"/>
  <c r="BJ17" i="1"/>
  <c r="BK17" i="1" s="1"/>
  <c r="AQ42" i="2"/>
  <c r="AR42" i="2" s="1"/>
  <c r="AD42" i="2"/>
  <c r="BJ14" i="1"/>
  <c r="BK14" i="1" s="1"/>
  <c r="AH20" i="2"/>
  <c r="AG20" i="2"/>
  <c r="AM20" i="2"/>
  <c r="AL20" i="2"/>
  <c r="AK20" i="2"/>
  <c r="AO20" i="2"/>
  <c r="AI20" i="2"/>
  <c r="AJ20" i="2"/>
  <c r="AN20" i="2"/>
  <c r="AD40" i="2"/>
  <c r="AQ40" i="2"/>
  <c r="AR40" i="2" s="1"/>
  <c r="AJ39" i="2"/>
  <c r="AG39" i="2"/>
  <c r="AI39" i="2"/>
  <c r="AL39" i="2"/>
  <c r="AH39" i="2"/>
  <c r="AO39" i="2"/>
  <c r="AN39" i="2"/>
  <c r="AK39" i="2"/>
  <c r="AM39" i="2"/>
  <c r="AD32" i="2"/>
  <c r="AQ32" i="2"/>
  <c r="AR32" i="2" s="1"/>
  <c r="AN46" i="2"/>
  <c r="AJ46" i="2"/>
  <c r="AH46" i="2"/>
  <c r="AK46" i="2"/>
  <c r="AO46" i="2"/>
  <c r="AL46" i="2"/>
  <c r="AG46" i="2"/>
  <c r="AM46" i="2"/>
  <c r="AI46" i="2"/>
  <c r="AH58" i="2"/>
  <c r="AG58" i="2"/>
  <c r="AN58" i="2"/>
  <c r="AI58" i="2"/>
  <c r="AJ58" i="2"/>
  <c r="AK58" i="2"/>
  <c r="AM58" i="2"/>
  <c r="AO58" i="2"/>
  <c r="AL58" i="2"/>
  <c r="AK51" i="2"/>
  <c r="AN51" i="2"/>
  <c r="AO51" i="2"/>
  <c r="AH51" i="2"/>
  <c r="AL51" i="2"/>
  <c r="AI51" i="2"/>
  <c r="AM51" i="2"/>
  <c r="AG51" i="2"/>
  <c r="AJ51" i="2"/>
  <c r="AQ37" i="2"/>
  <c r="AR37" i="2" s="1"/>
  <c r="AD37" i="2"/>
  <c r="AN14" i="2"/>
  <c r="AM14" i="2"/>
  <c r="AH14" i="2"/>
  <c r="AK14" i="2"/>
  <c r="AG14" i="2"/>
  <c r="AJ14" i="2"/>
  <c r="AO14" i="2"/>
  <c r="AL14" i="2"/>
  <c r="AI14" i="2"/>
  <c r="AI28" i="2"/>
  <c r="AK28" i="2"/>
  <c r="AL28" i="2"/>
  <c r="AG28" i="2"/>
  <c r="AM28" i="2"/>
  <c r="AO28" i="2"/>
  <c r="AJ28" i="2"/>
  <c r="AN28" i="2"/>
  <c r="AH28" i="2"/>
  <c r="AG53" i="2"/>
  <c r="AL53" i="2"/>
  <c r="AK53" i="2"/>
  <c r="AN53" i="2"/>
  <c r="AO53" i="2"/>
  <c r="AJ53" i="2"/>
  <c r="AI53" i="2"/>
  <c r="AM53" i="2"/>
  <c r="AH53" i="2"/>
  <c r="AN22" i="2"/>
  <c r="AM22" i="2"/>
  <c r="AI22" i="2"/>
  <c r="AH22" i="2"/>
  <c r="AL22" i="2"/>
  <c r="AO22" i="2"/>
  <c r="AG22" i="2"/>
  <c r="AJ22" i="2"/>
  <c r="AK22" i="2"/>
  <c r="AD18" i="2"/>
  <c r="AQ18" i="2"/>
  <c r="AR18" i="2" s="1"/>
  <c r="AD12" i="2"/>
  <c r="AQ12" i="2"/>
  <c r="AR12" i="2" s="1"/>
  <c r="AO59" i="2"/>
  <c r="AN59" i="2"/>
  <c r="AG59" i="2"/>
  <c r="AJ59" i="2"/>
  <c r="AK59" i="2"/>
  <c r="AH59" i="2"/>
  <c r="AI59" i="2"/>
  <c r="AM59" i="2"/>
  <c r="AL59" i="2"/>
  <c r="AD52" i="2"/>
  <c r="AQ52" i="2"/>
  <c r="AR52" i="2" s="1"/>
  <c r="AH61" i="2"/>
  <c r="AM61" i="2"/>
  <c r="AJ61" i="2"/>
  <c r="AO61" i="2"/>
  <c r="AL61" i="2"/>
  <c r="AK61" i="2"/>
  <c r="AI61" i="2"/>
  <c r="AN61" i="2"/>
  <c r="AG61" i="2"/>
  <c r="AW16" i="1"/>
  <c r="BJ16" i="1"/>
  <c r="BK16" i="1" s="1"/>
  <c r="AQ61" i="2"/>
  <c r="AR61" i="2" s="1"/>
  <c r="AD62" i="2"/>
  <c r="AG57" i="2"/>
  <c r="AL57" i="2"/>
  <c r="AK57" i="2"/>
  <c r="AJ57" i="2"/>
  <c r="AH57" i="2"/>
  <c r="AI57" i="2"/>
  <c r="AN57" i="2"/>
  <c r="AM57" i="2"/>
  <c r="AO57" i="2"/>
  <c r="AQ47" i="2"/>
  <c r="AR47" i="2" s="1"/>
  <c r="AD47" i="2"/>
  <c r="AW12" i="1"/>
  <c r="BJ13" i="1"/>
  <c r="BK13" i="1" s="1"/>
  <c r="BJ12" i="1"/>
  <c r="BK12" i="1" s="1"/>
  <c r="AI15" i="2"/>
  <c r="AO15" i="2"/>
  <c r="AJ15" i="2"/>
  <c r="AM15" i="2"/>
  <c r="AH15" i="2"/>
  <c r="AK15" i="2"/>
  <c r="AL15" i="2"/>
  <c r="AG15" i="2"/>
  <c r="AN15" i="2"/>
  <c r="AO23" i="2"/>
  <c r="AN23" i="2"/>
  <c r="AH23" i="2"/>
  <c r="AL23" i="2"/>
  <c r="AM23" i="2"/>
  <c r="AG23" i="2"/>
  <c r="AI23" i="2"/>
  <c r="AK23" i="2"/>
  <c r="AJ23" i="2"/>
  <c r="AS26" i="2"/>
  <c r="AD35" i="2"/>
  <c r="AQ35" i="2"/>
  <c r="AR35" i="2" s="1"/>
  <c r="AK43" i="2"/>
  <c r="AO43" i="2"/>
  <c r="AN43" i="2"/>
  <c r="AG43" i="2"/>
  <c r="AM43" i="2"/>
  <c r="AI43" i="2"/>
  <c r="AJ43" i="2"/>
  <c r="AL43" i="2"/>
  <c r="AH43" i="2"/>
  <c r="AG45" i="2"/>
  <c r="AI45" i="2"/>
  <c r="AO45" i="2"/>
  <c r="AN45" i="2"/>
  <c r="AH45" i="2"/>
  <c r="AM45" i="2"/>
  <c r="AL45" i="2"/>
  <c r="AJ45" i="2"/>
  <c r="AK45" i="2"/>
  <c r="AW19" i="1"/>
  <c r="BJ19" i="1"/>
  <c r="BK19" i="1" s="1"/>
  <c r="AH49" i="2"/>
  <c r="AL49" i="2"/>
  <c r="AM49" i="2"/>
  <c r="AJ49" i="2"/>
  <c r="AN49" i="2"/>
  <c r="AO49" i="2"/>
  <c r="AI49" i="2"/>
  <c r="AK49" i="2"/>
  <c r="AG49" i="2"/>
  <c r="AL60" i="2"/>
  <c r="AO60" i="2"/>
  <c r="AI60" i="2"/>
  <c r="AJ60" i="2"/>
  <c r="AK60" i="2"/>
  <c r="AN60" i="2"/>
  <c r="AG60" i="2"/>
  <c r="AH60" i="2"/>
  <c r="AM60" i="2"/>
  <c r="AQ57" i="2"/>
  <c r="AR57" i="2" s="1"/>
  <c r="AQ55" i="2"/>
  <c r="AR55" i="2" s="1"/>
  <c r="AD55" i="2"/>
  <c r="AH50" i="2"/>
  <c r="AG50" i="2"/>
  <c r="AK50" i="2"/>
  <c r="AL50" i="2"/>
  <c r="AM50" i="2"/>
  <c r="AN50" i="2"/>
  <c r="AJ50" i="2"/>
  <c r="AO50" i="2"/>
  <c r="AI50" i="2"/>
  <c r="AQ44" i="2"/>
  <c r="AR44" i="2" s="1"/>
  <c r="AD44" i="2"/>
  <c r="AH29" i="2"/>
  <c r="AJ29" i="2"/>
  <c r="AG29" i="2"/>
  <c r="AL29" i="2"/>
  <c r="AN29" i="2"/>
  <c r="AM29" i="2"/>
  <c r="AK29" i="2"/>
  <c r="AO29" i="2"/>
  <c r="AI29" i="2"/>
  <c r="AQ24" i="2"/>
  <c r="AR24" i="2" s="1"/>
  <c r="AG19" i="2"/>
  <c r="AL19" i="2"/>
  <c r="AK19" i="2"/>
  <c r="AJ19" i="2"/>
  <c r="AI19" i="2"/>
  <c r="AN19" i="2"/>
  <c r="AM19" i="2"/>
  <c r="AO19" i="2"/>
  <c r="AH19" i="2"/>
  <c r="AQ20" i="2"/>
  <c r="AR20" i="2" s="1"/>
  <c r="BA26" i="2" l="1"/>
  <c r="AT26" i="2"/>
  <c r="BB26" i="2"/>
  <c r="AV26" i="2"/>
  <c r="AY26" i="2"/>
  <c r="AU26" i="2"/>
  <c r="AZ26" i="2"/>
  <c r="AW26" i="2"/>
  <c r="AV14" i="2"/>
  <c r="AT14" i="2"/>
  <c r="AV28" i="2"/>
  <c r="BI15" i="1"/>
  <c r="AU15" i="2"/>
  <c r="BA15" i="2"/>
  <c r="AS15" i="2"/>
  <c r="AW15" i="2"/>
  <c r="AY15" i="2"/>
  <c r="AS14" i="2"/>
  <c r="AZ14" i="2"/>
  <c r="AW14" i="2"/>
  <c r="AI26" i="2"/>
  <c r="BA14" i="2"/>
  <c r="AX14" i="2"/>
  <c r="AY14" i="2"/>
  <c r="AY53" i="2"/>
  <c r="BB14" i="2"/>
  <c r="AP41" i="2"/>
  <c r="BI13" i="1"/>
  <c r="AO26" i="2"/>
  <c r="AZ15" i="2"/>
  <c r="AW28" i="2"/>
  <c r="AU28" i="2"/>
  <c r="AN26" i="2"/>
  <c r="AP21" i="2"/>
  <c r="AP48" i="2"/>
  <c r="AM26" i="2"/>
  <c r="AK26" i="2"/>
  <c r="AG26" i="2"/>
  <c r="AP38" i="2"/>
  <c r="AP56" i="2"/>
  <c r="BC34" i="2"/>
  <c r="BE34" i="2" s="1"/>
  <c r="AK34" i="2"/>
  <c r="AX50" i="2"/>
  <c r="BN15" i="1"/>
  <c r="AW53" i="2"/>
  <c r="AG34" i="2"/>
  <c r="BB50" i="2"/>
  <c r="BA53" i="2"/>
  <c r="AP25" i="2"/>
  <c r="BI17" i="1"/>
  <c r="AU53" i="2"/>
  <c r="AV53" i="2"/>
  <c r="AL34" i="2"/>
  <c r="AT50" i="2"/>
  <c r="AW50" i="2"/>
  <c r="AX15" i="2"/>
  <c r="AV15" i="2"/>
  <c r="AZ53" i="2"/>
  <c r="AX53" i="2"/>
  <c r="AJ34" i="2"/>
  <c r="AO34" i="2"/>
  <c r="AN34" i="2"/>
  <c r="AS50" i="2"/>
  <c r="BA50" i="2"/>
  <c r="AY50" i="2"/>
  <c r="AP22" i="2"/>
  <c r="AZ28" i="2"/>
  <c r="BA28" i="2"/>
  <c r="AP24" i="2"/>
  <c r="AP33" i="2"/>
  <c r="AP36" i="2"/>
  <c r="AT53" i="2"/>
  <c r="AM34" i="2"/>
  <c r="AU50" i="2"/>
  <c r="AT15" i="2"/>
  <c r="BB53" i="2"/>
  <c r="AH34" i="2"/>
  <c r="AZ50" i="2"/>
  <c r="AY28" i="2"/>
  <c r="AP31" i="2"/>
  <c r="AP54" i="2"/>
  <c r="AP16" i="2"/>
  <c r="AL26" i="2"/>
  <c r="BM15" i="1"/>
  <c r="AP17" i="2"/>
  <c r="AP13" i="2"/>
  <c r="AH26" i="2"/>
  <c r="BD34" i="2"/>
  <c r="BF34" i="2" s="1"/>
  <c r="BI14" i="1"/>
  <c r="AP51" i="2"/>
  <c r="AX28" i="2"/>
  <c r="BB28" i="2"/>
  <c r="BL15" i="1"/>
  <c r="AO30" i="2"/>
  <c r="AM30" i="2"/>
  <c r="AI30" i="2"/>
  <c r="AG30" i="2"/>
  <c r="AK30" i="2"/>
  <c r="AN30" i="2"/>
  <c r="AJ30" i="2"/>
  <c r="AH30" i="2"/>
  <c r="AL30" i="2"/>
  <c r="AX27" i="2"/>
  <c r="AY27" i="2"/>
  <c r="AZ27" i="2"/>
  <c r="AS27" i="2"/>
  <c r="AV27" i="2"/>
  <c r="AU27" i="2"/>
  <c r="BA27" i="2"/>
  <c r="AW27" i="2"/>
  <c r="AT27" i="2"/>
  <c r="BB27" i="2"/>
  <c r="BA30" i="2"/>
  <c r="BB30" i="2"/>
  <c r="AS30" i="2"/>
  <c r="AW30" i="2"/>
  <c r="AT30" i="2"/>
  <c r="AV30" i="2"/>
  <c r="AX30" i="2"/>
  <c r="AZ30" i="2"/>
  <c r="AY30" i="2"/>
  <c r="AU30" i="2"/>
  <c r="AT28" i="2"/>
  <c r="AI27" i="2"/>
  <c r="AJ27" i="2"/>
  <c r="AM27" i="2"/>
  <c r="AG27" i="2"/>
  <c r="AL27" i="2"/>
  <c r="AN27" i="2"/>
  <c r="AK27" i="2"/>
  <c r="AH27" i="2"/>
  <c r="AO27" i="2"/>
  <c r="BA20" i="2"/>
  <c r="AU20" i="2"/>
  <c r="AT20" i="2"/>
  <c r="AY20" i="2"/>
  <c r="AS20" i="2"/>
  <c r="AV20" i="2"/>
  <c r="AW20" i="2"/>
  <c r="AZ20" i="2"/>
  <c r="AX20" i="2"/>
  <c r="BB20" i="2"/>
  <c r="AL44" i="2"/>
  <c r="AH44" i="2"/>
  <c r="AM44" i="2"/>
  <c r="AK44" i="2"/>
  <c r="AG44" i="2"/>
  <c r="AN44" i="2"/>
  <c r="AO44" i="2"/>
  <c r="AJ44" i="2"/>
  <c r="AI44" i="2"/>
  <c r="AT55" i="2"/>
  <c r="AY55" i="2"/>
  <c r="AS55" i="2"/>
  <c r="AX55" i="2"/>
  <c r="AV55" i="2"/>
  <c r="AU55" i="2"/>
  <c r="AW55" i="2"/>
  <c r="AZ55" i="2"/>
  <c r="BB55" i="2"/>
  <c r="BA55" i="2"/>
  <c r="AP60" i="2"/>
  <c r="AP43" i="2"/>
  <c r="AY35" i="2"/>
  <c r="AW35" i="2"/>
  <c r="AT35" i="2"/>
  <c r="AV35" i="2"/>
  <c r="BA35" i="2"/>
  <c r="AU35" i="2"/>
  <c r="BB35" i="2"/>
  <c r="AZ35" i="2"/>
  <c r="AS35" i="2"/>
  <c r="AX35" i="2"/>
  <c r="AP23" i="2"/>
  <c r="BO12" i="1"/>
  <c r="BM12" i="1"/>
  <c r="BL12" i="1"/>
  <c r="BN12" i="1"/>
  <c r="AT47" i="2"/>
  <c r="AY47" i="2"/>
  <c r="AS47" i="2"/>
  <c r="AX47" i="2"/>
  <c r="AZ47" i="2"/>
  <c r="BA47" i="2"/>
  <c r="BB47" i="2"/>
  <c r="AV47" i="2"/>
  <c r="AU47" i="2"/>
  <c r="AW47" i="2"/>
  <c r="AK62" i="2"/>
  <c r="AJ62" i="2"/>
  <c r="AI62" i="2"/>
  <c r="AH62" i="2"/>
  <c r="AM62" i="2"/>
  <c r="AL62" i="2"/>
  <c r="AO62" i="2"/>
  <c r="AN62" i="2"/>
  <c r="AG62" i="2"/>
  <c r="AP61" i="2"/>
  <c r="AX12" i="2"/>
  <c r="BA12" i="2"/>
  <c r="AZ12" i="2"/>
  <c r="BB12" i="2"/>
  <c r="AV12" i="2"/>
  <c r="AY12" i="2"/>
  <c r="AU12" i="2"/>
  <c r="AW12" i="2"/>
  <c r="AS12" i="2"/>
  <c r="AT12" i="2"/>
  <c r="AW18" i="2"/>
  <c r="BB18" i="2"/>
  <c r="AZ18" i="2"/>
  <c r="BA18" i="2"/>
  <c r="AU18" i="2"/>
  <c r="AY18" i="2"/>
  <c r="AS18" i="2"/>
  <c r="AV18" i="2"/>
  <c r="AT18" i="2"/>
  <c r="AX18" i="2"/>
  <c r="BA32" i="2"/>
  <c r="AU32" i="2"/>
  <c r="AT32" i="2"/>
  <c r="AY32" i="2"/>
  <c r="BB32" i="2"/>
  <c r="AS32" i="2"/>
  <c r="AV32" i="2"/>
  <c r="AX32" i="2"/>
  <c r="AZ32" i="2"/>
  <c r="AW32" i="2"/>
  <c r="AL40" i="2"/>
  <c r="AO40" i="2"/>
  <c r="AI40" i="2"/>
  <c r="AK40" i="2"/>
  <c r="AH40" i="2"/>
  <c r="AJ40" i="2"/>
  <c r="AM40" i="2"/>
  <c r="AN40" i="2"/>
  <c r="AG40" i="2"/>
  <c r="AP20" i="2"/>
  <c r="AT42" i="2"/>
  <c r="AY42" i="2"/>
  <c r="AS42" i="2"/>
  <c r="AX42" i="2"/>
  <c r="AZ42" i="2"/>
  <c r="AU42" i="2"/>
  <c r="AW42" i="2"/>
  <c r="AV42" i="2"/>
  <c r="BA42" i="2"/>
  <c r="BB42" i="2"/>
  <c r="AW44" i="2"/>
  <c r="BB44" i="2"/>
  <c r="AV44" i="2"/>
  <c r="BA44" i="2"/>
  <c r="AU44" i="2"/>
  <c r="AX44" i="2"/>
  <c r="AY44" i="2"/>
  <c r="AT44" i="2"/>
  <c r="AZ44" i="2"/>
  <c r="AS44" i="2"/>
  <c r="AP50" i="2"/>
  <c r="AS57" i="2"/>
  <c r="AX57" i="2"/>
  <c r="AV57" i="2"/>
  <c r="AW57" i="2"/>
  <c r="BB57" i="2"/>
  <c r="AZ57" i="2"/>
  <c r="AY57" i="2"/>
  <c r="BA57" i="2"/>
  <c r="AT57" i="2"/>
  <c r="AU57" i="2"/>
  <c r="BL19" i="1"/>
  <c r="BM19" i="1"/>
  <c r="BO19" i="1"/>
  <c r="BN19" i="1"/>
  <c r="AN35" i="2"/>
  <c r="AO35" i="2"/>
  <c r="AI35" i="2"/>
  <c r="AL35" i="2"/>
  <c r="AG35" i="2"/>
  <c r="AK35" i="2"/>
  <c r="AM35" i="2"/>
  <c r="AJ35" i="2"/>
  <c r="AH35" i="2"/>
  <c r="BL13" i="1"/>
  <c r="BN13" i="1"/>
  <c r="BO13" i="1"/>
  <c r="BM13" i="1"/>
  <c r="AS62" i="2"/>
  <c r="AX62" i="2"/>
  <c r="AV62" i="2"/>
  <c r="AW62" i="2"/>
  <c r="BB62" i="2"/>
  <c r="AZ62" i="2"/>
  <c r="AY62" i="2"/>
  <c r="BA62" i="2"/>
  <c r="AU62" i="2"/>
  <c r="AT62" i="2"/>
  <c r="AY52" i="2"/>
  <c r="AW52" i="2"/>
  <c r="AX52" i="2"/>
  <c r="AU52" i="2"/>
  <c r="BA52" i="2"/>
  <c r="AV52" i="2"/>
  <c r="BB52" i="2"/>
  <c r="AS52" i="2"/>
  <c r="AT52" i="2"/>
  <c r="AZ52" i="2"/>
  <c r="AP59" i="2"/>
  <c r="AH12" i="2"/>
  <c r="AG12" i="2"/>
  <c r="AM12" i="2"/>
  <c r="AN12" i="2"/>
  <c r="AK12" i="2"/>
  <c r="AO12" i="2"/>
  <c r="AL12" i="2"/>
  <c r="AJ12" i="2"/>
  <c r="AI12" i="2"/>
  <c r="AL18" i="2"/>
  <c r="AK18" i="2"/>
  <c r="AJ18" i="2"/>
  <c r="AI18" i="2"/>
  <c r="AO18" i="2"/>
  <c r="AM18" i="2"/>
  <c r="AG18" i="2"/>
  <c r="AN18" i="2"/>
  <c r="AH18" i="2"/>
  <c r="AP28" i="2"/>
  <c r="AP14" i="2"/>
  <c r="AP58" i="2"/>
  <c r="AP46" i="2"/>
  <c r="AI32" i="2"/>
  <c r="AK32" i="2"/>
  <c r="AM32" i="2"/>
  <c r="AN32" i="2"/>
  <c r="AO32" i="2"/>
  <c r="AH32" i="2"/>
  <c r="AJ32" i="2"/>
  <c r="AG32" i="2"/>
  <c r="AL32" i="2"/>
  <c r="AP39" i="2"/>
  <c r="BO17" i="1"/>
  <c r="BN17" i="1"/>
  <c r="BM17" i="1"/>
  <c r="BL17" i="1"/>
  <c r="AT24" i="2"/>
  <c r="AY24" i="2"/>
  <c r="AS24" i="2"/>
  <c r="AX24" i="2"/>
  <c r="AV24" i="2"/>
  <c r="AU24" i="2"/>
  <c r="AW24" i="2"/>
  <c r="AZ24" i="2"/>
  <c r="BB24" i="2"/>
  <c r="BA24" i="2"/>
  <c r="BE19" i="1"/>
  <c r="BA19" i="1"/>
  <c r="BG19" i="1"/>
  <c r="BB19" i="1"/>
  <c r="AZ19" i="1"/>
  <c r="BC19" i="1"/>
  <c r="BF19" i="1"/>
  <c r="BH19" i="1"/>
  <c r="BD19" i="1"/>
  <c r="BD12" i="1"/>
  <c r="BF12" i="1"/>
  <c r="AZ12" i="1"/>
  <c r="BB12" i="1"/>
  <c r="BG12" i="1"/>
  <c r="BC12" i="1"/>
  <c r="BE12" i="1"/>
  <c r="BH12" i="1"/>
  <c r="BA12" i="1"/>
  <c r="BO16" i="1"/>
  <c r="BL16" i="1"/>
  <c r="BM16" i="1"/>
  <c r="BN16" i="1"/>
  <c r="AJ52" i="2"/>
  <c r="AK52" i="2"/>
  <c r="AO52" i="2"/>
  <c r="AN52" i="2"/>
  <c r="AG52" i="2"/>
  <c r="AM52" i="2"/>
  <c r="AL52" i="2"/>
  <c r="AH52" i="2"/>
  <c r="AI52" i="2"/>
  <c r="AK37" i="2"/>
  <c r="AJ37" i="2"/>
  <c r="AO37" i="2"/>
  <c r="AN37" i="2"/>
  <c r="AG37" i="2"/>
  <c r="AM37" i="2"/>
  <c r="AH37" i="2"/>
  <c r="AI37" i="2"/>
  <c r="AL37" i="2"/>
  <c r="BM14" i="1"/>
  <c r="BO14" i="1"/>
  <c r="BL14" i="1"/>
  <c r="BN14" i="1"/>
  <c r="AZ18" i="1"/>
  <c r="BB18" i="1"/>
  <c r="BH18" i="1"/>
  <c r="BC18" i="1"/>
  <c r="BA18" i="1"/>
  <c r="BD18" i="1"/>
  <c r="BG18" i="1"/>
  <c r="BF18" i="1"/>
  <c r="BE18" i="1"/>
  <c r="AP19" i="2"/>
  <c r="AP29" i="2"/>
  <c r="AO55" i="2"/>
  <c r="AN55" i="2"/>
  <c r="AM55" i="2"/>
  <c r="AG55" i="2"/>
  <c r="AJ55" i="2"/>
  <c r="AL55" i="2"/>
  <c r="AK55" i="2"/>
  <c r="AI55" i="2"/>
  <c r="AH55" i="2"/>
  <c r="AP49" i="2"/>
  <c r="AP45" i="2"/>
  <c r="AP15" i="2"/>
  <c r="AG47" i="2"/>
  <c r="AH47" i="2"/>
  <c r="AM47" i="2"/>
  <c r="AK47" i="2"/>
  <c r="AI47" i="2"/>
  <c r="AL47" i="2"/>
  <c r="AO47" i="2"/>
  <c r="AN47" i="2"/>
  <c r="AJ47" i="2"/>
  <c r="AP57" i="2"/>
  <c r="BC16" i="1"/>
  <c r="AZ16" i="1"/>
  <c r="BD16" i="1"/>
  <c r="BF16" i="1"/>
  <c r="BA16" i="1"/>
  <c r="BH16" i="1"/>
  <c r="BG16" i="1"/>
  <c r="BE16" i="1"/>
  <c r="BB16" i="1"/>
  <c r="AP53" i="2"/>
  <c r="AY37" i="2"/>
  <c r="AW37" i="2"/>
  <c r="BB37" i="2"/>
  <c r="AS37" i="2"/>
  <c r="AU37" i="2"/>
  <c r="BA37" i="2"/>
  <c r="AX37" i="2"/>
  <c r="AV37" i="2"/>
  <c r="AT37" i="2"/>
  <c r="AZ37" i="2"/>
  <c r="BA40" i="2"/>
  <c r="AU40" i="2"/>
  <c r="AT40" i="2"/>
  <c r="AY40" i="2"/>
  <c r="BB40" i="2"/>
  <c r="AS40" i="2"/>
  <c r="AZ40" i="2"/>
  <c r="AW40" i="2"/>
  <c r="AV40" i="2"/>
  <c r="AX40" i="2"/>
  <c r="AJ42" i="2"/>
  <c r="AO42" i="2"/>
  <c r="AH42" i="2"/>
  <c r="AN42" i="2"/>
  <c r="AM42" i="2"/>
  <c r="AK42" i="2"/>
  <c r="AI42" i="2"/>
  <c r="AG42" i="2"/>
  <c r="AL42" i="2"/>
  <c r="BL18" i="1"/>
  <c r="BN18" i="1"/>
  <c r="BO18" i="1"/>
  <c r="BM18" i="1"/>
  <c r="BD26" i="2" l="1"/>
  <c r="BF26" i="2" s="1"/>
  <c r="BC26" i="2"/>
  <c r="BE26" i="2" s="1"/>
  <c r="BD14" i="2"/>
  <c r="BF14" i="2" s="1"/>
  <c r="BC14" i="2"/>
  <c r="BE14" i="2" s="1"/>
  <c r="BC15" i="2"/>
  <c r="BE15" i="2" s="1"/>
  <c r="BT15" i="1"/>
  <c r="BG34" i="2"/>
  <c r="BD28" i="2"/>
  <c r="BF28" i="2" s="1"/>
  <c r="AP26" i="2"/>
  <c r="AP34" i="2"/>
  <c r="BD15" i="2"/>
  <c r="BF15" i="2" s="1"/>
  <c r="BD50" i="2"/>
  <c r="BF50" i="2" s="1"/>
  <c r="BC53" i="2"/>
  <c r="BC28" i="2"/>
  <c r="BD53" i="2"/>
  <c r="BF53" i="2" s="1"/>
  <c r="BC50" i="2"/>
  <c r="BE50" i="2" s="1"/>
  <c r="AP27" i="2"/>
  <c r="BC52" i="2"/>
  <c r="BE52" i="2" s="1"/>
  <c r="BC30" i="2"/>
  <c r="BE30" i="2" s="1"/>
  <c r="BD27" i="2"/>
  <c r="BF27" i="2" s="1"/>
  <c r="BI16" i="1"/>
  <c r="AP32" i="2"/>
  <c r="BT19" i="1"/>
  <c r="BC44" i="2"/>
  <c r="BE44" i="2" s="1"/>
  <c r="BT12" i="1"/>
  <c r="BU12" i="1" s="1"/>
  <c r="BW12" i="1" s="1"/>
  <c r="BC27" i="2"/>
  <c r="BE27" i="2" s="1"/>
  <c r="BC55" i="2"/>
  <c r="BD30" i="2"/>
  <c r="BF30" i="2" s="1"/>
  <c r="AP30" i="2"/>
  <c r="AP42" i="2"/>
  <c r="BC37" i="2"/>
  <c r="BE37" i="2" s="1"/>
  <c r="AP47" i="2"/>
  <c r="BI18" i="1"/>
  <c r="BI19" i="1" s="1"/>
  <c r="AP52" i="2"/>
  <c r="BI12" i="1"/>
  <c r="BC24" i="2"/>
  <c r="BE24" i="2" s="1"/>
  <c r="BC62" i="2"/>
  <c r="BT13" i="1"/>
  <c r="BD42" i="2"/>
  <c r="BF42" i="2" s="1"/>
  <c r="BC18" i="2"/>
  <c r="BE18" i="2" s="1"/>
  <c r="BC12" i="2"/>
  <c r="BE12" i="2" s="1"/>
  <c r="BD55" i="2"/>
  <c r="BF55" i="2" s="1"/>
  <c r="AP35" i="2"/>
  <c r="BD47" i="2"/>
  <c r="BF47" i="2" s="1"/>
  <c r="BD35" i="2"/>
  <c r="BF35" i="2" s="1"/>
  <c r="AP44" i="2"/>
  <c r="BD20" i="2"/>
  <c r="BF20" i="2" s="1"/>
  <c r="BT18" i="1"/>
  <c r="AP55" i="2"/>
  <c r="BT14" i="1"/>
  <c r="BU14" i="1" s="1"/>
  <c r="BW14" i="1" s="1"/>
  <c r="BD24" i="2"/>
  <c r="BF24" i="2" s="1"/>
  <c r="AP12" i="2"/>
  <c r="BD52" i="2"/>
  <c r="BF52" i="2" s="1"/>
  <c r="BC42" i="2"/>
  <c r="BE42" i="2" s="1"/>
  <c r="AP40" i="2"/>
  <c r="BD32" i="2"/>
  <c r="BF32" i="2" s="1"/>
  <c r="BD18" i="2"/>
  <c r="BF18" i="2" s="1"/>
  <c r="BD40" i="2"/>
  <c r="BF40" i="2" s="1"/>
  <c r="BG40" i="2" s="1"/>
  <c r="BD37" i="2"/>
  <c r="BF37" i="2" s="1"/>
  <c r="AP37" i="2"/>
  <c r="BT16" i="1"/>
  <c r="BT17" i="1"/>
  <c r="AP18" i="2"/>
  <c r="BD61" i="2"/>
  <c r="BF61" i="2" s="1"/>
  <c r="BG61" i="2" s="1"/>
  <c r="BD57" i="2"/>
  <c r="BF57" i="2" s="1"/>
  <c r="BC57" i="2"/>
  <c r="BE57" i="2" s="1"/>
  <c r="BD44" i="2"/>
  <c r="BF44" i="2" s="1"/>
  <c r="BC32" i="2"/>
  <c r="BD12" i="2"/>
  <c r="BF12" i="2" s="1"/>
  <c r="AP62" i="2"/>
  <c r="BC47" i="2"/>
  <c r="BE47" i="2" s="1"/>
  <c r="BC35" i="2"/>
  <c r="BE35" i="2" s="1"/>
  <c r="BC20" i="2"/>
  <c r="BE20" i="2" s="1"/>
  <c r="BG26" i="2" l="1"/>
  <c r="BG14" i="2"/>
  <c r="BG15" i="2"/>
  <c r="BG50" i="2"/>
  <c r="BG47" i="2"/>
  <c r="BG52" i="2"/>
  <c r="BG35" i="2"/>
  <c r="BG44" i="2"/>
  <c r="BG30" i="2"/>
  <c r="BG20" i="2"/>
  <c r="BG27" i="2"/>
  <c r="BG18" i="2"/>
  <c r="BG24" i="2"/>
  <c r="BG28" i="2"/>
  <c r="BG57" i="2"/>
  <c r="BG37" i="2"/>
  <c r="BG42" i="2"/>
  <c r="BG12" i="2"/>
</calcChain>
</file>

<file path=xl/sharedStrings.xml><?xml version="1.0" encoding="utf-8"?>
<sst xmlns="http://schemas.openxmlformats.org/spreadsheetml/2006/main" count="1820" uniqueCount="795">
  <si>
    <t xml:space="preserve">PROCESO DE GERENCIA ESTRATÉGICA </t>
  </si>
  <si>
    <t>FORMATO MATRIZ DE RIESGOS POR PROCESO</t>
  </si>
  <si>
    <t>Matriz de riesgos DASCD</t>
  </si>
  <si>
    <t>CATEGORIA</t>
  </si>
  <si>
    <t>PUNTAJE</t>
  </si>
  <si>
    <t>DESCRIPCION</t>
  </si>
  <si>
    <t>Porcentaje sobre total de Casos</t>
  </si>
  <si>
    <t>Análisis del riesgo</t>
  </si>
  <si>
    <t>Valoración del riesgo</t>
  </si>
  <si>
    <t>Seleccione Probabilidad</t>
  </si>
  <si>
    <t>Riesgo Inherente</t>
  </si>
  <si>
    <t>Riesgo residual</t>
  </si>
  <si>
    <t>MUY IMPROBABLE</t>
  </si>
  <si>
    <t>Riesgo cuya probabilidad de ocurrencia es MUY IMPROBABLE, es decir, se tiene entre un valor del 0% y del 10% de seguridad que el riesgo se presente</t>
  </si>
  <si>
    <t>mayor que 70% - menor o igual que 100%</t>
  </si>
  <si>
    <t>AMBIENTAL</t>
  </si>
  <si>
    <t>Proceso/
Objetivo</t>
  </si>
  <si>
    <t>Consecuencia</t>
  </si>
  <si>
    <t>Tipo de riesgo</t>
  </si>
  <si>
    <t>Probabilidad</t>
  </si>
  <si>
    <t>Impacto</t>
  </si>
  <si>
    <t>Conca</t>
  </si>
  <si>
    <t>Zona del riesgo</t>
  </si>
  <si>
    <t>Total</t>
  </si>
  <si>
    <t>IMPROBABLE</t>
  </si>
  <si>
    <t>Riesgo cuya probabilidad de ocurrencia es IMPROBABLE, es decir, se tiene entre un valor mayor al 11% y un 30% de seguridad que el riesgo se presente</t>
  </si>
  <si>
    <t>mayor que 30% - menor o igual que 70%</t>
  </si>
  <si>
    <t>DE CUMPLIMIENTO</t>
  </si>
  <si>
    <t>OPERATIVO</t>
  </si>
  <si>
    <t>Preventivo</t>
  </si>
  <si>
    <t>Parcialmente</t>
  </si>
  <si>
    <t>ESTRATÉGICO</t>
  </si>
  <si>
    <t xml:space="preserve">POSIBLE </t>
  </si>
  <si>
    <t>Riesgo cuya probabilidad de ocurrencia es MODERADO, es decir, se tiene entre un valor mayor al 31% y un 65% de seguridad que el riesgo se presente</t>
  </si>
  <si>
    <t>mayor que 10% - menor o igual que 30%</t>
  </si>
  <si>
    <t>PROBABLE</t>
  </si>
  <si>
    <t>Riesgo cuya probabilidad de ocurrencia es PROBABLE, es decir, se tiene entre un valor mayor al 66% y un 89% de seguridad que el riesgo se presente</t>
  </si>
  <si>
    <t>mayor que 3% - menor o igual que 10%</t>
  </si>
  <si>
    <t>CASI SEGURO</t>
  </si>
  <si>
    <t>Riesgo cuya probabilidad de ocurrencia es CASI CIERTO, es decir, se tiene entre un valor mayor al 90% y un 100% de seguridad que el riesgo se presente</t>
  </si>
  <si>
    <t>mayor que 0% - menor o igual que 3%</t>
  </si>
  <si>
    <t>Correctivo</t>
  </si>
  <si>
    <t>DE IMAGEN</t>
  </si>
  <si>
    <t>FINANCIERO</t>
  </si>
  <si>
    <t>CORRUPCIÓN</t>
  </si>
  <si>
    <t>TECNOLÓGICO</t>
  </si>
  <si>
    <t>Si</t>
  </si>
  <si>
    <t>No</t>
  </si>
  <si>
    <t>Posibilidades</t>
  </si>
  <si>
    <t>concat</t>
  </si>
  <si>
    <t>Calificación</t>
  </si>
  <si>
    <t>Bajo</t>
  </si>
  <si>
    <t>Moderado</t>
  </si>
  <si>
    <t>Alto</t>
  </si>
  <si>
    <t>Extremadamente alto</t>
  </si>
  <si>
    <t>ACEPTABLE: Asumir</t>
  </si>
  <si>
    <t>BAJO: Asumir</t>
  </si>
  <si>
    <t>MODERADO: Asumir y Revisar</t>
  </si>
  <si>
    <t>ALTO: Reducir, evitar, compartir o transferir</t>
  </si>
  <si>
    <t>EXTREMO: Reducir, evitar, compartir o transferir</t>
  </si>
  <si>
    <t>IDENTIFICACIÓN</t>
  </si>
  <si>
    <t>Plan de manejo/ Monitoreo y revisión</t>
  </si>
  <si>
    <t>Zona de riesgo/Manejo</t>
  </si>
  <si>
    <t>Responsable del Proceso</t>
  </si>
  <si>
    <t>Código: E-GES-FM-007</t>
  </si>
  <si>
    <t xml:space="preserve">AUTOCONTROL DEL PROCESO </t>
  </si>
  <si>
    <t xml:space="preserve">SEGUIMIENTO CONTROL INTERNO </t>
  </si>
  <si>
    <t>PERIODO 2 
( Mayo, junio, julio, agosto)</t>
  </si>
  <si>
    <t xml:space="preserve">PERIODO 1 
(Enero, febrero, marzo, abril)  </t>
  </si>
  <si>
    <t>PERIODO 3
 ( Septiembre, octubre, noviembre, diciembre)</t>
  </si>
  <si>
    <t xml:space="preserve">Si </t>
  </si>
  <si>
    <t xml:space="preserve">Materialización
Sí / No </t>
  </si>
  <si>
    <t xml:space="preserve">MACROPROCESO ESTRATÉGICO 
DIRECCIONAMIENTO INSTITUCIONAL </t>
  </si>
  <si>
    <t xml:space="preserve">Evaluación del control </t>
  </si>
  <si>
    <t>Está Documentado</t>
  </si>
  <si>
    <t>Es Aplicado</t>
  </si>
  <si>
    <t>Es Efectivo</t>
  </si>
  <si>
    <t xml:space="preserve"> Descripción del control Existente  </t>
  </si>
  <si>
    <t xml:space="preserve">Acciones preventivas para disminuir el riesgo </t>
  </si>
  <si>
    <t xml:space="preserve">Acción </t>
  </si>
  <si>
    <t xml:space="preserve">Responsable de implementar la acción </t>
  </si>
  <si>
    <t xml:space="preserve">Fecha de inicio de implementación </t>
  </si>
  <si>
    <t xml:space="preserve">Fecha de final de implementación </t>
  </si>
  <si>
    <t xml:space="preserve">Registro de evidencia de implementacipon de la acción </t>
  </si>
  <si>
    <t>Evaluación</t>
  </si>
  <si>
    <t xml:space="preserve">EVALUACIÓN DEL CONTROL </t>
  </si>
  <si>
    <t xml:space="preserve">No </t>
  </si>
  <si>
    <t xml:space="preserve">Aplicado </t>
  </si>
  <si>
    <t>Eficaz</t>
  </si>
  <si>
    <t xml:space="preserve">Documentado </t>
  </si>
  <si>
    <t>0-50</t>
  </si>
  <si>
    <t xml:space="preserve">Entre </t>
  </si>
  <si>
    <t>51-75</t>
  </si>
  <si>
    <t>76-100</t>
  </si>
  <si>
    <t xml:space="preserve">RANGOS </t>
  </si>
  <si>
    <t xml:space="preserve">Calificación de los controles: </t>
  </si>
  <si>
    <t xml:space="preserve">Dependiendo de los controles, la probabilidad o el impacto pueden disminuir </t>
  </si>
  <si>
    <t xml:space="preserve">Materializado </t>
  </si>
  <si>
    <t>Versión: 8.0</t>
  </si>
  <si>
    <t>Vigencia desde: Febrero de 2019</t>
  </si>
  <si>
    <t xml:space="preserve">Riesgo </t>
  </si>
  <si>
    <t xml:space="preserve">ACTIVO </t>
  </si>
  <si>
    <t xml:space="preserve">ÁREA/PROCESO </t>
  </si>
  <si>
    <t xml:space="preserve">RIESGO </t>
  </si>
  <si>
    <t xml:space="preserve">AMENAZA </t>
  </si>
  <si>
    <t xml:space="preserve">CAUSAS/ VULNERABILIDADES </t>
  </si>
  <si>
    <t xml:space="preserve">CONSECUENCIAS </t>
  </si>
  <si>
    <t>Causas</t>
  </si>
  <si>
    <t xml:space="preserve">Asignado </t>
  </si>
  <si>
    <t xml:space="preserve">No asignado </t>
  </si>
  <si>
    <t xml:space="preserve">Segregación y autoridad del responsable </t>
  </si>
  <si>
    <t xml:space="preserve">Periodicidad </t>
  </si>
  <si>
    <t xml:space="preserve">Responsable </t>
  </si>
  <si>
    <t xml:space="preserve">Adecuado </t>
  </si>
  <si>
    <t xml:space="preserve">Inadecuado </t>
  </si>
  <si>
    <t xml:space="preserve">Oportuna </t>
  </si>
  <si>
    <t xml:space="preserve">Inoportuna </t>
  </si>
  <si>
    <t>Confiable</t>
  </si>
  <si>
    <t xml:space="preserve">No confiable </t>
  </si>
  <si>
    <t xml:space="preserve">Se investigan y resuelven oportunamente </t>
  </si>
  <si>
    <t xml:space="preserve">No se investigan y resuelven oportunamente </t>
  </si>
  <si>
    <t>Completa</t>
  </si>
  <si>
    <t xml:space="preserve">Incompleta </t>
  </si>
  <si>
    <t xml:space="preserve">No Existe </t>
  </si>
  <si>
    <t xml:space="preserve">Propósito </t>
  </si>
  <si>
    <t xml:space="preserve">Prevenir </t>
  </si>
  <si>
    <t xml:space="preserve">Detectar </t>
  </si>
  <si>
    <t xml:space="preserve">No es un control </t>
  </si>
  <si>
    <t xml:space="preserve">Cómo se realiza la actividad de control </t>
  </si>
  <si>
    <t xml:space="preserve">Qupe pasa con las desviaciones </t>
  </si>
  <si>
    <t xml:space="preserve">Evidencia de ejecución del control </t>
  </si>
  <si>
    <t>Evaluación del riesgo</t>
  </si>
  <si>
    <t xml:space="preserve">Valoración del  control (Diseño) </t>
  </si>
  <si>
    <t xml:space="preserve">Valoración del  control (ejecución) </t>
  </si>
  <si>
    <t xml:space="preserve">VALORACIÓN DISEÑO </t>
  </si>
  <si>
    <t xml:space="preserve">diseño del control </t>
  </si>
  <si>
    <t xml:space="preserve">fuerte </t>
  </si>
  <si>
    <t>96 -100</t>
  </si>
  <si>
    <t xml:space="preserve">Moderado </t>
  </si>
  <si>
    <t>86 - 95</t>
  </si>
  <si>
    <t xml:space="preserve">Débil </t>
  </si>
  <si>
    <t>0 -85</t>
  </si>
  <si>
    <t>EJECUCIÓN</t>
  </si>
  <si>
    <t xml:space="preserve">SOLIDEZ DEL CONTROL INDIVUDUAL </t>
  </si>
  <si>
    <t xml:space="preserve">SÓLIDEZ DEL CONJUNTO DE CONTROLES </t>
  </si>
  <si>
    <t xml:space="preserve">Resultado </t>
  </si>
  <si>
    <t xml:space="preserve">Rango </t>
  </si>
  <si>
    <t xml:space="preserve">SOLIDEZ CONTROL INDIVIDUAL </t>
  </si>
  <si>
    <t>fuerte + fuerte= fuerte</t>
  </si>
  <si>
    <t xml:space="preserve">Fuerte + moderado = moderado </t>
  </si>
  <si>
    <t xml:space="preserve">Fuerte + debil = débil </t>
  </si>
  <si>
    <t xml:space="preserve">DISEÑO </t>
  </si>
  <si>
    <t xml:space="preserve">Fuerte </t>
  </si>
  <si>
    <t xml:space="preserve">Moderado + Fuerte = moderado </t>
  </si>
  <si>
    <t xml:space="preserve">moderado + moderado = moderado </t>
  </si>
  <si>
    <t xml:space="preserve">moderado + debil = débil </t>
  </si>
  <si>
    <t>débil + fuerte = débil</t>
  </si>
  <si>
    <t>débil + moderado = débil</t>
  </si>
  <si>
    <t>débil + débil = débil</t>
  </si>
  <si>
    <t>F U E R T E : 1 0 0 M O D E R A D O : 5 0 D E B I L : 0</t>
  </si>
  <si>
    <t>Descripción del Riesgo</t>
  </si>
  <si>
    <t>DESCRIPCIÓN</t>
  </si>
  <si>
    <t xml:space="preserve">SOLIDEZ DEL CONTROL </t>
  </si>
  <si>
    <t>El control se ejecuta de manera consistente por parte del responsable</t>
  </si>
  <si>
    <t>El control se ejecuta algunas veces por parte del responsable</t>
  </si>
  <si>
    <t>El control no se ejecuta por parte del responsable</t>
  </si>
  <si>
    <t>El control disminuye la probabilidad</t>
  </si>
  <si>
    <t>CONTROLES AYUDAN A DISMINUIR IMPACTO</t>
  </si>
  <si>
    <t>CONTROLES AYUDAN A DISMINUIR PROBABILIDAD</t>
  </si>
  <si>
    <t>Directamente</t>
  </si>
  <si>
    <t>Indirectamente</t>
  </si>
  <si>
    <t>No disminuye</t>
  </si>
  <si>
    <t>El control disminuye el Impacto</t>
  </si>
  <si>
    <t>¿Afectar al grupo de funcionarios del proceso?</t>
  </si>
  <si>
    <t>¿Afectar el cumplimiento de metas y objetivos de la dependencia?</t>
  </si>
  <si>
    <t>¿Afectar el cumplimiento de misión de la Entidad?</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</si>
  <si>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</si>
  <si>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</si>
  <si>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</si>
  <si>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</si>
  <si>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</si>
  <si>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</si>
  <si>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</si>
  <si>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</si>
  <si>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</si>
  <si>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</si>
  <si>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</si>
  <si>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</si>
  <si>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</si>
  <si>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Impacto riesgo de corrupción</t>
  </si>
  <si>
    <t>SI</t>
  </si>
  <si>
    <t>NO</t>
  </si>
  <si>
    <t>¿Afectar el cumplimiento de la misión del sector al que pertenece la entidad?</t>
  </si>
  <si>
    <t>¿Generar pérdida de confianza de la entidad, afectando su reputación?</t>
  </si>
  <si>
    <t>¿Generar daño ambiental?</t>
  </si>
  <si>
    <t>fuerte fuerte</t>
  </si>
  <si>
    <t>Fuerte + moderado</t>
  </si>
  <si>
    <t xml:space="preserve">Fuerte + debil </t>
  </si>
  <si>
    <t xml:space="preserve">Moderado + Fuerte </t>
  </si>
  <si>
    <t xml:space="preserve">moderado + moderado </t>
  </si>
  <si>
    <t>moderado + debil</t>
  </si>
  <si>
    <t>Análisis y evaluación de los controles</t>
  </si>
  <si>
    <t xml:space="preserve">SOLIDEZ DEL CONJUNTODE LOS CON TROLES. </t>
  </si>
  <si>
    <t xml:space="preserve">CONTROLES AYUDAN A DISMINUIR LA PROBABILIDAD </t>
  </si>
  <si>
    <t>Fuerte</t>
  </si>
  <si>
    <t>probabilidad</t>
  </si>
  <si>
    <t>impacto</t>
  </si>
  <si>
    <t>desplaza</t>
  </si>
  <si>
    <t>codigo</t>
  </si>
  <si>
    <t>OLUMNAS EN LA MATRIZ DE RIESGO QUE SE DESPLAZA</t>
  </si>
  <si>
    <t>p1</t>
  </si>
  <si>
    <t>i1</t>
  </si>
  <si>
    <t>p2</t>
  </si>
  <si>
    <t>i2</t>
  </si>
  <si>
    <t>p3</t>
  </si>
  <si>
    <t>i3</t>
  </si>
  <si>
    <t>p4</t>
  </si>
  <si>
    <t>i4</t>
  </si>
  <si>
    <t>p5</t>
  </si>
  <si>
    <t>i5</t>
  </si>
  <si>
    <t>p6</t>
  </si>
  <si>
    <t>i6</t>
  </si>
  <si>
    <t>p7</t>
  </si>
  <si>
    <t>i7</t>
  </si>
  <si>
    <t>p8</t>
  </si>
  <si>
    <t>i8</t>
  </si>
  <si>
    <t>Cantidad Cuadrantes a disminuir en probabilidad</t>
  </si>
  <si>
    <t>Cantidad Cuadrantes a disminuir en impacto</t>
  </si>
  <si>
    <t>Probabilidad e impacto después del riesgo residual</t>
  </si>
  <si>
    <t>Bajo: Asumir</t>
  </si>
  <si>
    <t>Cuenta impacto</t>
  </si>
  <si>
    <t>Desarticulación de procesos y procedimientos para entregar los productos y servicios de la entidad con calidad</t>
  </si>
  <si>
    <t xml:space="preserve">Jefe Oficina Asesora de Planeación  / Líder de Gestión del Conocimiento </t>
  </si>
  <si>
    <t xml:space="preserve">Uso de información con fines diferentes a la gestión del talento humano para beneficio de terceros </t>
  </si>
  <si>
    <t>El Ofrecimiento/recepción de sobornos o beneficios de algún otro tipo para favorecer intereses particulares y la Falta de registr, control y trazabilidad de las solicitudes pueden generar  que se haga Uso de información con fines diferentes a la gestión del talento humano para beneficio de terceros, lo cual podría ocasionar Investigaciones por responsabilidad disciplinaria, penal, revictimización a población vulnerable, vulneración de ley de protección de datos personales</t>
  </si>
  <si>
    <t xml:space="preserve">Investigaciones por responsabilidad disciplinaria, penal. 
Revictimización a población vulnerable 
Vulneración de ley de protección de datos personales
</t>
  </si>
  <si>
    <t xml:space="preserve">Cada vez que se asigna un perfil para consulta de información personal registrada en el SIDEAP, el  Líder funcional, previa autorización del perfil, valida que se haya suscrito el acuerdo de confidencialidad entre el usuario y el DASCD, como evidencia queda el acuerdo firmado y el perfil autorizado en SIDEAP, en caso de encontrar que el acuerdo no se ha firmado, no se asigna el perfil y se informa al solicitante </t>
  </si>
  <si>
    <t xml:space="preserve">Publicación de datos con disparidad en cifras estadísticas dispuestos en los diferentes instrumentos oficiales de la Entidad  
</t>
  </si>
  <si>
    <t xml:space="preserve">Los errores en el procesamiento de la información, sumado a los cambios en la forma de procesamiento de la información, pueden generar la publicación de datos con disparidad en cifras estadísticas dispuestos en los diferentes instrumentos oficiales de la Entidad, lo cual puede ocasionar pérdida de credibilidad en la Entidad, toma de decisiones basados en información errada o limitación en el control social </t>
  </si>
  <si>
    <t xml:space="preserve">Errores en el procesamiento de la información </t>
  </si>
  <si>
    <t xml:space="preserve">Cambios en la forma de procesamiento de la información </t>
  </si>
  <si>
    <t>Un profesional del equipo del proceso, cada vez que realice consolidación de información, deberá documentar cómo realizó el procesamiento. Quien verifique la consolidación, se asegurará que quede documentado el procesamiento. En caso de encontrar que se realizó el procesamiento sin documentación, se deberá validar con la fuentes primarias y generar la documentación. La evidencia quedará registrada en el archivo mensual consolidado</t>
  </si>
  <si>
    <t>Divulgación de información institucional poco clara, inoportuna y/o inconsistente</t>
  </si>
  <si>
    <t xml:space="preserve">Jefe Oficina TIC´s / Líder de Seguridad de la Información </t>
  </si>
  <si>
    <t xml:space="preserve">El no contar con todos los recursos necesarios para la implementación (humanos, financieros, infraestructura), ni  contar con recurso humano calificado para la implementación del MSPI, tener  desconocimiento de las necesidades de la Entidad, sumado a la desactualización y desconocimiento del MSPI,  a la falta de apoyo de la Alta Dirección, y a la falta de estrategias para generar una cultura en seguridad de la información puede impedir la implementación del modelo de seguridad y privacidad de lainformación acorde con la necesidades de la entidad ocasionando que los activos de información estén desprotegidos y expuestos a la pérdidad de la confidencialidad, disponibilidad e integridad
</t>
  </si>
  <si>
    <t xml:space="preserve">Activos de información desprotegidos y expuestos a la pérdidad de la confidencialidad, disponibilidad e integridad
</t>
  </si>
  <si>
    <t>Desconocimiento de los objetivos estratégicos de la Entidad con relación a la seguridad de la información</t>
  </si>
  <si>
    <t>Desactualización del inventario de activos de información y de los riesgos de seguridad digital asociados a los activos</t>
  </si>
  <si>
    <t xml:space="preserve">Responder extemporáneamente las Peticiones, Quejas, Reclamos, Sugerencias que ingresen al DASCD
</t>
  </si>
  <si>
    <t xml:space="preserve">Subdirector Técnico  Jurídico / Líder de Organización del trabajo </t>
  </si>
  <si>
    <t xml:space="preserve">Elaborar conceptos y realizar asesorías técnico-jurídicos  que no se encuentren acordes con la normatividad vigente o con los componentes o lineamientos técnicos establecidos. </t>
  </si>
  <si>
    <t>Desactualización en cuanto a los temas técnicos y normativos pertinentes.</t>
  </si>
  <si>
    <t>Falta de rigurosidad en el análisis y revisión de documentos por parte del equipo técnico</t>
  </si>
  <si>
    <t xml:space="preserve">Subdirector de Gestión Distrital de Bienestar. Desempeño y Desarrollo  / Líder de Bienestar, Líder de Capacitación </t>
  </si>
  <si>
    <t xml:space="preserve">Afectación en la meta proyectada
Incumplimiento en los planes y programas propuestos
Empleados públicos distritales que no aprovechan los beneficios de estar vinculados al distrito </t>
  </si>
  <si>
    <t xml:space="preserve">Subdirector de Gestión Corporativa y Control Disciplinario / Líder de Gestión del Talento Humano </t>
  </si>
  <si>
    <t>Vinculación de personal sin el cumplimiento de requisitos</t>
  </si>
  <si>
    <t xml:space="preserve">Los errores u omisiones en la revisión de documentos aportados por la persona a vincular para respaldar cumplimiento de requisitos, por parte de la comisión de personal del DASCD en procesos de vinculación a través de concurso de mérito, o errores u omisiones en la revisión de documentos aportados por la persona a vincular para respaldar cumplimiento de requisitos por parte del proceso de talento humano, pueden generar la vinculación de personal sin el cumplimiento de requisitos lo cual puede ocasionar,  Sanciones disciplinarias, penales y/o fiscales, reprocesos administrativos y/o afectación en el desarrollo de las actividades de los procesos de la Entidad. </t>
  </si>
  <si>
    <t xml:space="preserve">La comisión de personal del DASCD cada vez que la CNSC expide una lista de elegibles para la Entidad,  verifica el cumplimiento de los requisitos exigidos en el manual de funciones frente a los documentos aportados y deja constancia de esta verificación en acta. En caso de encontrar alguna inconsistencia, solicita la exclusión a la CNSC del aspirante de la lista de elegibles. </t>
  </si>
  <si>
    <t>El profesional de talento humano cada vez que se va a hacer un nombramiento, verifica la información aportada por el aspirante y diligencia los formatos A-GTH-FM-001 y A-GTH-FM-002. En caso de presentarse alguna conconsistencia esta queda registrada en el formato A-GTH-FM-002 y se desiste del nombramiento.</t>
  </si>
  <si>
    <r>
      <rPr>
        <sz val="10"/>
        <rFont val="Calibri"/>
        <family val="2"/>
        <scheme val="minor"/>
      </rPr>
      <t xml:space="preserve"> Plan Estratégico de Talento </t>
    </r>
    <r>
      <rPr>
        <sz val="10"/>
        <color rgb="FF000000"/>
        <rFont val="Calibri"/>
        <family val="2"/>
        <scheme val="minor"/>
      </rPr>
      <t>Humano  establecido por fuera de los tiempos, de conformidad con el Decreto 612 de 2018</t>
    </r>
  </si>
  <si>
    <t>No realizar los diagnósticos requeridos para la formulación del Plan Estratégico de Talento Humano opotunamente  o no formular el Plan propiamente dicho con la debida oportunidad o los reprocesos en la aprobación del mismo, pueden generar que no se cuente con el citado plan el 31 de enero de cada vigencia, de conformidad con el Decreto 612 de 2018, lo cual puede ocasionar percepción negativa por parte de los funcionarios frente a la Gestión del Talento Humano, retrasos en la ejecución de actividades del Plan Estratégico de Talento Humano, constitución de reservas presupuestales o pérdida de recursos.</t>
  </si>
  <si>
    <t>Pagos erróneos en la nómina de la entidad</t>
  </si>
  <si>
    <t>Las inconsistencias en la inclusión de novedades de nómina o las deficiencias en la revisión de la prenómina pueden generar pagos erróneos en la nómina de la Entidad, lo cual puede ocasionar sanciones disciplinarias, procesos fiscales, reprocesos en la gestión de la nómina de la entidad</t>
  </si>
  <si>
    <t xml:space="preserve">Sanciones disciplinarias
Procesos fiscales
Reprocesos en la gestión de la nómina de la entidad
</t>
  </si>
  <si>
    <t>Subdirector de Gestión Corporativa y Control Disciplinario / Líder de Recursos Físicos y Ambientales</t>
  </si>
  <si>
    <t>Pérdida por vencimiento, daño o hurto de los bienes de la entidad en bodega</t>
  </si>
  <si>
    <t xml:space="preserve">Ausencia de infraestructura física adecuada para el almancenamiento de los bienes 
</t>
  </si>
  <si>
    <t>Registro o inventario sin la actualización requerida</t>
  </si>
  <si>
    <t xml:space="preserve">Desorganización o descuido por parte de los funcionarios encargados de almacenar los bienes en la bodega </t>
  </si>
  <si>
    <t>El profesional especializado de recursos físicos realiza semestralmente inspecciones a la adherencia de buenas prácticas de almacenamiento, a través lista de chequeo establecida para tal fin, si se encuentran desviaciones se informa al Auxiliar de Almacén para que realice los ajustes correspondientes</t>
  </si>
  <si>
    <t xml:space="preserve">Pérdida por daño o hurto de los bienes de la entidad en uso de las dependencias </t>
  </si>
  <si>
    <t>La Custodia y Traslado de bienes sin las medidas de seguridad y/o conservación, sumada a la Ausencia de apropiación del uso y cuidado de los bienes por parte de los funcionarios y contratistas del DASCD y el Registro o inventario sin la actualización requerida causa pérdida de los bienes de la entidad por daño o hurto.</t>
  </si>
  <si>
    <t>Ausencia de apropiación del uso y cuidado de los bienes por parte de los funcionarios y contratistas del DASCD</t>
  </si>
  <si>
    <t>Registro de movimientos de inventario sin la actualización requerida</t>
  </si>
  <si>
    <t xml:space="preserve">El Auxiliar Administrativo de almacén mensualmente realiza el diligenciamiento del comprobante de movimientos
de almacén, el cual se genera del sistema y se archiva copia física firmada por el funcionario asignado de los movimientos realizados en el mes, en caso de no realizarse, se evidencia en el inventario final como un faltante o un sobrante, en caso tal se hace un proceso de cruce y actualización del inventario </t>
  </si>
  <si>
    <t xml:space="preserve">Subdirector de Gestión Corporativa y Control Disciplinario / Líder de Gestión Documentos </t>
  </si>
  <si>
    <t>Dificultad en el acceso y recuperación de los documentos de archivo de la Entidad</t>
  </si>
  <si>
    <t xml:space="preserve">Subdirector de Gestión Corporativa y Control Disciplinario / Líder de Contabilidad y Líder de Presupuesto  </t>
  </si>
  <si>
    <t xml:space="preserve">Imputación inadecuada  de rubros presupuestales en las ordenes de pago. </t>
  </si>
  <si>
    <t xml:space="preserve">La deficiente Utilización del Manual Operativo de Presupuesto y Decreto de Liquidación del presupuesto desactualizados y/o la utilización  inadecuada de los rubros presupuestales pueden ocasionar imputación inadecuada  de rubros presupuestales en las ordenes de pago, lo cual puede generar  ejecuciones presupuestales inconsistentes , Informes y reportes presupuestales no confiables y/o no relevantes que conllevan a decisiones erradas, o sanciones disciplinarias a las que haya lugar.  
</t>
  </si>
  <si>
    <t xml:space="preserve">Generación de reportes y estados financieros inconsistentes </t>
  </si>
  <si>
    <t xml:space="preserve">El contador(a), antes del cierre de cada mes, concilia los rubros contables en los comprobantes de contabilidad generados desde LIMAY con el fin de verificar que los saldos reportados sean consistentes de acuerdo con el marco normativo para entidades de gobierno, y de no ser así se realizan los respectivos ajustes o reclasificaciones contables. Esta verificación queda registrada en los comprobantes de ajustes contables. 
                                                                                                                                        </t>
  </si>
  <si>
    <t xml:space="preserve">Proveedores y/o contratistas de bienes y servicios que incumplan con  la pactado en los contratos y sus anexos. </t>
  </si>
  <si>
    <t xml:space="preserve">La falta de control y seguimiento al proveedor y/o contratista, así como la Seleccionar proveedores y/contratistas no idóneos pueden generar que los Proveedores y/o contratistas de bienes y servicios que incumplan con  la pactado en los contratos y sus anexos., lo cual ocasiona en dado caso Retrasos y reprocesos  en las actividades de la Entidad 
Sanciones, Multas, aplicación de pólizas
Bienes productos y/o servicios que  no satisfacen las necesidades de la Entidad. </t>
  </si>
  <si>
    <t xml:space="preserve">Retrasos y reprocesos  en las actividades de la Entidad 
Sanciones, Multas, aplicación de pólizas
Bienes productos y/o servicios que  no satisfacen las necesidades de la Entidad. </t>
  </si>
  <si>
    <t xml:space="preserve">Supervisión de contratos ejercida de forma inadecuada </t>
  </si>
  <si>
    <t>Incumplimiento de los procedimientos internos y de la normatividad vigente por omisión o desconocimiento</t>
  </si>
  <si>
    <t xml:space="preserve">Detrimento patrimonial
Bienes o productos o servicios de baja calidad
Generar hechos cumplidos que generen sanciones, demandas </t>
  </si>
  <si>
    <t>Procesos de contratación direccionados para favorecer a un particular o tercero</t>
  </si>
  <si>
    <t>Ofrecimiento/recepción de sobornos o beneficios de algún otro tipo, para favorecer intereses particulares.</t>
  </si>
  <si>
    <t xml:space="preserve">Adjudicación de contratos viciada
Responsabilidad disciplinaria, penal y fiscal
Incumplimientos de las obligaciones contractuales en la ejecución
Nulidad del proceso 
Castigos presupuestales 
Detrimento patrimonial 
Demandas administrativas </t>
  </si>
  <si>
    <t>El profesional del equipo de contratación y el comité de contratación, cada vez que se radica una solicitud, verifica el cumplimiento del principio de selección objetiva con el fin de garantizar que no se favorezca a un tercero. Como evidencia quedará en las actas de comité, el registro de la verificación realizada previamente por el profesional de contratación. En caso  que la verificación se encuentre que no es objetiva, se comunica al Subdirector.</t>
  </si>
  <si>
    <t>Estableciendo necesidades inexistentes o innecesarias</t>
  </si>
  <si>
    <t xml:space="preserve">El comité de contratación, anualmente define las necesidades, los recursos, modalidades, plazos de contratación de la entidad y mensualmente hace seguimiento a la ejecución y a la creación de nuevas necesidades. Como evidencia queda las actas de los comités. En caso de presentarse esta situación, se expone a un proceso disciplinario y/o penal y/o fiscal  </t>
  </si>
  <si>
    <t>Estudios y/o documentos previos direccionados a favor de un proveedor</t>
  </si>
  <si>
    <t xml:space="preserve">Adecuar modalidades de contratación a aun caso particular </t>
  </si>
  <si>
    <t xml:space="preserve">Abuso del poder </t>
  </si>
  <si>
    <t>Omisión de requisitos legales, tecnicos, presupuestales por intereses particulares</t>
  </si>
  <si>
    <t xml:space="preserve">Omisión de los términos perentorios </t>
  </si>
  <si>
    <t xml:space="preserve">El/la profesional responsable de la defensa judicial, cada vez que se genere una actuación judicial, revisa el tiempo otorgado por el operador judicial para dar respuesta y gestiona la respuesta. Como evidencia queda la respuesta que se envía al operador judicial. En caso que se presentará desacato, se informa a la Subdirector/a Técnico Jurídica del vencimiento de los términos.  </t>
  </si>
  <si>
    <t xml:space="preserve">Inoportuna actuación por parte del abogado externo </t>
  </si>
  <si>
    <t xml:space="preserve">El supervisor del contrato, cada vez que hay una actuación, comunica al abogado externo la actuación judicial para dar respuesta a la misma. Como evidencia queda el correo electrónico con el documento y la respuesta por parte del abogado externo. En caso que se presentara incumplimiento en sus obligaciones se adelantarán las respectivas investigaciones. </t>
  </si>
  <si>
    <t>Procesos judiciales con fallo  desfavorable para la Entidad</t>
  </si>
  <si>
    <t>Adelantar actuaciones judiciales soportadas bajo normatividad incorrecta o no vigente</t>
  </si>
  <si>
    <t>Condenas por parte de los operadores judiciales</t>
  </si>
  <si>
    <t>El/la profesional responsable de la defensa judicial, cada vez que elabora un proyecto de respuesta, envía al Subdirector/a quien valida que la respuesta esté con las pruebas suficientes y aprueba la respuesta con un visto bueno. En caso de encontrar una inconsistencia, lo devuelve al/a profesional.</t>
  </si>
  <si>
    <r>
      <rPr>
        <b/>
        <sz val="11"/>
        <color theme="1"/>
        <rFont val="Calibri"/>
        <family val="2"/>
        <scheme val="minor"/>
      </rPr>
      <t xml:space="preserve">Gestión contractual:  </t>
    </r>
    <r>
      <rPr>
        <sz val="11"/>
        <color theme="1"/>
        <rFont val="Calibri"/>
        <family val="2"/>
        <scheme val="minor"/>
      </rPr>
      <t>Efectuar la contratación de bienes, obras y servicios de conformidad con la normatividad vigente, mediante el desarrollo de las etapas precontractual, contractual y post contractual para apoyar el buen funcionamiento del DASCD.</t>
    </r>
  </si>
  <si>
    <t xml:space="preserve">Subdirectora Técnico Jurídica / Líder del proceso de Gestión Contractual </t>
  </si>
  <si>
    <t xml:space="preserve">JEFE OFICINA DE TICS / Líder de Gestión de Tics </t>
  </si>
  <si>
    <t>Indisponibilidad de la Infraestructura tecnológica y servicios TI</t>
  </si>
  <si>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en caso de encontrar alguna falla o cambio en algún elemento, se registra y se realiza la gestión correspondiente para solucionarlo.</t>
  </si>
  <si>
    <t>Desactualizaciones de versiones de programas informáticos y/o falta de renovación de licencias.</t>
  </si>
  <si>
    <t>El profesional especializado que apoya la supervisión de los contratos actualiza y registra semestralmente  la vigencia de las licencias para proyectar anualmente las compras y actualización de las mismas dentro del plan anual de adquisiciones. En caso de que no se tenga en cuenta alguna renovación dentro del PAA se solicita en el comité de contratación la creación de la línea.</t>
  </si>
  <si>
    <t>Obsolescencia y/o daño en los equipos y falta de ejecución de mantenimiento preventivos y correctivos</t>
  </si>
  <si>
    <t xml:space="preserve">Falta de claridad en los perfiles y roles para la gestión de accesos de los recursos tecnológicos  </t>
  </si>
  <si>
    <t>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</si>
  <si>
    <t xml:space="preserve">Jefe Oficina de Control Interno </t>
  </si>
  <si>
    <t>Opinión inapropiada en el ejercicio de auditoría</t>
  </si>
  <si>
    <t>Establecimiento de programa de las auditorias no adecuados.</t>
  </si>
  <si>
    <t xml:space="preserve">Modelo de gestión no acorde con los lineamientos  establecidos </t>
  </si>
  <si>
    <t xml:space="preserve">La falta de planificación de las actividades que garanticen la implementación de los lineamientos del modelo de gestión de la Entidad, y/o la falta de seguimiento a la implementación de los lineamientos, pueden ocasionar que se tenga un modelo de gestión  no acorde con dichos lineamientos, lo cual puede generar, hallazgos administrativos de órganos de control, entes certificadores, o resultados negativos en la medición  de los instrumentos de gestión nacionales y distritales
</t>
  </si>
  <si>
    <t xml:space="preserve">Falta de planificación de las actividades que garanticen la implementación de los lineamientos del modelo de gestión </t>
  </si>
  <si>
    <t>Falta de seguimiento a la implementación de los lineamientos del modelo de gestión</t>
  </si>
  <si>
    <t xml:space="preserve">AUTOCONTROL DEL PROCESO 
PRIMERA LINEA DE DEFENSA </t>
  </si>
  <si>
    <t xml:space="preserve">SEGUIMIENTO CONTROL INTERNO
TERCERA LINEA DE DEFENSA  </t>
  </si>
  <si>
    <t xml:space="preserve">SEGUIMIENTO OAP 
SEGUNDA LÍNEA DE DEFENSA </t>
  </si>
  <si>
    <t>Modelo de seguridad y privacidad de la información no implementado de acuerdo con  las necesidades de la Entidad</t>
  </si>
  <si>
    <t xml:space="preserve">No contar con la planeación de todos los recursos necesarios para la implementación del MSPI (humanos, financieros, infraestructura) </t>
  </si>
  <si>
    <t xml:space="preserve">La OTIC anualmente establece el proyecto de implementación del MSPI en el "PLAN DE SEGURIDAD Y PRIVACIDAD DE LA INFORMACIÓN", en el "PLAN DE ACCIÓN INSTITUCIONAL", en el "PLAN ANUAL DE ADQUISICIONES"  y en el "PLAN ANUAL DE CONTRATACIÓN", en el cual se planifican los recursos necesarios para la implementación del MSPI.  En el caso que haya alguna necesidad de recursos no identificada en los planes, se solicita en el comité de contratación la creación de la línea o en un comité institucional de gestión y desempeño la modificación del plan correspondiente. La evidencia de la planificación queda en los planes, y las modificaciones en las actas de los comités. </t>
  </si>
  <si>
    <t xml:space="preserve">La OTIC anualmente revisa y alinea la estrategia de la OTIC con los objetivos estratégicos de la entidad, lo cual queda evidenciado en el PETI. En caso de que los objetivos no estén alineados, se realiza la  actualización del PETI y se formaliza el documento bajo una nueva versión en el Sistema de Gestión. </t>
  </si>
  <si>
    <t>No mantener informado a la Alta Dirección acerca de la implementación del MSPI</t>
  </si>
  <si>
    <t>El Jefe de la OTIC socializará trimestralmente el estado de la implementación del MSPI en los comités institucionales de gestión y desempeño, quedando la evidencia en las actas del comité.  Si no se puede realizar en el periodo establecido, se reprogramará la reunión para realizar la socialización pendiente.</t>
  </si>
  <si>
    <t>El profesional de la OTIC revisa y actualiza anualmente el registro de activos de información y la matriz de riesgos de seguridad digital para gestionar los controles que permitan dar tratamiento a los riesgos de seguridad digital asociados a los activos de información, la evidencia quedará registrada en la matriz de activos de información actualizada y en la matriz de riesgos de seguridad.  Si en la revisión se identifican nuevos activos o nuevos riesgos, se modifica y formaliza el inventario o la matriz de riesgos para implementar el control correspondiente.</t>
  </si>
  <si>
    <t>Jefe Oficina Asesora de Planeación / Líder del proceso de Sistemas de Gestión</t>
  </si>
  <si>
    <t>Asesor de Comunicaciones</t>
  </si>
  <si>
    <t>La falta de claridad en la solicitud de las acciones comunicativas y/o la entrega incompleta y/o extemporánea de la información, por parte de los diferentes procesos, pueden generar el riesgo de divulgación de información institucional poco clara, inoportuna y/o inconsistente, ocasionando pérdida de credibilidad en la información que se divulga.</t>
  </si>
  <si>
    <t xml:space="preserve">
Entrega incompleta y/o extemporánea de la información, por parte de los diferentes procesos.
 </t>
  </si>
  <si>
    <t xml:space="preserve">El proceso de comunicaciones mensualmente realiza el comité de redacción con un representante de cada dependencia, con el fin de definir los temas que se van a divulgar a través de los canales de comunicación, de este comité queda el acta. En caso de tener dudas o necesidad de aclarar alguna solicitud se realiza  en este mismo comité. </t>
  </si>
  <si>
    <t xml:space="preserve">Jefe Oficina Asesora de Planeación / Líder de proceso de Gerencia Estratégica </t>
  </si>
  <si>
    <t xml:space="preserve">Planeación inoportuna de planes y proyectos para cada vigencia </t>
  </si>
  <si>
    <t xml:space="preserve">Toma de decisiones sin datos oportunos de la gestión de la Entidad </t>
  </si>
  <si>
    <t xml:space="preserve">La Oficina Asesora de Planeación, mensualmente, a través de la herramienta de seguimiento a la planeación consolida los reportes de cada uno de los proyectos y verifica frente a las evidencias aportadas por las dependencias y posteriormente presenta ante el Comité Institucional de Gestión y Desempeño el avance de la estrategia institucional. En caso de que las evidencias no correspondan a las actividades programadas o hayan actividades sin ejecutar, se solicita a los líderes de los proyectos aportar la evidencia o justificar las actividades no ejecutadas.  Toda la trazabilidad de esta información se encuentra en los seguimientos realizados en la herramienta definida por la OAP y en las diferentes actas de comité. </t>
  </si>
  <si>
    <t xml:space="preserve">Insuficiente verificación de las evidencias que soportan los avances de los proyectos de la Entidad </t>
  </si>
  <si>
    <t>Lineamientos pocos claros o inoportunos para la planeación de los proyectos hacia las dependencias</t>
  </si>
  <si>
    <t xml:space="preserve">Incumplimiento de metas de la Entidad </t>
  </si>
  <si>
    <t xml:space="preserve">Seguimiento inoportuno a  los Planes, y programas de la Entidad </t>
  </si>
  <si>
    <t>El seguimiento inoportuno a  los planes y  proyectos de la Entidad y/o la Insuficiente verificación de las evidencias que soportan los avances de los proyectos de la Entidad, pueden generar que se presente el riesgo de toma de decisiones sin datos oportunos de la gestión de la Entidad, lo cual ocasiona en dado caso incumplimiento de las metas de la Entidad y/o presentación o divulgación de información no confiable</t>
  </si>
  <si>
    <t xml:space="preserve">Subdirector de Gestión Corporativa y Control Disciplinario / Líder del proceso atención al ciudadano </t>
  </si>
  <si>
    <t>Falta de seguimiento oportuno a la gestión de las PQRS</t>
  </si>
  <si>
    <t>La falta de seguimiento oportuno a la gestión de las PQRS puede ocasionar que se respondan extemporáneamente las Peticiones, Quejas, Reclamos, Sugerencias que ingresen al DASCD lo que puede conllevar a sanciones disciplinarias para la Entidad y a una mala percepción de su imagen por parte de los grupos de valor</t>
  </si>
  <si>
    <r>
      <rPr>
        <b/>
        <sz val="10"/>
        <color theme="1"/>
        <rFont val="Calibri"/>
        <family val="2"/>
        <scheme val="minor"/>
      </rPr>
      <t xml:space="preserve">Seguridad de la Información: 
</t>
    </r>
    <r>
      <rPr>
        <sz val="10"/>
        <color theme="1"/>
        <rFont val="Calibri"/>
        <family val="2"/>
        <scheme val="minor"/>
      </rPr>
      <t>Proteger los activos de información mediante la implementación del modelo de seguridad y privacidad de la información, la gestión continua de los riesgos y la creación de una cultura de Seguridad de la Información apoyada por la alta Dirección para mantener la confidencialidad, disponibilidad e integridad de la información en la Entidad</t>
    </r>
  </si>
  <si>
    <r>
      <rPr>
        <b/>
        <sz val="10"/>
        <color theme="1"/>
        <rFont val="Calibri"/>
        <family val="2"/>
        <scheme val="minor"/>
      </rPr>
      <t xml:space="preserve">Gestión de la Comunicación: </t>
    </r>
    <r>
      <rPr>
        <sz val="10"/>
        <color theme="1"/>
        <rFont val="Calibri"/>
        <family val="2"/>
        <scheme val="minor"/>
      </rPr>
      <t xml:space="preserve">
Posicionar al DASCD ante los públicos de interés, a través de acciones comunicativas enfocadas al reconocimiento de la Entidad </t>
    </r>
  </si>
  <si>
    <r>
      <rPr>
        <b/>
        <sz val="10"/>
        <color theme="1"/>
        <rFont val="Calibri"/>
        <family val="2"/>
        <scheme val="minor"/>
      </rPr>
      <t xml:space="preserve">Atención al Ciudadano: 
</t>
    </r>
    <r>
      <rPr>
        <sz val="10"/>
        <color theme="1"/>
        <rFont val="Calibri"/>
        <family val="2"/>
        <scheme val="minor"/>
      </rPr>
      <t>Gestionar dentro de los términos de ley, los requerimientos formulados por los Grupos de Valor ante la Entidad mediante la atención, orientación y seguimiento a los mismos con criterios de claridad, coherencia, calidez y oportunidad, así como evaluar la percepción de los servicios y trámites ofrecidos por el DASCD encaminadas a lograr la satisfacción del ciudadano.</t>
    </r>
  </si>
  <si>
    <r>
      <rPr>
        <b/>
        <sz val="10"/>
        <color theme="1"/>
        <rFont val="Calibri"/>
        <family val="2"/>
        <scheme val="minor"/>
      </rPr>
      <t>Bienestar, Desarrollo y Medición del Rendimiento:</t>
    </r>
    <r>
      <rPr>
        <sz val="10"/>
        <color theme="1"/>
        <rFont val="Calibri"/>
        <family val="2"/>
        <scheme val="minor"/>
      </rPr>
      <t xml:space="preserve"> 
Formular e implementar lineamientos, planes y/o programas  para el desarrollo de la Gestión Integral del Talento Humano en el Distrito Capital, para propender por el desarrollo y cumplimiento de las políticas y disposiciones legales, a través de la formulación, ejecución y evaluación de Programas de Capacitación y Formación,  de Bienestar Social e Incentivos, de la Seguridad y Salud en el Trabajo, así como,  proponer y asesorar técnicamente a las entidades en relación con la gestión del rendimiento</t>
    </r>
  </si>
  <si>
    <r>
      <rPr>
        <b/>
        <sz val="10"/>
        <color theme="1"/>
        <rFont val="Calibri"/>
        <family val="2"/>
        <scheme val="minor"/>
      </rPr>
      <t>Gestión del Talento Humano</t>
    </r>
    <r>
      <rPr>
        <sz val="10"/>
        <color theme="1"/>
        <rFont val="Calibri"/>
        <family val="2"/>
        <scheme val="minor"/>
      </rPr>
      <t xml:space="preserve">:
Administrar el ciclo de vida laboral del Talento Humano, mediante la ejecución de planes y estrategias que permitan maximizar su potencial en pro de la eficiencia de la Entidad y del crecimiento de sus colaboradores.
</t>
    </r>
  </si>
  <si>
    <r>
      <rPr>
        <b/>
        <sz val="10"/>
        <color theme="1"/>
        <rFont val="Calibri"/>
        <family val="2"/>
        <scheme val="minor"/>
      </rPr>
      <t>Gestión de Recursos Físicos y Ambientales:</t>
    </r>
    <r>
      <rPr>
        <sz val="10"/>
        <color theme="1"/>
        <rFont val="Calibri"/>
        <family val="2"/>
        <scheme val="minor"/>
      </rPr>
      <t xml:space="preserve">
Gestionar los recursos de infraestructura física, parque automotor, mobiliario e insumos de oficina, garantizando la seguridad, mantenimiento y gestión ambiental, mediante la adecuada utilización de los recursos administrativos asignados, que permitan garantizar el cumplimiento de los objetivos estratégicos, planes, programas y proyectos de la entidad con sostenibilidad ambiental.</t>
    </r>
  </si>
  <si>
    <r>
      <rPr>
        <b/>
        <sz val="10"/>
        <color theme="1"/>
        <rFont val="Calibri"/>
        <family val="2"/>
        <scheme val="minor"/>
      </rPr>
      <t xml:space="preserve">Gestión Documental:
</t>
    </r>
    <r>
      <rPr>
        <sz val="10"/>
        <color theme="1"/>
        <rFont val="Calibri"/>
        <family val="2"/>
        <scheme val="minor"/>
      </rPr>
      <t xml:space="preserve">Administrar la documentación de archivo, recibida y producida por el DASCD, en todo tipo de soporte; mediante políticas y lineamientos de Gestión Documental, y según la normatividad archivística nacional y distrital,  desde su origen hasta la disposición final de los documentos, para garantizar la conservación y preservación de la memoria institucional de la Entidad. </t>
    </r>
  </si>
  <si>
    <r>
      <rPr>
        <b/>
        <sz val="10"/>
        <color theme="1"/>
        <rFont val="Calibri"/>
        <family val="2"/>
        <scheme val="minor"/>
      </rPr>
      <t>Gestión Financiera:</t>
    </r>
    <r>
      <rPr>
        <sz val="10"/>
        <color theme="1"/>
        <rFont val="Calibri"/>
        <family val="2"/>
        <scheme val="minor"/>
      </rPr>
      <t xml:space="preserve"> 
Administrar, controlar y registrar los recursos financieros, mediante la  elaboración, ejecución y control del presupuesto, al igual que el reconocimiento y revelación de las transaciones y operaciones financieras, que permita presentar los  reportes e informes presupuestales, contables y estados financieros, para una adecuada rendición de cuentas y toma de decisiones para el efectivo cumplimiento de los objetivos estratégicos de la entidad.</t>
    </r>
  </si>
  <si>
    <r>
      <rPr>
        <b/>
        <sz val="10"/>
        <color theme="1"/>
        <rFont val="Calibri"/>
        <family val="2"/>
        <scheme val="minor"/>
      </rPr>
      <t xml:space="preserve">Control y Seguimiento: 
</t>
    </r>
    <r>
      <rPr>
        <sz val="10"/>
        <color theme="1"/>
        <rFont val="Calibri"/>
        <family val="2"/>
        <scheme val="minor"/>
      </rPr>
      <t xml:space="preserve">Realizar evaluación y seguimiento  periódico a los procesos y gestión del DASCD, a través de auditorías y monitoreo, que permitan identificar e implementar acciones preventivas, correctivas y de mejora, para el fortalecimiento de la gestión institucional.
</t>
    </r>
  </si>
  <si>
    <t xml:space="preserve">Desactualización de los instrumentos archivísticos de la entidad.
</t>
  </si>
  <si>
    <t>Falta de capacitación del Recurso humano en materia de Gestión Documental.</t>
  </si>
  <si>
    <t>Desorden de los documentos del DASCD.
Perdida de la Memoria Institucional de la entidad.
Retrasos en la gestión de los procesos administrativos de la entidad.</t>
  </si>
  <si>
    <t>Procesos disciplinarios 
Detrimento patrimonial de recursos públicos.</t>
  </si>
  <si>
    <t xml:space="preserve">Detrimento patrimonial de recursos públicos.
Procesos disciplinarios 
</t>
  </si>
  <si>
    <t>Incumplimiento de las metas de la Entidad
Presentación o divulgación de información no confiable</t>
  </si>
  <si>
    <t>El entregar lineamientos pocos claros o inoportunos para la planeación de los proyectos hacia las dependencias, puede generar la inoportunidad en la planeación de planes y proyectos para cada vigencia en la Entidad, lo cual puede generar incumplimiento de las metas por no tener el tiempo suficiente para la ejecución de los proyectos</t>
  </si>
  <si>
    <t xml:space="preserve">
Hallazgos administrativos de órganos de control y/o de entes certificadores
Resultados negativos en la medición  de los instrumentos de gestión nacionales y distritales
</t>
  </si>
  <si>
    <t xml:space="preserve">Pérdida de credibilidad en la Entidad 
Toma de decisiones basados en información errada
Limitación en el control social </t>
  </si>
  <si>
    <t xml:space="preserve">Falta de claridad en la solicitud de las acciones comunicativas </t>
  </si>
  <si>
    <t xml:space="preserve">Pérdida de credibilidad en la información que se divulga
</t>
  </si>
  <si>
    <t>Sanciones disciplinarias para la Entidad
Mala percepción de la imagen por parte de los grupos de valor</t>
  </si>
  <si>
    <t xml:space="preserve">Daño antijurídico para la Entidad
Afectación en la satisfacción de los usuarios y partes interesadas  
Generar incidencias disciplinarias
</t>
  </si>
  <si>
    <t xml:space="preserve">Desarrollo de acciones comunicativas sin el cumplimiento de los lineamientos de la imagen institucional por parte de las dependencias </t>
  </si>
  <si>
    <t xml:space="preserve">Omisión de procedimientos establecidos </t>
  </si>
  <si>
    <t xml:space="preserve">La omisión de procedimientos establecidos por la Oficina de Comunicaciones por parte de las dependencias, puede generar el desarrollo de acciones comunicativas sin el cumplimiento de los lineamientos de la imagen institucional, lo cual afecta la imagen gráfica institucional que se presenta ante los diferentes públicos por diferentes medios. </t>
  </si>
  <si>
    <t xml:space="preserve">Afectación de la imagen gráfica institucional que se presenta ante los diferentes públicos por diferentes medios. </t>
  </si>
  <si>
    <t>La desactualización en cuanto a los temas técnicos y normativos pertinentes y la Falta de rigurosidad en el análisis y revisión de documentos pueden generar que se emitan  conceptos y asesorías técnico-jurídicos  que no se encuentren acordes con la normatividad vigente o con los componentes o lineamientos técnicos establecidos, lo cual puede ocasionar, daño antijurídico para la Entidad, deterioro de la imagen  o en dado caso generar incidencia disciplinaria</t>
  </si>
  <si>
    <r>
      <rPr>
        <b/>
        <sz val="10"/>
        <color theme="1"/>
        <rFont val="Calibri"/>
        <family val="2"/>
        <scheme val="minor"/>
      </rPr>
      <t>Organización del Trabajo :</t>
    </r>
    <r>
      <rPr>
        <sz val="10"/>
        <color theme="1"/>
        <rFont val="Calibri"/>
        <family val="2"/>
        <scheme val="minor"/>
      </rPr>
      <t xml:space="preserve">
Prestar asesoría y realizar conceptualización tecnico jurídica a las Entidades, organismos  y servidores distritales, con relación a modificación de estrucutura organizacional, planta de personal, manual específico de funciones y de competencias laborales, escala salarial y situaciones administrativas relacionadas con la gestión del empleo público en el Distrito.</t>
    </r>
  </si>
  <si>
    <t xml:space="preserve">El Líder del proceso de Atención al Ciudadano, semanalmente, consolida la base de datos de los requerimientos que ingresan por el aplicativo de correspondencia, verificando y aclarando los vencidos y los que se encuentran en trámite. Esta información es enviada a los responsables y a los auxiliares administrativos de cada área. Adicionalmente, de forma mensual se envía el informe de PQRS indicando la gestión realizada y la pendiente de trámite. Como evidencia quedan los correos electrónicos semanales y el informe mensual que también es publicado en la web de la Entidad en el botón de transparencia. En caso de que no se cumplan con los tiempos, se solicita a las áreas la justificación de las demoras en la respuesta a través de correo electrónico.      </t>
  </si>
  <si>
    <t xml:space="preserve">Insuficiente divulgación  de las actividades de bienestar, capacitación, formación  o divulgación de eventos sin el tiempo suficiente. </t>
  </si>
  <si>
    <t xml:space="preserve">
Actividades de bienestar, formación y capacitación que no cuenten con la cobertura de beneficiarios esperada </t>
  </si>
  <si>
    <t>Errores u omisiones en la revisión de documentos aportados por la persona a vincular para respaldar cumplimiento de requisitos, por parte de la comisión de personal del DASCD en procesos de vinculación a través de concurso de méritos</t>
  </si>
  <si>
    <t xml:space="preserve">Errores u omisiones en la revisión de documentos aportados por la persona a vincular para respaldar cumplimiento de requisitos por parte del proceso de talento humano </t>
  </si>
  <si>
    <t xml:space="preserve">Sanciones disciplinarias, penales, y/o fiscales
Reprocesos administrativos
 Afectación en el desarrollo de las actividades de los procesos de la Entidad. </t>
  </si>
  <si>
    <t xml:space="preserve">No realizar los diagnósticos  y anteproyecto del Plan Estratégico de Talento Humano con la debida antelación para cumplir con los tiempos establecidos </t>
  </si>
  <si>
    <t>Percepción negativa por parte de los funcionarios frente a la gestión del talento humano de la Entidad
Retrasos en la ejecución de actividades del Plan Estratégico de Constitución de reservas presupuestales o pérdida de recursos.</t>
  </si>
  <si>
    <t xml:space="preserve"> Inconsistencias en la inclusión de novedades de nómina</t>
  </si>
  <si>
    <t>Deficiencias en la revisión de la prenómina</t>
  </si>
  <si>
    <t xml:space="preserve">El profesional de nómina mensualmente valida el archivo físico de las novedades reportadas en el mes y las incluye en la liquidación en el sistema de nómina. En caso de encontrar inconsistencia  realiza el ajuste correspondiente. </t>
  </si>
  <si>
    <t xml:space="preserve">La ausencia de infraestructura física adecuada para el almancenamiento de los bienes, el Registro o inventario sin la actualización requerida,  la desorganización o descuido por parte de los funcionarios encargados de almacenar los bienes en la bodega pueden ocasionar Pérdida por vencimiento, daño o hurto de los bienes de la entidad en bodega, causando detrimiento patrimonial de los recursos publicos </t>
  </si>
  <si>
    <t xml:space="preserve">La Desactualización de los instrumentos archivísticos de la entidad y la Falta de capacitación del Recurso humano en materia de Gestión Documental, Repercuten en  la Dificultad en el acceso y recuperación de los documentos de archivo de la Entidad, lo cual puede ocasionar desorden de los documentos del DASCD, perdida de la Memoria Institucional de la entidad y retrasos en la gestión de los procesos administrativos de la entidad.
</t>
  </si>
  <si>
    <t xml:space="preserve">El profesional encargado de Gestión Documental, verifica anualmente los instrumentos archivísticos de la entidad y en caso de que sea necesario actualizarlos de acuerdo a la norma archivística; establece el cronograma para los ajustes que se requieran. Como evidencia queda el registro en los planes de acción del proceso de Gestión Documental. En caso de que algún instrumento no se contemple, se incluye posteriormente en el cronograma del proyecto </t>
  </si>
  <si>
    <t xml:space="preserve">Deficiente Utilización del Manual Operativo de Presupuesto y Decreto de Liquidación del presupuesto desactualizados.
</t>
  </si>
  <si>
    <t>Utilización  inadecuada de los rubros presupuestales</t>
  </si>
  <si>
    <t xml:space="preserve">Ejecuciones presupuestales inconsistentes 
Informes y reportes presupuestales no confiables y/o no relevantes que conllevan a decisiones erradas.                                                            
Sanciones disciplinarias a las que haya lugar.  
                            </t>
  </si>
  <si>
    <t xml:space="preserve"> Adopción inapropiada del marco normativo de la entidad para entidades de gobierno.</t>
  </si>
  <si>
    <t>Registro inoportuno de hechos económicos o sin su respectivo soporte</t>
  </si>
  <si>
    <t xml:space="preserve">Ausencia o incumplimiento del plan de sostenibilidad contable de la Entidad </t>
  </si>
  <si>
    <t xml:space="preserve">Toma de decisiones basada en información errada.    
Sanciones disciplinarias.               
      </t>
  </si>
  <si>
    <t xml:space="preserve">La  adopción inapropiada del marco normativo de la entidad para entidades de gobierno, el registro inoportuno de hechos económicos o sin su respectivo soporte y la ausencia o incumplimiento del plan de sostenibilidad contable de la Entidad pueden ocasionar la generación de reportes y estados financieros inconsistentes llevando a la toma de decisiones basada en información errada y/o sanciones disciplinarias.               
</t>
  </si>
  <si>
    <t xml:space="preserve">Falta de control y seguimiento al proveedor y/o contratista </t>
  </si>
  <si>
    <t xml:space="preserve">Seleccionar proveedores y/contratistas no idóneos </t>
  </si>
  <si>
    <t xml:space="preserve">Los profesionales  y/o Jefes  de cada área según aplique, cada vez que se va a celebrar un contrato, verifican el cumplimiento  de cada uno de los requisitos frente a los documentos aportados por el futuro proveedor,  mediante evaluaciones, verificaciones y/o formato de idoneidad o acta de recomendación cuando aplique, en caso de no cumplir algún requisito se le requiere al proveedor o se excluye del proceso </t>
  </si>
  <si>
    <t>Administración deficiente o inadecuada de la infraestructura y Falta de monitoreo a la misma</t>
  </si>
  <si>
    <t>Una administración deficiente o inadecuada de la infraestructura y Falta de monitoreo a la misma,  las desactualizaciones de versiones de programas informáticos y/o falta de renovación de licencias, la obsolescencia y/o daño en los equipos,  la
falta de ejecución de mantenimiento preventivos y correctivos y la Falta de claridad en los perfiles y roles para la gestión de accesos de los recursos tecnológicos, pueden generar Indisponibilidad de la Infraestructura tecnológica y servicios TI, causando afectación de la seguridad de la información, Indisponibilidad de los recursos tecnológicos y servicios TI y Degradación de los servicios</t>
  </si>
  <si>
    <t>Afectación de la seguridad de la información 
Indisponibilidad de los recursos tecnológicos y servicios TI.
Degradación de los servicios</t>
  </si>
  <si>
    <t xml:space="preserve"> Ofrecimiento/recepción de sobornos o beneficios de algún otro tipo para favorecer intereses particulares.
</t>
  </si>
  <si>
    <t xml:space="preserve"> Falta de registro, control y trazabilidad de las solicitudes </t>
  </si>
  <si>
    <t>El ofrecimiento/recepción de sobornos o beneficios de algún otro tipo, para favorecer intereses particulares, Estableciendo necesidades inexistentes o innecesariasEstudios y/o documentos previos direccionados a favor de un proveedor, junto con la adecuación de modalidades de contratación a aun caso particular Abuso del poder y la omisión de requisitos legales, tecnicos, presupuestales por intereses particulares ocasionan que los procesos de contratación puedan ser direccionados para favorecer a un particular o tercero</t>
  </si>
  <si>
    <t>El supervisor  de acuerdo con la periodicidad establecida en cada contrato en la forma de pago, verifica el cumplimiento de las obligaciones a través de los informes de ejecución los cuales quedan consignados en el Formato A-CON-FM-020 Informe del Contratista Supervisor y también con el formato A-CON-FM-022 Acta de Recibo Final y estos son publicados en el SECOP y archivados en físico en el expediente de cada contrato. En caso de encontrar algún incumplimiento, el supervisor realiza inicialmente el requerimiento al contratista. De persistir el incumplimiento se adelanta un proceso administrativo por presunto incumplimiento.</t>
  </si>
  <si>
    <t xml:space="preserve">El incumplimiento de los procedimientos internos y de la normatividad vigente por omisión o desconocimiento  puede generar que la supervisión de contratos sea  ejercida de forma inadecuada lo que ocasiona detrimento patrimonial, bienes o productos o servicios de baja calidad o hechos cumplidos que generen sanciones, demandas </t>
  </si>
  <si>
    <t xml:space="preserve"> En el proceso de contratación, cada vez que se asigna un supervisor,  se hace entrega con la designación una guía de buenas practicas en materia de supervisión contractual para que sea aplicada por el funcionario, esto queda consignado  en el formato A-CON-FM-014 Buenas practicas en materia de supervisión contractual, el cual es firmado por el mismo, en caso que el supervisor no ejerza sus funciones adecuadamente, se expone a un proceso disciplinario y/o pena y/o fiscal  </t>
  </si>
  <si>
    <r>
      <rPr>
        <b/>
        <sz val="10"/>
        <color theme="1"/>
        <rFont val="Calibri"/>
        <family val="2"/>
        <scheme val="minor"/>
      </rPr>
      <t>Gestión Jurídica:</t>
    </r>
    <r>
      <rPr>
        <sz val="10"/>
        <color theme="1"/>
        <rFont val="Calibri"/>
        <family val="2"/>
        <scheme val="minor"/>
      </rPr>
      <t xml:space="preserve"> 
Realizar la defensa judicial en los procesos litigiosos de cualquier naturaleza, que se adelanten en contra del departamento o en los que éste intervenga como demandante o como tercero interviniente o coadyuvante, dando respuesta oportuna a las diferentes actuaciones judiciales, con el fin de defender los intereses de la Entidad. </t>
    </r>
  </si>
  <si>
    <t>Subdirección Técnico jurídica / Líder del proceso de Gestión Jurídica</t>
  </si>
  <si>
    <t xml:space="preserve">Respuestas a los términos judiciales por fuera del tiempo establecido por el operador judicial </t>
  </si>
  <si>
    <t>La omisión de los términos perentorios y la Inoportuna actuación por parte del abogado externo, pueden ocasionar respuestas a los términos judiciales por fuera del tiempo establecido por el operador judicial, lo cual genera pérdida de los procesos judiciales y condenas, pérdidas patrimoniales o sanciones de ley disciplinarias, fiscales y económicas</t>
  </si>
  <si>
    <t>Pérdida de los procesos judiciales y condenas
Pérdidas patrimoniales 
Sanciones de ley disciplinarias, fiscales y económicas</t>
  </si>
  <si>
    <t>El no aporte de pruebas o pruebas insuficientes o adelantar actuaciones judiciales soportadas bajo normatividad incorrecta o no vigente pueden ocasionar que se presenten procesos judiciales con fallo  desfavorable para la Entidad trayendo como consecuencia condenas por parte de los operadores judiciales</t>
  </si>
  <si>
    <t>El/la profesional responsable de la defensa judicial, cada vez que elabora un proyecto de respuesta, envía al Subdirector/a quien valida que la respuesta esté bajo la normatividad vigente y aprueba la respuesta con un visto bueno. En caso de encontrar una inconsistencia, lo devuelve al/a profesional.</t>
  </si>
  <si>
    <t xml:space="preserve">No Aporte de pruebas o pruebas insuficientes </t>
  </si>
  <si>
    <r>
      <rPr>
        <b/>
        <sz val="10"/>
        <color theme="1"/>
        <rFont val="Calibri"/>
        <family val="2"/>
        <scheme val="minor"/>
      </rPr>
      <t>Gestión de las TIC´s:</t>
    </r>
    <r>
      <rPr>
        <sz val="10"/>
        <color theme="1"/>
        <rFont val="Calibri"/>
        <family val="2"/>
        <scheme val="minor"/>
      </rPr>
      <t xml:space="preserve"> 
Administrar adecuadamente la infraestructura tecnológica que  soportan los servicios TI,  a través del monitoreo, mantenimiento preventivo y correctivo con el fin de satisfacer continuamente las necesidades de disponibilidad tecnológica de la Entidad. </t>
    </r>
  </si>
  <si>
    <t>Anualmente la OTIC gestiona la contratación de un proveedor para realizar mantenimiento preventivo semestralmente y mantenimiento correctivo a demanda, cubriendo la totalidad de los equipos tecnológicos de la entidad. La programación es acordada al inicio del contrato lo cual queda documentado dentro de la carpeta del contrato junto con los informes de resultado de los mantenimientos. En caso de no poder realizarse los mantenimientos en las fechas inicialmente programadas, se reprogramarán.</t>
  </si>
  <si>
    <t xml:space="preserve">El establecimiento de programa de las auditorias no adecuados puede generar que se de opinión inapropiada en el ejercicio de auditoría, lo cual puede presentar sesgo en el análisis de información auditada, informes de auditoria que no le agrega valor a los procesos y a la gestión de la Entidad. </t>
  </si>
  <si>
    <t xml:space="preserve">Sesgo en el análisis de información auditada, informes de auditoria que no le agrega valor a los procesos y a la gestión de la Entidad. </t>
  </si>
  <si>
    <t xml:space="preserve">Que pasa con las desviaciones </t>
  </si>
  <si>
    <t>Vigencia desde: Agosto de 2019</t>
  </si>
  <si>
    <t>El Líder funcional de SIDEAP, cada vez que llegue una solicitud de información donde requiera datos personales, validará que el solicitante cuente con un acuerdo de confidencialidad firmado y un perfil en SIDEAP vigente, cuando se presente una finalidad acorde con la autorización dada por los titulares de los datos y/o en los casos enmarcados en la ley. En caso de no tener el acuerdo ni el perfil vigente, se informará al solicitante para que lo tramite con los requerimientos solicitados. Como evidencia queda el cuadro de control de solicitudes</t>
  </si>
  <si>
    <t>Cada vez que se realiza una auditoría, el profesional - auditor elabora el informe que incluye fortalezas, hallazgos y oportunidades de mejora con base en las evidencias presentadas por el auditado. Una vez elaborado el informe, el profesional lo envía al Jefe de Control Interno, quien revisa que en la redacción de los hallazgos sean precisos, que incluyan los criterios que se pueden estar incumpliendo y la objetividad de los mismos, en caso de encontrar inconsistencias, se devuelve con las observaciones al Profesional. La evidencia se encuentra en los correos de respuesta por parte del Jefe al profesional, quien ajusta y se remite la versión final para entregarlo al auditado y realizar reunión de cierre, posterior a la reunión de cierre, se entrega la versión definitiva.</t>
  </si>
  <si>
    <t>Generación de informes que presenten hallazgos inadecuados</t>
  </si>
  <si>
    <t xml:space="preserve">Los Profesionales del equipo técnico cada vez que recibe una solicitud de concepto técnico revisa, valida y verifica que el contenido sea suficiente y normativamente actualizado con lo requerido. En los casos donde la información no sea precisa o esté incompleta, se devuelve a la entidad con las observaciones pertinentes. Como evidencia queda el registro en el aplicativo CORDIS o por correo electrónico.  </t>
  </si>
  <si>
    <r>
      <rPr>
        <b/>
        <sz val="10"/>
        <color theme="1"/>
        <rFont val="Calibri"/>
        <family val="2"/>
        <scheme val="minor"/>
      </rPr>
      <t>Gerencia Estratégica</t>
    </r>
    <r>
      <rPr>
        <sz val="10"/>
        <color theme="1"/>
        <rFont val="Calibri"/>
        <family val="2"/>
        <scheme val="minor"/>
      </rPr>
      <t xml:space="preserve">:
Definir los lineamientos para la formulación, ejecución, seguimiento, actualización y mejora de estrategias, planes y proyectos, que orienten la gestión institucional para el logro de la misión, objetivos estratégicos y metas de gobierno
</t>
    </r>
  </si>
  <si>
    <r>
      <rPr>
        <b/>
        <sz val="10"/>
        <color theme="1"/>
        <rFont val="Calibri"/>
        <family val="2"/>
        <scheme val="minor"/>
      </rPr>
      <t xml:space="preserve">Gestión del Conocimiento: 
</t>
    </r>
    <r>
      <rPr>
        <sz val="10"/>
        <color theme="1"/>
        <rFont val="Calibri"/>
        <family val="2"/>
        <scheme val="minor"/>
      </rPr>
      <t xml:space="preserve">Recopilar y procesar información relacionada con la Gestión Integral del Talento Humano  generando informes, estudios e investigaciones para ponerlos a disposición del publico,  conservar la memoria institucional y soportar la toma de decisiones
</t>
    </r>
  </si>
  <si>
    <r>
      <rPr>
        <b/>
        <sz val="10"/>
        <color theme="1"/>
        <rFont val="Calibri"/>
        <family val="2"/>
        <scheme val="minor"/>
      </rPr>
      <t xml:space="preserve">Sistemas de Gestión:
</t>
    </r>
    <r>
      <rPr>
        <sz val="10"/>
        <color theme="1"/>
        <rFont val="Calibri"/>
        <family val="2"/>
        <scheme val="minor"/>
      </rPr>
      <t xml:space="preserve">Coordinar la implementación, mantenimiento y mejora continua del Modelo Integrado de Planeación y Gestión - MIPG en el marco del Sistema Integrado de Gestión de la Entidad a través del acompañamiento y asesoria a los procesos  en la implementación  de los lineamientos y/o requisitos de los mismos, con el fin de lograr una armonía entre dimensiones, politicas, planes, proyectos y procesos, encaminadas al logro de los objetivos de la Entidad. </t>
    </r>
  </si>
  <si>
    <t xml:space="preserve">La insuficiente divulgación  de las actividades de bienestar, capacitación, formación  o divulgación de eventos sin el tiempo suficiente y/o que la identificación de la población objetivo no sea adecuada puede generar actividades de bienestar, formación y capacitación que no cuenten con la cobertura de beneficiarios esperada, lo cual puede ocasionar  afectación en la meta proyectada,
Incumplimiento en los planes y programas propuestos,
Empleados públicos distritales que no disfruten los beneficios de estar vinculados al distrito </t>
  </si>
  <si>
    <t xml:space="preserve">Que la identificación de la población objetivo no sea adecuada </t>
  </si>
  <si>
    <t>El Profesional de talento humano, programa anualmente la aplicación de los diagnósticos para la formulación del PETH, esta actividad es incluida en el plan de acción de la dependencia con la  fecha y responsables en que se debe realizar con la debida anterioridad para  garantizar que se tenga el plan dentro de los tiempos establecidos por el decreto 612 de 2018, así como garantizar  su ejecución y seguimiento. Esto queda dentro de cronograma del proyecto. La evidencia queda registrada en los seguimientos mensuales a la ejecución del cronograma, en caso de que no se realicen los diagnósticos en la fecha propuesta en el cronograma o no se cumpla cualquier otra actividad, se justifican en el seguimiento las razones y se reprograman las actividades pendientes.</t>
  </si>
  <si>
    <t>PERIODO 1 
( enero, febrero, marzo, abril)</t>
  </si>
  <si>
    <t>PERIODO 2
 (mayo, junio, julio, agosto)</t>
  </si>
  <si>
    <t>PERIODO 3
 (septiembre, octubre, noviembre, diciembre)</t>
  </si>
  <si>
    <t>PERIODO 1 
(enero, febrero, marzo, abril)</t>
  </si>
  <si>
    <t>Durante el periodo comprendido entre enero y abril de 2020, no hubo expedición de lista de elegibles, por tanto, no existe evidencia que reportar para este control.</t>
  </si>
  <si>
    <t>Se verificó que el control no fue requerido durante el primer cuatrimestre de 2020.
Se confirma que no hubo materialización del riesgo.</t>
  </si>
  <si>
    <t>El personal de talento humano realizó la verificación de la información aportada por los servidores públicos que se vincularon a la entidad durante este cuatrimestre, utilizando los formatos A-GTH-FM-001 y A-GTH-FM-002, tal como se evidencia en los archivos que se anexan en la carpeta de seguimiento a los riesgos, gestión del talento humano 2020, no se presentó ninguna novedad por lo tanto no se ha materializado el riesgo.</t>
  </si>
  <si>
    <t>Se revisó la evidencia referente a la toma de posesión de las funcionarias Alejandra Barbosa y Paola Silva, identificando la implementación adecuada del control.
El A-GTH-FM-001 verifica todos los documentos y el y A-GTH-FM-002 la idoneidad.
Se confirma que no hubo materialización del riesgo.</t>
  </si>
  <si>
    <t>Teniendo en cuenta los diagnósticos realizados durante la vigencia 2019, en el mes de enero de 2020 se logró adoptar el PETH el 30 de enero de 2020, dando cumplimiento al Decreto 612 de 2018, el cual se encuentra publicado en la página web de la entidad.
Ahora, con respecto a los diagnósticos a realizar durante la vigencia 2020, para la elaboración del PETH 2021, estos se encuentran planeados para el mes de agosto de 2020 en el plan de acción del proceso, al cual se le hace seguimiento mensual.</t>
  </si>
  <si>
    <t xml:space="preserve">En Capacitación, se diligenció el correspondiente formato M-DCH-FM-032 Planificación y evaluación de eventos de capacitación, para las actividades coordinadas para el período comprendido entre enero y abril de 2020, (Evaluación del Desempeño Labora, Ley 1960-2019 y Prevención del Acoso laboral y el Acoso sexual laboral y el Desayuno virtual de Egresados), al igual se solicitó a comunicaciones el diseño de las piezas para la convocatoria de las actividades realizadas; mediante E-COM-FM-001 Formato solicitud de Comunicación y se enviaron las convocatorias mediante los canales de socialización definidos. (Evidencias en Carpeta Z - SIG-DASCD - 22 matriz de riesgos - 2020 - Riesgos de gestión y corrupción - Cuatrimestre 1)
Se proyectaron y aprobaron tres circulares en dónde se da a conocer toda la oferta que se tiene disponible en el DACSD para las entidades Distritales:
Circular No. 038 de 2019 – Oferta Capacitación Presencial
Circular No. 009 de 2020  - Oferta capacitaciones virtuales
Circular conjunta No. 001 – Oferta virtual del DASCD y la Secretaría General.
(Las evidencias reposan en Carpeta Z - SIG-DASCD - 22 matriz de riesgos - 2020 - Riesgos de gestión y corrupción - Cuatrimestre 1)
En Bienestar, durante el periodo comprendido entre enero – abril de 2020, se realizó el reconocimiento a las secretarias y secretarios del distrito, se diligenció el formato M-DCH-FM-033 de planificación de eventos de bienestar, la base de datos de la población objetivo se solicitó a SIDEAP, la campaña de comunicaciones se solicitó a través del formato E-COM-FM-001. La divulgación se realizó a través de la página web, redes sociales, grupo de whatsApp, correos masivos y mensajes de texto. (Las evidencias reposan en Carpeta Z - SIG-DASCD - 22 matriz de riesgos - 2020 - Riesgos de gestión y corrupción - Cuatrimestre 1)
En relación con los fondos educativos se adelantó todo el proceso de difusión de la convocatoria 2020-1 de Fondo Fhede a través de piezas comunicativas que fueron solicitadas al área de comunicaciones por medio de correo electrónico. La información se transmitió a los jefes de talento humano y a los gestores a través de correos electrónicos y los grupos de whatsApp. (Las evidencias de las piezas y de los correos enviados reposan en la Carpeta Z - SIG-DASCD - 22 matriz de riesgos - 2020 - Riesgos de gestión y corrupción - Cuatrimestre 1)
</t>
  </si>
  <si>
    <t>Se realizan las acciones pertinentes para identificar la población objetivo de los eventos, beneficios y capacitaciones, estas bases se obtienen a través de SIDEAP y del apoyo de los gestores de cada una de las áreas cuando los grupos son más específicos. Se informa a las áreas pertinentes sobre la realización del evento o de las capacitaciones disponibles a través de todos los canales que se tienen a disposición. En caso de requerirse se envía circular. Se cuenta con la evidencia del envío de las comunicaciones.</t>
  </si>
  <si>
    <t>Durante el período se ha mejorado el procesamiento de los datos y se ha documentado en los archivos de generación del reporte, adicionalmente se informa que durante el período el riesgo no se materializó.</t>
  </si>
  <si>
    <t>Teniendo en cuenta el proceso y lo informado por el líder del proceso, el riesgo esta controlado y a la fecha no se ha materializado.</t>
  </si>
  <si>
    <t>El auxiliar administrativo encargado del almacén realizó movimientos diarios de bodega en relación a entradas y salidas del sistema de información SAE/SAI.  El inventario se encuentra actualizado y documentado en las carpetas físicas de ingreso A-RFA-FM-009 , traslados  A-RFA-FM-014 y salidas de bienes A-RFA-FM-007 en custodia del auxiliar administrativo encargado del almacén y bajo el seguimiento del Profesional Especializado de recursos físicos. No se ha requerido hacer uso del A-RFA-PR-010  Procedimiento Manejo de Hurto o pérdida de bienes V2 ni afectar la póliza de seguros. Se realizó la toma física de aleatoria a cinco colaboradores sin evidenciar faltantes o sobrantes no justificados.</t>
  </si>
  <si>
    <t>En el periodo de seguimiento el auxiliar administrativo encargado del almacén realizó mensualmente la conciliación de movimientos en relación a traslado de bienes de los meses de agosto, septiembre y octubre en el sistema de información SAE/SAI.  El inventario se encuentra actualizado y documentado en las carpetas físicas de traslados  A-RFA-FM-014  y bajo el seguimiento del Profesional Especializado de recursos físicos.  La evidencia reposa en físico.</t>
  </si>
  <si>
    <t>El comité de contratación, anualmente define las necesidades, los recursos, modalidades, plazos de contratación de la entidad y mensualmente hace seguimiento a la ejecución y a la creación de nuevas necesidades. Como evidencia queda las actas de los comités. En caso de presentarse esta situación, se expone a un proceso disciplinario y/o penal y/o fiscal</t>
  </si>
  <si>
    <t>En el mes de diciembre de 2019, el comité se reunió para verificar las necesidades, recursos, modalidades, plazos de contratación de la entidad, aprobando el Plan Anual de Adquisiciones para la vigencia 2020, mensualmente se reúne para efectuar el cumplimiento del mismo y aprobar o no las solicitudes de modificación en cuanto a la pertinencia de adelantar o no un proceso de selección. Y a la fecha no se ha presentado un hecho que amerite investigaciones. Las evidencias de las actas se encuentran en la carpeta comités de contratación 2020, bajo la custodia de la STJ.</t>
  </si>
  <si>
    <t>Durante los meses de enero a abril de 2020, antes de los cierres periódicos contables de diciembre de 2019 a marzo de 2020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link  Z:\1-SIG-DASCD\22-Matriz de Riesgos\2020\Riesgos de gestión y corrupción\Cuatrimestre 1 - 2020\Evidencias_Matriz_Riesgos Primer Cuatrimestre\12. Gestión Financiera\Contabilidad\Conc_Rubros Contables.
La conciliación de rubros correspondiente al mes de abril se realiza durante las dos primeras semanas de mayo  de 2020.</t>
  </si>
  <si>
    <t>El plan de talento humano 2020 se encuentra publicado en la página web en la ruta https://www.serviciocivil.gov.co/portal/transparencia/planeacion/pol%C3%ADticas-lineamientos-y-manuales/5-plan-estrat%C3%A9gico-de-talento-humano-2020 en concordancia con el decreto 612 de 2018.
En cuanto a los diagnósticos para el plan 2021 se dará inicio en agosto 2020, se puede verificar programación en la ruta \\192.168.0.8\shares\4-Segimiento_Plan_accion_2020\400_SGCyCD\5. Talento humano 2020 2901
Se confirma que no hubo materialización del riesgo.</t>
  </si>
  <si>
    <t>Se verifica el correo de la OTIC enviado a la OAP, donde se remite  para revisión y publicación en el SIG el correspondiente procedimiento de gestión de riesgos de seguridad digital, de igual manera se adjunta junto con el formato de matriz de riesgos sobre el cual se llevará a cabo el procedimiento.
Se evidencia el procedimiento y la matriz de riesgos al igual que el correo remisorio en la carpeta: \\192.168.0.8\shares\1-SIG-DASCD\22-Matriz de Riesgos\2020\Riesgos de gestión y corrupción\Cuatrimestre 1 - 2020\Evidencias_Matriz_Riesgos Primer Cuatrimestre\4. Seguridad de la Información\Control 3</t>
  </si>
  <si>
    <t xml:space="preserve">Teniendo en cuenta que el proceso no contaba con el personal al inicio de la vigencia, y que luego se dio la emergencia COVID-19, el proceso se ha visto afectado y nuevamente se pone en evidencia la materialización del riesgo.
Se evidencia el seguimiento a pqrs en los informes mensuales mediante el link https://www.serviciocivil.gov.co/portal/transparencia/instrumentos-gestion-informacion-publica/Informe-pqr-denuncias-solicitudes, donde están publicados los informes enero a marzo 2020  y en 2019 se verifica el informa a diciembre 2019.
Riesgo materializado, aunque se han tomado acciones, si se hace necesario generar mesa de trabajo para reevaluar el riesgo y los controles existentes, para ser vinculados en el proceso de actualización de la matriz de riesgos.
Evidencias: \\192.168.0.8\shares\1-SIG-DASCD\22-Matriz de Riesgos\2020\Riesgos de gestión y corrupción\Cuatrimestre 1 - 2020\Evidencias_Matriz_Riesgos Primer Cuatrimestre\6. Atención al ciudadano
</t>
  </si>
  <si>
    <t>En el mes de enero se oficializó en el Comité Institucional de Gestión y Desempeño el Proyecto Mantenimiento del Sistema de Gestión de Calidad bajo la norma ISO 9001:2015 y se hace reporte mensual de avance adjuntando las evidencias que se encuentran en la carpeta compartida Z:\4-Segimiento_Plan_accion_2019\110_OAP</t>
  </si>
  <si>
    <t>Se revisaron las evidencias digitales en el formato establecido E-COM-FM-001 de solicitud de comunicaciones de las áreas y están cumpliendo con el control esperado. Las evidencias son archivos adjuntos en los correos electrónicos que llegan como solicitud de las áreas.
Así mismo, el equipo ha creado instrumentos internos para realizar seguimiento de sus tareas que adjunta como evidencia. 
Se confirmó que no hubo materialización del riesgo.</t>
  </si>
  <si>
    <t>Durante el cuatrimestre de enero - abril, se realizaron las siguientes reuniones del equipo de profesionales especializados del proceso.
Reunión del 5 de marzo para definir criterios relacionados con los conceptos técnicos sobre ajuste salarial del 2020, a partir de lo establecido en el Decreto Nacional No. 314 del 27 de febrero de 2020 y la Circular Conjunta No. 005 del 26 de febrero de 2020.
Reunión del 07 de febrero sobre incremento salarial.
Evidencias en: Z:\1-SIG-DASCD\22-Matriz de Riesgos\2020\Riesgos de gestión y corrupción\Cuatrimestre 1 - 2020\Evidencias_Matriz_Riesgos Primer Cuatrimestre\7. Organización del trabajo</t>
  </si>
  <si>
    <t>Paa este periodo enero, febrero, marzo y abril, se expidieron 109 registros presupuestales CRP, a los cuales se les aplicó el control, validando todos los datos con los documentos de soporte,  con el fin que los datos allí consignados estén acordes con el contrato y demás documentos soportes. 
Una vez validados se dio el visto bueno por parte del funcionario del proceso financiero que realizó la validación. 
La evidencia reposa en la carpeta física de CRP expedidos del archivo de gestión del proceso  con el visto bueno correspondiente. Por la emergencia  Sanitaria COVID 19  se  anexa evidencia   aleatoria del 24 de marzo  al 30 de abril  
Ruta: \\192.168.0.8\shares\1-SIG-DASCD\22-Matriz de Riesgos\2020\Riesgos de gestión y corrupción\Cuatrimestre 1 - 2020\Evidencias_Matriz_Riesgos Primer Cuatrimestre\12. Gestión Financiera\Presupuesto\CONTROL VB  A CRP</t>
  </si>
  <si>
    <t>Para este primer cuatrimestre de la vigencia se expidieron 132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24 de marzo al 30 de abril.
Ruta:\\192.168.0.8\shares\1-SIG-DASCD\22-Matriz de Riesgos\2020\Riesgos de gestión y corrupción\Cuatrimestre 1 - 2020\Evidencias_Matriz_Riesgos Primer Cuatrimestre\12. Gestión Financiera\Presupuesto\FORMATO A FIN FM 006</t>
  </si>
  <si>
    <t xml:space="preserve">De acuerdo con el soporte "1.TRANS_DIGITAL_2020_actual" ubicado en la ruta señalada, por la primera y segunda línea de defensa, se observó en el cronograma,  que la actualización del PETI, esta programada a partir del mes de mayo, motivo por el cual, no fue posible realizar el seguimiento  al periodo objeto de evaluación. </t>
  </si>
  <si>
    <t>En el Comité del 30 de abril, el Jefe dela OTIC, informó sobre la creación del procedimiento de gestión de riesgos de seguridad digital y en el marco de este, de la actualización de la matriz de seguridad digital. Se informó que estos documentos ya habían sido remitidos a la OAP para su formalización en el SIG.
Z:\1-SIG-DASCD\22-Matriz de Riesgos\2020\Riesgos de gestión y corrupción\Cuatrimestre 1 - 2020\Evidencias_Matriz_Riesgos Primer Cuatrimestre\4. Seguridad de la Información\Control 3</t>
  </si>
  <si>
    <t xml:space="preserve">Frente al procedimiento de gestión de riesgos de seguridad digital, se verifica el formato y se verifica la matriz y su envío a la OAP para revisión.
La actualización de la MCAI está prevista para mayo 2020.
carpeta: \\192.168.0.8\shares\1-SIG-DASCD\22-Matriz de Riesgos\2020\Riesgos de gestión y corrupción\Cuatrimestre 1 - 2020\Evidencias_Matriz_Riesgos Primer Cuatrimestre\4. Seguridad de la Información\Control 4
El riesgo no se ha materializado.
</t>
  </si>
  <si>
    <t>Al verificar el plan de sostenibilidad se puede evidenciar el cumplimiento de las actividades descritas, lo programado versus lo ejecutado, para lo corrido de la presente vigencia (enero a marzo) en el correspondiente cronograma 2020.
Como su realización corresponde mes vencido, en enero se llevó a cabo comité de sostenibilidad contable, se evidencia el acta.
Evidencias en: \\192.168.0.8\shares\1-SIG-DASCD\22-Matriz de Riesgos\2020\Riesgos de gestión y corrupción\Cuatrimestre 1 - 2020\Evidencias_Matriz_Riesgos Primer Cuatrimestre\12. Gestión Financiera\Contabilidad\Plan de Sostenibilidad
Cabe tener en cuenta que este plan de sostenibilidad es un proyecto que hace parte del plan de acción institucional y se realiza seguimiento mes a mes y se puede corroborar en la ruta: \\192.168.0.8\shares\4-Segimiento_Plan_accion_2020\400_SGCyCD\1. Plan de Sostenibilidad Contable_2020_1</t>
  </si>
  <si>
    <t>Para este periodo se llevaron a cabo dos auditorías que incluyeron los procesos de Contratación y Financiera, ésta última incluyendo Recursos Físicos, Talento Humano y  Nómina.
Evidencia en la carpeta: \\192.168.0.8\shares\1-SIG-DASCD\22-Matriz de Riesgos\2020\Riesgos de gestión y corrupción\Cuatrimestre 1 - 2020\Evidencias_Matriz_Riesgos Primer Cuatrimestre
No se materializó el riesgo</t>
  </si>
  <si>
    <t>Acorde a las auditorías realizadas, se evidencia el cumplimiento del cronograma y de las observaciones dadas  por medio de correo electrónico.
Evidencia: \\192.168.0.8\shares\1-SIG-DASCD\22-Matriz de Riesgos\2020\Riesgos de gestión y corrupción\Cuatrimestre 1 - 2020\Evidencias_Matriz_Riesgos Primer Cuatrimestre
El riesgo esta controlado, no se ha materializado.</t>
  </si>
  <si>
    <t xml:space="preserve">Desde la Oficina Asesora de Planeación mes a mes se realiza el seguimiento a los proyectos/cronogramas que integran el Plan de Acción Integrado (estratégico institucional) que contiene los 47 proyectos aprobados y debidamente publicados a enero 31 de 2020,  en dicho seguimiento se verifica que cada proyecto este debidamente diligenciado acorde a la programación establecida, y en la parte descriptiva  se establezcan tanto los avances como la justificación de los rezagos para el correspondiente periodo de seguimiento, siempre soportado con las respectivas evidencias, se puede evidenciar en la ruta: Z\4-Segimiento_Plan_accion_2020. 
Esta información es consolidada y presentada en el  Comité Institucional de Gestión y Desempeño.
El Plan Estratégico Integrado, el archivo en  Excel se pude evidenciar en la carpeta  Z, ruta  \\192.168.0.8\shares\4-Segimiento_Plan_accion_2020\110_OAP\PLAN ESTRATEGICO INSTITUCIONAL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El riesgo no se ha materializado </t>
  </si>
  <si>
    <t xml:space="preserve">Con respecto a la planeación de los proyectos  2020,  a 31 de enero se aprobaron 47 proyectos  los cuales hacen parte del Plan de Acción Integrado de la Entidad, para lo que se contó con el correspondiente apoyo de los profesionales de la OAP, cada proyecto se encuentra en la carpeta  Z:\4-Segimiento_Plan_accion_2020. el Plan de Acción Integrado se encuentra debidamente publicado en la página del DASCD en la ruta: https://www.serviciocivil.gov.co/portal/transparencia/planeacion/pol%C3%ADticas-lineamientos-y-manuales/plan-de-acci%C3%B3n-del-dascd, proyectos alineados a los Objetivos de Desarrollo Sostenible.
Es importante resaltar que debido a la actual emergencia COVID-19 y los lineamientos tanto nacionales como distritales, algunos proyectos se deben modificar por lo que el actual plan esta susceptible de cambios.
Su periodicidad es anual.
El riesgo no se ha materializado </t>
  </si>
  <si>
    <t>En  la ruta: https://www.serviciocivil.gov.co/portal/transparencia/planeacion/pol%C3%ADticas-lineamientos-y-manuales/plan-de-acci%C3%B3n-del-dascd, se encuentra el Plan de Acción Integrado, y cada uno de los 47 proyectos que lo integran, su seguimiento por dependencia y proyecto se encuentra en Z:\4-Segimiento_Plan_accion_2020. 
Estos planes son los que se encuentran aprobados y sobre los cuales se realiza seguimiento,  algunos de ellos deberán ser modificados por la emergencia del Coronavirus, por ahora no se ha materializado el riesgo</t>
  </si>
  <si>
    <t xml:space="preserve">El Plan de Acción Institucional quedó aprobado en el CIGD el pasado 31 de enero y cuenta con 47 proyectos, fue publicado en la página web del DASCD. 
Con base en los resultados FURAG 2018 y los autodiagnósticos 2019 se crearon los planes de Implementación y de mantenimiento del MIPG para la presente vigencia, dichos planes se encuentran alineados con los proyectos del Plan de Acción Institucional 2020. 
Se cuenta con el seguimiento, reporte e informe a primer trimestre 2020
La evidencia se encuentra en la carpeta\\192.168.0.8\shares\4-Segimiento_Plan_accion_2020\110_OAP\MIPG
</t>
  </si>
  <si>
    <t>Teniendo en cuenta el proceso y su desarrollo siempre ha denotado un profesionalismo por parte de las personas, un adecuado control y una adecuada organización y realización de las actividades, teniendo en cuenta el actual estado de emergencia se pueden verificar pantallazo de control y correos de las planillas y ordenes de pago(revisiones).
Evidencia en la carpeta \\192.168.0.8\shares\1-SIG-DASCD\22-Matriz de Riesgos\2020\Riesgos de gestión y corrupción\Cuatrimestre 1 - 2020\Evidencias_Matriz_Riesgos Primer Cuatrimestre\12. Gestión Financiera\Presupuesto\Correos y pantallazo.
No se ha materializado el riesgo</t>
  </si>
  <si>
    <t>Se verifica el formato A-TIC-FM-007 monitoreo de red donde a diario se hace el debido reporte por parte de la persona encargada, registrando las novedades que se presenten y el buen funcionamiento de la infraestructura tecnológica.
Evidencias: \\192.168.0.8\shares\1-SIG-DASCD\22-Matriz de Riesgos\2020\Riesgos de gestión y corrupción\Cuatrimestre 1 - 2020\Evidencias_Matriz_Riesgos Primer Cuatrimestre\15. Gestión de TICS\Control 1
Riesgo controlado, no hay materialización del mismo.</t>
  </si>
  <si>
    <t xml:space="preserve">Se verifican los formatos a saber:
E-SIN-FM-002 SOLICITUD DE ACCESO A USUARIOS y 
E-SIN-FM-03 TABLA DE CONTROL DE ACCESO A LOS SERVICIOS TECNOLÓGICOS.
Evidencias: \\192.168.0.8\shares\1-SIG-DASCD\22-Matriz de Riesgos\2020\Riesgos de gestión y corrupción\Cuatrimestre 1 - 2020\Evidencias_Matriz_Riesgos Primer Cuatrimestre\15. Gestión de TICS\Control 4
Verificados los archivos se evidencia que el riesgo esta controlado y no se ha materializado.
</t>
  </si>
  <si>
    <t>Se verifica la existencia de los planes de Implementación y mantenimiento de MIPG, con los que se hace seguimiento para el cierre de brechas identificadas tanto del FURAG 2018 como de los autodiagnósticos 2019, basado en las actividades de los proyectos alineados por cada dependencia.
Para el primer trimestre 2020, se cuenta con el seguimiento, reporte y el correspondiente informe.       
Evidencia en la carpeta: \\192.168.0.8\shares\4-Segimiento_Plan_accion_2020\110_OAP\MIPG
Riesgo controlado</t>
  </si>
  <si>
    <t xml:space="preserve">Desde la Oficina Asesora de Planeación mes a mes se realiza el seguimiento a los proyectos/cronogramas que integran el Plan de Acción Integrado (estratégico institucional) que contiene los 47 proyectos aprobados y debidamente publicados a enero 31 de 2020,  en dicho seguimiento se verifica que cada proyecto este debidamente diligenciado acorde a la programación establecida, y en la parte descriptiva  se establezcan tanto los avances como la justificación de los rezagos para el correspondiente periodo de seguimiento, siempre soportado con las respectivas evidencias, se puede evidenciar en la ruta: Z:\4-Segimiento_Plan_accion_2020. 
Esta información es consolidada y presentada en el  Comité Institucional de Gestión y Desempeño.
El Plan Estratégico Integrado, el archivo en  Excel se pude evidenciar en la ruta Z:\\192.168.0.8\shares\4-Segimiento_Plan_accion_2020\110_OAP\PLAN ESTRATEGICO INSTITUCIONAL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De igual manera, se realiza el seguimiento al SIG por medio del proyecto correspondiente, al igual que el seguimiento al MIPG por medio de los planes de Implementación y Mantenimiento.  
Es importante tener en cuenta, que debido a la actual emergencia COVID-19 y los lineamientos tanto del nivel nacional como distrital, algunos proyectos han presentado rezagos y se deben modificar, lo cual esta en proceso por parte de las dependencias.
El riesgo no se ha materializado </t>
  </si>
  <si>
    <t>Se verifica el seguimiento del  Plan de acción Institucional mes a mes, así mismo, y acorde al Decreto 612 de 2018 debe hacerse el reporte trimestral y se verifica que está publicado en el botón de transparencia de la web del DASCD.
Frente al Sistema de Gestión se hace seguimiento al Proyecto ISO 9001:2015.
Frente al seguimiento del MIPG, se evidencia el avance al plan de implementación y al de mantenimiento.
Evidencia en: \\192.168.0.8\shares\4-Segimiento_Plan_accion_2020\110_OAP
https://www.serviciocivil.gov.co/portal/transparencia/planeacion/politicas-lineamientos-manuales
Se evidencia que el riesgo está controlado y no se ha materializado.</t>
  </si>
  <si>
    <t>Durante el periodo se realizó la publicación de informes mensuales de empleo público, se establece un proceso automático que suprime el tratamiento humano para el reporte en los tableros de control de Talento no palanca y Contratación. Se proyectó la automatización que se adelantará para el tablero de Talento Humano , infografía y consolidado mensual.</t>
  </si>
  <si>
    <t xml:space="preserve">Se verifica en la página web de la entidad, ruta https://www.serviciocivil.gov.co/portal/sites/default/files/Nuestra_Entidad/Empleo_bogota/Datos_2020/INFOGRAFIA_MARZO_2020.pdf donde se evidencia el informe trimestral de empleo público.
En el tablero de control se evidencia el reporte de dic 2019, enero, febrero y marzo 2020.
Evidencias: https://www.serviciocivil.gov.co/portal/content/cifrasestadisticas-0
https://www.serviciocivil.gov.co/portal/content/datos-empleo-p%C3%BAblico-0
</t>
  </si>
  <si>
    <t>Se evidencia que el  Plan de Seguridad y Privacidad de la información PLAN DE SEGURIDAD Y PRIVACIDAD DE LA INFORMACIÓN", publicado en  fue actualizado para la presente vigencia y se encuentra publicado la página web del DASCD, ruta:  https://www.serviciocivil.gov.co/portal/transparencia/planeacion/pol%C3%ADticas-lineamientos-y-manuales/12-plan-de-seguridad-y-privacidad-de-la-0, 
De igual manera en el  Plan de Acción Institucional actualizando y publicado, el proyecto Modelo de Seguridad y Privacidad de la Información en el DASCD.
El Plan Anual de Adquisiciones , se avanzó en el proceso de contratación para IPV6
carpeta: \\192.168.0.8\shares\1-SIG-DASCD\22-Matriz de Riesgos\2020\Riesgos de gestión y corrupción\Cuatrimestre 1 - 2020\Evidencias_Matriz_Riesgos Primer Cuatrimestre\4. Seguridad de la Información\Control 1
El riesgo esta controlado</t>
  </si>
  <si>
    <t xml:space="preserve">Frente a este control, con respecto al PETI, acorde al cronograma dará inicio en el segundo semestre 2020, pues depende de la armonización del nuevo PDD y los proyectos que apruebe el DASCD, en los cuales este involucrada la OTIC.
carpeta: \\192.168.0.8\shares\1-SIG-DASCD\22-Matriz de Riesgos\2020\Riesgos de gestión y corrupción\Cuatrimestre 1 - 2020\Evidencias_Matriz_Riesgos Primer Cuatrimestre\4. Seguridad de la Información\Control 2
</t>
  </si>
  <si>
    <t xml:space="preserve">El control se está ejecutando desde el área de manera permanente, se evidencia en los formatos de solicitud de comunicaciones de las áreas, de los cuales algunos son devueltos por faltar la información necesaria para la realización de las acciones comunicativas. adjunto también el elemento interno de control de cumplimiento de las tareas recibidas por los formatos. En la siguiente ruta se podrán encontrar las evidencias. Z:\1-SIG-DASCD\22-Matriz de Riesgos\2020\Evidencias_Matriz_Riesgos </t>
  </si>
  <si>
    <t>En la revisión se evidenció que no es un actividad que se solicite constantemente, pero que puede ser una acción que consolide el riesgo.</t>
  </si>
  <si>
    <t>EL profesional contratista de Atención al Ciudadano apoyado de los auxiliares administrativos de la Subdirección Corporativa han realizado el seguimiento de PQRS durante el primer cuatrimestre 2020.
La información del estado de las PQRS vencidas y próximas a vencerse se ha tomado de la base de datos Cordis. (Seguimiento mes Enero, Febrero y Marzo)
El informe mensual de PQRS se ha realizado de manera periódica y se ha presentado en el Comité de Gestión y Desempeño (31-03-2020 / 30-04-2020). Los informes mensuales se  encuentran publicados en la página web del DASCD, link: https://www.serviciocivil.gov.co/portal/transparencia/instrumentos-gestion-informacion-publica/Informe-pqr-denuncias-solicitudes (Meses Enero, Feb y Marzo)
En este periodo por diferente temas se demoró la contratación del profesional de atención al ciudadano. Asimismo, el desarrollo de la estrategia de trabajo en casa debido al aislamiento nacional obligatorio por causa Covid 19 ha retrasado tareas mientras se ajustaban los sistemas informáticos de los servidores públicos y contratistas de DASCD.
Está pendiente realizar el documento de lecciones aprendidas y fortalecer los controles, según el Plan de gestión y mitigación del riesgo de la política de gestión del riesgo. Se empezará a trabajar en el mes de Mayo con el apoyo de la Oficina Asesora de Planeación.
El riesgo se materializó.</t>
  </si>
  <si>
    <t>Se revisaron los documentos que soportan cada una de las solicitudes de conceptos técnicos requeridos en el cuatrimestre por parte de las entidades y organismos del Distrito para la modificación de estructuras organizacionales, manuales de funciones, planta de personal y escalas salariales,  y en los siguientes casos se realizó la devolución  con observaciones para que se realicen los ajustes necesarios para dar conformidad a los requisitos legales y técnicos aplicables según sea el tema de la solicitud.
Evidencias: Radicados de devolución de solicitudes de Concepto Técnico números 2020EE0052, 2020EE0182, 2020EE0205, 2020EE0250, 2020EE0277, 2020EE525, 2020EE618, 2020EE711 y 2020EE1265, que se pueden consultar en Z:\Correspondencia\SCAN_CORRESP_2020\2_CORRESP_ENVIADA_2020</t>
  </si>
  <si>
    <t>Se realiza la validación y punteo físico con las novedades presentadas mensualmente (Enero, Febrero, Marzo, Abril de 2020)</t>
  </si>
  <si>
    <t>Se evidenció a través de imagen del equipo del profesional de nómina, en la carpeta digital de nómina y matriz del control mensual en :\DASCD_acarranza\DASCD_Acarranza\4TH2019\Nominas 2019\Nominas Sueldos el cumplimiento y la implementación adecuada del control.
Se verifican pantallazos y se anexan en \\192.168.0.8\shares\1-SIG-DASCD\22-Matriz de Riesgos\2020\Riesgos de gestión y corrupción\Cuatrimestre 1 - 2020\Evidencias_Matriz_Riesgos Primer Cuatrimestre\9. Gestión del talento humano\nomina
Riesgo controlado, No materializado</t>
  </si>
  <si>
    <t>Mensualmente se revisó la liquidación de las nóminas con las novedades reportadas de los meses comprendidos entre Enero, Febrero, Marzo, Abril de 2020, frente a nóminas anteriores y novedades físicas, dejando como registro archivo en Excel y en carpeta física novedad de nóminas que se encuentra en el archivo físico de gestión hasta marzo 18 de 2020 en custodia de Talento Humano, así como archivos digitales en especial desde el 19/03/2020, por la emergencia sanitaria Covid-19- aislamiento; que se encuentra en el PC : D:\DASCD_acarranza\DASCD_Acarranza\4TH2019\Nominas 2019\Nominas Sueldos. Como la información tiene datos personales, reposa en el PC del Profesional Universitario de Nómina.</t>
  </si>
  <si>
    <t>El profesional de nómina muestra las evidencias tanto en la carpeta física como en las matrices de pre-nómina y nómina de los meses de enero, febrero, marzo, abril 2020. Se refleja rigurosidad en la aplicación del control.
Pantallazos en \\192.168.0.8\shares\1-SIG-DASCD\22-Matriz de Riesgos\2020\Riesgos de gestión y corrupción\Cuatrimestre 1 - 2020\Evidencias_Matriz_Riesgos Primer Cuatrimestre\9. Gestión del talento humano\nomina
Riesgo controlado, No materializado</t>
  </si>
  <si>
    <t xml:space="preserve">Durante el mes de marzo de 2020 se realizó la toma física aleatoria de inventario a cinco colaboradores, donde se evidencia que no hay faltantes ni sobrantes </t>
  </si>
  <si>
    <t>Durante el primer cuatrimestre no se realiza campañas de cuidado de bienes. Se realiza seguimiento aleatorio al inventario de los colaboradores, pues es un control que permite mitigar de modo activo el riesgo presentado. El 18 de marzo de 2020 se llevo a cabo toma física aleatoria a 5 colaboradores.</t>
  </si>
  <si>
    <t>Durante el periodo evaluado se envío circular interna No. 07 de 2020 con asunto "Socialización Gestión Documental", ésta circular fue remitida por correo a los servidores público y contratistas. Se envió las invitaciones para la primera socialización de conceptos Básicos de Archivos . 
Se realizó una (1) sesión de socialización de Conceptos Básicos de Archivo en el mes de abril. Las evidencias del mes correspondiente se encuentran en la carpeta z: rutas: Z\4-Segimiento_Plan_accion_2020\400_SGCyCD\6. Implementación Programa de Gestión Documental - PGD 2020\4. ABRIL\EVIDENCIAS\2</t>
  </si>
  <si>
    <t>Se verifican las evidencias que de manera aleatoria se seleccionaron donde se puede ver su correcto diligenciamiento y las firmas correspondientes.
Estos documentos revisados reposan en la carpeta: \\192.168.0.8\shares\1-SIG-DASCD\22-Matriz de Riesgos\2020\Riesgos de gestión y corrupción\Cuatrimestre 1 - 2020\Evidencias_Matriz_Riesgos Primer Cuatrimestre\12. Gestión Financiera\Presupuesto\CONTROL VB  A CRP
No hay materialización del riesgo</t>
  </si>
  <si>
    <t>Se verifican las evidencias que de manera aleatoria se seleccionaron donde se puede ver su correcto diligenciamiento y las firmas correspondientes.
Estos documentos revisados reposan en la carpeta: \\192.168.0.8\shares\1-SIG-DASCD\22-Matriz de Riesgos\2020\Riesgos de gestión y corrupción\Cuatrimestre 1 - 2020\Evidencias_Matriz_Riesgos Primer Cuatrimestre\12. Gestión Financiera\Presupuesto\FORMATO A FIN FM 006
No hay materialización del riesgo</t>
  </si>
  <si>
    <t>Se verifican los archivos que dan cuenta de lo desarrollado en este primer cuatrimestre  (cabe aclarar es mes atrasado por conceptos contables), tanto de los Activos, Pasivos, Patrimonio, Ingresos, Gastos, Deudoras, Acreedoras, CGN,  se evidencia un estricto control y orden del proceso y sus correspondientes registros..
Evidencia en la carpeta: \\192.168.0.8\shares\1-SIG-DASCD\22-Matriz de Riesgos\2020\Riesgos de gestión y corrupción\Cuatrimestre 1 - 2020\Evidencias_Matriz_Riesgos Primer Cuatrimestre\12. Gestión Financiera\Contabilidad\Conc_Rubros Contables
Riesgo controlado no materializado.</t>
  </si>
  <si>
    <t>Durante los meses de enero a abril de 2020  se han efectuado dieciséis (16) actas de conciliación internas de entrega de información desde la áreas de gestión a contabilidad. Las copias de las actas se encuentran en el link Z:\1-SIG-DASCD\22-Matriz de Riesgos\2020\Riesgos de gestión y corrupción\Cuatrimestre 1 - 2020\Evidencias_Matriz_Riesgos Primer Cuatrimestre\12. Gestión Financiera\Contabilidad\Conc_Internas.
Las actas del mes de abril se elaboran en el mes de mayo de 2020 posterior al análisis de información del cierre mensual.</t>
  </si>
  <si>
    <t>Se verifican las actas d e la 1 a la 3 del mes de enero con respecto las conciliaciones internas, verificados estos archivos es evidente  se viene realizando la actividad de manera correcta por lo que no se ha materializado el riesgo.
Evidencias en la carpeta: \\192.168.0.8\shares\1-SIG-DASCD\22-Matriz de Riesgos\2020\Riesgos de gestión y corrupción\Cuatrimestre 1 - 2020\Evidencias_Matriz_Riesgos Primer Cuatrimestre\12. Gestión Financiera\Contabilidad\Conc_Internas</t>
  </si>
  <si>
    <t xml:space="preserve">El seguimiento al Plan de Sostenibilidad Contable con corte a diciembre de 2019, se realizó en el Comité de Sostenibilidad Contable realizado el día 26 de febrero de 2020. En el cual se mostró una ejecución del 100%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abril de 2020 se tiene previsto realizarlo en el mes de mayo de 2020. 
Con corte al mes de abril, la ejecución del mismo se encuentra en un 29%.  
Los seguimientos de los planes de sostenibilidad con corte a 31 de diciembre de 2019 y 30 de abril de 2020  se encuentran en el link de evidencias: Z:\1-SIG-DASCD\22-Matriz de Riesgos\2020\Riesgos de gestión y corrupción\Cuatrimestre 1 - 2020\Evidencias_Matriz_Riesgos Primer Cuatrimestre\12. Gestión Financiera\Contabilidad\Plan de Sostenibilidad. </t>
  </si>
  <si>
    <t>La proyección de a las  respuestas a las acciones de tutela fueron realizadas por el abogado externo, es revisada por la profesional de la STJ, posteriormente  pasa a conocimiento de la  Subdirectora Técnico Jurídica, quien coloca su visto bueno a manera de aprobación de la misma. Por lo anterior se evidencia en cada una de las respuestas a las actuaciones judiciales adelantadas por el Departamento durante el cuatrienio enero-abril de 2020, el correspondiente visto bueno de la Subdirectora técnica Jurídica, quien verifico la aplicación de la normatividad a cada caso,  así:                                                                                                                                                                                                                                                                                                                                                                                                                                                                 2019-1164 interpuesta por la señora Myriam Cecilia Dueñas Parada (En el mes de enero de 202); la tutela No.  2020-0037 Interpuesta por el señor José Alberto Rodríguez Hernández  (En el mes de febrero de 2020) tan solo contiene el visto bueno de la Subdirectora Técnico Jurídica; y de la asesora de la dirección;  2020-00016 Interpuesta por el señor  Roberth David Prieto Cuellar tan solo contiene  los vistos buenos de  la Subdirectora Técnico Jurídica y de la profesional de la STJ  (En el mes de marzo de 2020); la Tutela  2020-00212 interpuesta por el señor Hernando Ochoa Fonseca tan solo contiene  los vistos buenos de  la Subdirectora Técnico Jurídica; (En el mes de marzo de 2020) Tutela sin número interpuesta por el señor Rubén Darío Herrera tan solo tiene los vistos buenos de la Subdirectora Técnico Jurídica; y de la asesora de la dirección y 2020-0037 Interpuesta por  José Alberto Rodríguez Hernández, tan solo tiene los vistos buenos de la Subdirectora Técnico Jurídica; y de la asesora de la dirección 
Las evidencias reposan en la carpeta: Z/SIG-DASCD/22Matriz Riesgos/2019/Riesgos de gestión y corrupción/Cuatrimestre 3-2019/Evidencias matriz Riesgos Tercer Cuatrimestre/14 Gestión Jurídica</t>
  </si>
  <si>
    <t xml:space="preserve">Se verifica el acta de inicio  de la licencia adquirida la de web mail marketing, CPS-049-2020 inicia el 6 de abril de 2020 al 5 de abril /2021.
El resto a la fecha se encuentran vigentes.
Evidencias: \\192.168.0.8\shares\1-SIG-DASCD\22-Matriz de Riesgos\2020\Riesgos de gestión y corrupción\Cuatrimestre 1 - 2020\Evidencias_Matriz_Riesgos Primer Cuatrimestre\15. Gestión de TICS\Control 2
No se materializa riesgo </t>
  </si>
  <si>
    <t xml:space="preserve">Se verifica el acta de inicio  del mantenimiento preventivo y correctivo, CPS-036-2020 inicia el 3 marzo de 2020 al 1/3/2021.
El resto a la fecha se encuentran vigentes.
Evidencias: \\192.168.0.8\shares\1-SIG-DASCD\22-Matriz de Riesgos\2020\Riesgos de gestión y corrupción\Cuatrimestre 1 - 2020\Evidencias_Matriz_Riesgos Primer Cuatrimestre\15. Gestión de TICS\Control 3
No se materializa riesgo </t>
  </si>
  <si>
    <t>Para el primer cuatrimestre se programaron y desarrollaron las auditorías a los procesos de Gestión Financiera (incluyó los procesos de  Recursos Físicos y Talento Humano - Nómina) y la auditoría al proceso de Contratación.
En la planeación de los dos procesos se elaboró y repitió a la Jefe de la Oficina los instrumentos de auditoría y el Programa de Auditoría. Los documentos se revisaron, se hicieron observaciones y se devolvieron a los profesionales con las observaciones. No se materializó el riesgo.
Como evidencia se anexan los respectivos correos.</t>
  </si>
  <si>
    <t>Como se relaciona en el primer control, para el primer cuatrimestre se programaron y desarrollaron las auditorías a los procesos de Gestión Financiera (incluyó los procesos de  Recursos Físicos y Talento Humano - Nómina) y la auditoría al proceso de Contratación.
Las auditorías se llevaron a cabo en los tiempos establecidos y los informes incluye fortalezas, hallazgos (en el informe de gestión contractual no se presentaron hallazgos) y oportunidades de mejora con base en las evidencias presentadas por el auditado. Los informes preliminares se enviaron a la Jefe de la Oficina para la revisión y se remitió correo de respuesta con observaciones. No se materializó el riesgo.
Como evidencia se anexan los respectivos correos.</t>
  </si>
  <si>
    <t xml:space="preserve">En la carpeta compartida z, en la ruta:  \\192.168.0.8\shares\4-Segimiento_Plan_accion_2020\110_OAP\4. ISO 9001 se verificó en el proyecto Mantenimiento del Sistema de Gestión de Calidad bajo la norma ISO 9001:2015 las evidencias con las que mes a mes se realiza el avance y seguimiento del control establecido, que es efectivo y donde el riesgo no se ha materializado.  </t>
  </si>
  <si>
    <t>Se revisaron las actas que dan cuenta de los comités de redacción de marzo y abril y se refleja que los temas allí tratados se publicaron en los boletines Deja Huella y, posteriormente, fueron divulgados en la página web del DASCD. No se tiene registro de comités de redacción, ni boletines de los meses de enero y febrero debido a la contratación tardía del equipo humano.
Las evidencias se revisaron en la carpeta compartida \\192.168.0.8\shares\1-SIG-DASCD\22-Matriz de Riesgos\2020\Riesgos de gestión y corrupción\Cuatrimestre 1 - 2020
Los boletines publicados se verificaron en el siguiente link: https://www.serviciocivil.gov.co/portal/content/boletindejahuella
Se confirmó que no hubo materialización del riesgo y la efectividad de los controles.</t>
  </si>
  <si>
    <t>Se verificó que no sucedió ninguna acción por fuera de lo establecido en los procedimientos del proceso, por tanto, no fue necesario la aplicación del control. Aunque que no es una situación recurrente, es preciso tenerla controlada.
Se confirmó que no hubo materialización del riesgo y aunque el control establecido no ha sido necesario emplearlo se requiere su existencia porque el riesgo puede presentarse.</t>
  </si>
  <si>
    <t>Se verificaron las evidencias asociadas a los controles establecidos, se puede establecer que durante el periodo evaluado los controles fueron efectivos para mitigar el riesgo.
Las evidencias se encuentran en la siguiente ruta: \\192.168.0.8\shares\1-SIG-DASCD\22-Matriz de Riesgos\2020\Riesgos de gestión y corrupción\Cuatrimestre 1 - 2020\Evidencias_Matriz_Riesgos Primer Cuatrimestre\8. Bienestar, Desarrollo y MediciónR
En las evidencias tanto para Capacitación, como para Bienestar y para Fondos aparecen  los formatos diligenciados que se establecieron en los controles, las piezas para divulgación, los correos electrónicos de socialización, así como las circulares.
Los controles establecidos se están llevando a cabo, han sido efectivos y el riesgo no se ha materializado.</t>
  </si>
  <si>
    <t>Se verificaron las evidencias que se encuentran en la siguiente ruta: \\192.168.0.8\shares\1-SIG-DASCD\22-Matriz de Riesgos\2020\Riesgos de gestión y corrupción\Cuatrimestre 1 - 2020\Evidencias_Matriz_Riesgos Primer Cuatrimestre\8. Bienestar, Desarrollo y MediciónR referentes a las comunicaciones que fueron enviadas a los grupos de interés mediante diversos canales de comunicación.
El control se aplicó, teniendo en cuenta que es anual y fue efectivo. El riego no se materializó.</t>
  </si>
  <si>
    <t xml:space="preserve">Durante el periodo evaluado se revisaron los instrumentos archivísticos. Se formularon los planes de acción donde se contemplan actualizaciones y la formulación de Instrumentos Archivísticos.  Las evidencias son los cronogramas del proceso de Gestión Documental que se formularon y se aprobaron para la vigencia 2020. 
Los cronogramas se encuentran en la carpeta z: rutas: Z\4-Segimiento_Plan_accion_2020\400_SGCyCD\6. Implementación Programa de Gestión Documental - PGD 2020\4. ABRIL  y  Z\4-Segimiento_Plan_accion_2020\400_SGCyCD\2. Implementación Sistema Integrado de Conservación - 2020\4. ABRIL, así como en la \\192.168.0.8\shares\1-SIG-DASCD\22-Matriz de Riesgos\2020\Riesgos de gestión y corrupción\Cuatrimestre 1 - 2020\Evidencias_Matriz_Riesgos Primer Cuatrimestre\11. Gestión Documental
</t>
  </si>
  <si>
    <t xml:space="preserve">Se revisó  en \\192.168.0.8\shares\Correspondencia\SCAN_CORRESP_2020\2_CORRESP_ENVIADA_2020 los cordis enunciados por la primera línea de acción y se verifica que se trata de comunicaciones entre el DASCD y otras entidades Distritales con solicitudes de conceptos técnicos donde han sido devueltos debido a la incompletitud de la documentación allegada.
Se refleja la aplicación del control, su efectividad y que no se ha materializado el riesgo.  </t>
  </si>
  <si>
    <t>Se verificó la información que aparece relacionada en \\192.168.0.8\shares\4-Segimiento_Plan_accion_2020\400_SGCyCD\6. Implementación Programa de Gestión Documental - PGD 2020\4. ABRIL\EVIDENCIAS\2 y son evidencias que dan cuenta de la circular, convocatoria y socializaciones que se han realizado en torno a conceptos básicos de archivo y que fue organizaron en cuatro grupos dentro de la Entidad.
Se evidencia que se ha venido implementando el control de manera efectiva y que el riesgo no se ha materializado.</t>
  </si>
  <si>
    <t>Se informa que no fue posible realizar verificación de la información reportada por la primera línea de defensa, relacionada con la actualización del inventario en el Sistema de Información, dada la coyuntura ocasionada por el COVID-19 que nos obliga a estar en trabajo en casa. Por tal motivo, no es posible realizar seguimiento a los controles, ni a su efectividad.</t>
  </si>
  <si>
    <t>Se realizó el seguimiento a las buenas prácticas de almacenamiento por parte del profesional especializado de recursos físicos el 18 de marzo de 2020, mediante la identificación de los factores críticos que pueden afectar la gestión del manejo de bienes, su verificación y levantamiento de acta.
Se puede verificar en \\192.168.0.8\shares\1-SIG-DASCD\22-Matriz de Riesgos\2020\Riesgos de gestión y corrupción\Cuatrimestre 1 - 2020\Evidencias_Matriz_Riesgos Primer Cuatrimestre\10. Gestión de Recursos Físicos</t>
  </si>
  <si>
    <t>Se verificó la información que aparece en https://community.secop.gov.co/Public/Tendering/ContractNoticeManagement/Index?currentLanguage=es-CO&amp;Page=login&amp;Country=CO&amp;SkinName=CCE para lo que es necesario buscar por la entidad y/o por la precisión de un contrato.
Se evidencia la implementación del control, su efectividad y que no se ha materializado el riesgo.</t>
  </si>
  <si>
    <t>Se verificó la información que aparece en la ruta \\192.168.0.8\shares\1-SIG-DASCD\22-Matriz de Riesgos\2020\Riesgos de gestión y corrupción\Cuatrimestre 1 - 2020\Evidencias_Matriz_Riesgos Primer Cuatrimestre\13. Gestión Contractual\Riesgos Gestion y se evidencia la aplicación de los controles, su efectividad y que el riesgo no se ha materializado.</t>
  </si>
  <si>
    <t>Se verifica que en la ruta \\192.168.0.8\shares\1-SIG-DASCD\22-Matriz de Riesgos\2020\Riesgos de gestión y corrupción\Cuatrimestre 1 - 2020\Evidencias_Matriz_Riesgos Primer Cuatrimestre\14. Gestión Jurídica está la evidencias de las tutelas mencionadas y se refleja que las mismas evidencias aplican para los cuatro controles creados para la mitigación del riesgo.
Se verifica la implementación, su efectividad y que no se ha materializado.</t>
  </si>
  <si>
    <t xml:space="preserve">Se observó que el profesional de la OAP responsable del Sistema de Gestión de Calidad, anualmente realiza la planificación de las actividades generales para el mantenimiento del sistema de gestión, las cuales quedan en el cronograma del proyecto del Plan de acción de la OAP y que se  oficializaron en el Comité Institucional de Gestión y Desempeño del mes de enero de 2020, bajo el  Proyecto denominado Mantenimiento del Sistema de Gestión de Calidad bajo la norma ISO 9001:2015.
El objetivo del proyecto es garantizar la ejecución de las actividades mínimas necesarias enfocadas al cumplimiento de los requisitos de la norma ISO 9001:2015, con miras a minimizar los hallazgos en las auditorias internas y externas y su alcance comporta establecer las actividades generales mínimas para el mantenimiento del SGC bajo la norma ISO 9001:2015 hasta la auditoría de seguimiento con el ente certificador. 
Adicionalmente se observó que el profesional designado hace el reporte mensual de los indicadores de gestión de los procesos y reposan en físico en la respectiva carpeta. Así mismo, se pueden encontrar en la carpeta compartida Z, numeral 6, de cada proceso. La evidencia se puede consultar en la carpeta compartida Z en la ruta  \1-SIG-DASCD\19-Balance Score Card\2020.
</t>
  </si>
  <si>
    <t xml:space="preserve">Se observó el seguimiento mensual realizado por parte de la Oficina Asesora de Planeación a la ejecución de los proyectos de cada dependencia, dentro de los cuales se incluyen los relacionados con la implementación del MIPG y de los sistemas de gestión de la Entidad. Estos seguimientos quedan registrados en  la carpeta compartida Z en la ruta Z:\\192.168.0.8\shares\4-Segimiento_Plan_accion_2020.
Igualmente se observó seguimiento al Plan Estratégico Integrado (archivo Excel) el cual puede ser consultado en la carpeta compartida Z en la ruta Z:\\192.168.0.8\shares\4-Segimiento_Plan_accion_2020\110_OAP\PLAN ESTRATEGICO INSTITUCIONAL
Se verificó que por temas de fuerza mayor –relacionadas con el virus denominado por la OMS como COVID-19– y atendiendo lineamientos tanto del nivel nacional como distrital, se presentaron rezagos en 30 de los 47 proyectos que deben ser ajustados o replanteados por las dependencias. Situación que se ha dado a conocer a los directivos del DASCD en los diferentes Comités Institucionales de Gestión y Desempeño.
</t>
  </si>
  <si>
    <t>Se evidenció que el proceso de gestión de la comunicación tiene establecidos los procedimientos para el desarrollo de acciones comunicativas, garantizando los lineamientos de imagen institucional definidos por el DASCD. En caso de que se identifique alguna acción por fuera de lo establecido, la oficina asesora de comunicaciones envía correo a la dependencia llamando la atención sobre la situación presentada e indicándole que todo debe pasar por el proceso de comunicaciones.  Lo anterior no se ha presentado durante el periodo de seguimiento.</t>
  </si>
  <si>
    <t>Con respecto a la descripción de este control,  se observó en su redacción que hace falta la identificación de la variable relacionada con  "establecer el cómo se realizará la actividad de control", solo se menciona que se realizará la validación, contraste y publicación.  
Por lo anterior se sugiere mejorar la redacción del control y establecer con precisión el detalle de la actividad  de control, acción  que permitirá evaluar si es adecuada  o no para la mitigación del riesgo.
De otra parte se sugiere poner a disposición y en la carpeta destinada para ello, los soportes relacionados con el desarrollo de las actividades como evidencia de las mismas.</t>
  </si>
  <si>
    <t xml:space="preserve">Dado que el riesgo esta enfocado  en la elaboración de conceptos y asesorías que no se encuentren acordes con la normatividad vigente y lineamientos establecidos, se observó que la causa  y el control establecido no esta directamente relacionado con actividades que puedan mitigar  la materialización del riesgo,  de otra parte  no se observó la inclusión de la variable  del   cómo se realiza la actividad de control, no vasta con decir que se revisará y verificará que  el contenido sea suficiente, por que  podría incurrirse en apreciaciones subjetivas.
Por lo anterior se sugiere mejorar el diseño del  control  y considerar la pertinencia de ajustarlo, involucrando todas las variables , además se debe tener en cuenta que  mediante el módulo de TRAMITES EN LINEA se implementó la recepción para solicitud de conceptos tecnicos,lo que permite a los usuarios de las diferentes entidades radicar directamente al DASCD sus trámites en línea y mediante el SIDEAP realizar toda su respectiva gestión. </t>
  </si>
  <si>
    <t>La evidencia de la ejecución del control fue constatada por la Oficina de Control Interno y se observa que hasta el momento el control implementado  ha funcionado y contribuye a la mitigación  del riesgo.</t>
  </si>
  <si>
    <t>La evidencia de la ejecución del control fue constatada por la Oficina de Control Interno y se observó que hasta el momento el control implementado  es efectivo  y contribuye a la mitigación  del riesgo.</t>
  </si>
  <si>
    <r>
      <rPr>
        <b/>
        <sz val="10"/>
        <color theme="1"/>
        <rFont val="Calibri"/>
        <family val="2"/>
        <scheme val="minor"/>
      </rPr>
      <t xml:space="preserve">Gestión Contractual:
</t>
    </r>
    <r>
      <rPr>
        <sz val="10"/>
        <color theme="1"/>
        <rFont val="Calibri"/>
        <family val="2"/>
        <scheme val="minor"/>
      </rPr>
      <t>Gestionar la contratación de bienes, obras y servicios a través de las diferentes modalidades de selección de proveedores, de conformidad con la normatividad vigente para el  funcionamiento del DASCD.</t>
    </r>
  </si>
  <si>
    <t xml:space="preserve">Subdirección Técnico jurídica / Líder del proceso de Gestión Contractual </t>
  </si>
  <si>
    <t>Se observó que no se adelantó concurso alguno durante el periodo de seguimiento que produjera la expedición de lista de elegibles para la DASCD. Las evidencias pueden ser consultadas en la página de transparencia del Departamento en el link: https://www.serviciocivil.gov.co/portal/content/rendici%C3%B3n-de-cuentas</t>
  </si>
  <si>
    <t xml:space="preserve">Se evidenció que el Profesional de talento humano, programó y aplicó los diagnósticos que se materializaron en la formulación del PETH vigencia 2020, el cual fue adoptado en el mes de enero de 2020, en cumplimiento a lo señalado en el artículo 1 del Decreto 612 de 2018. Las evidencias se pueden consultar en la página de transparencia del DASCD en el link: https://www.serviciocivil.gov.co/portal/transparencia/planeacion/pol%C3%ADticas-lineamientos-y-manuales/5-plan-estrat%C3%A9gico-de-talento-humano-2020
Adicionalmente se ha garantizado su ejecución y seguimiento. Las evidencias se encuentran en la carpeta compartida Z en la ruta Z:\6-Seguimiento_PGITH_2020.
De otra parte se tiene planeado realizar diagnósticos para la elaboración del PETH 2021, en el mes de agosto de 2020.
</t>
  </si>
  <si>
    <t>Se observó que el profesional de nómina mensualmente valida el archivo físico de las novedades reportadas en el mes y realiza punteo físico con las novedades presentadas, las cuales son incluidas en la liquidación en el sistema de nómina, aplicando el autocontrol y los controles establecidos en el procedimiento de liquidación de nómina. Es de anotar que en la preliquidación se realiza la revisión e inclusión de las novedades allegadas en los 10 primeros días del mes. Las evidencias se pueden consultar en la carpeta compartida del DASCD en la ruta Z:\1-SIG-DASCD\22-Matriz de Riesgos\2020\Riesgos de gestión y corrupción\Cuatrimestre 1 - 2020\Evidencias_Matriz_Riesgos Primer Cuatrimestre\9. Gestión del talento humano\nomina</t>
  </si>
  <si>
    <t xml:space="preserve">Se lleva a cabo la verificación en la carpeta Z:\4-Segimiento_Plan_accion_2020, donde se verifican las carpetas de cada dependencia y de cada proyecto, evidenciando  el control implementado de manera mensualizada, así como también se evidencia envío de correos a las dependencias, recordando tanto el diligenciamiento como el cargue de evidencias. 
Se verifican los enlaces de la página de la entidad y de datos abiertos de Bogotá encontrando las respectivas publicaciones  (en enero corte dic 2019 y en abril corte 31 marzo 2020, ya que es un reporte trimestral)
Se evidencia el seguimiento y a al vez el rezago en algunos proyectos como consecuencia del Coronavirus, para lo cual cada dependencia esta trabajando en sus respectivas modificaciones para ser presentadas para aprobación por le comité.
Evidencias:
Seguimiento en :  \\192.168.0.8\shares\4-Segimiento_Plan_accion_2020.
Plan de Acción Institucional:   \\192.168.0.8\shares\4-Segimiento_Plan_accion_2020\110_OAP\PLAN ESTRATEGICO INSTITUCIONAL
Publicaciones: (https://www.serviciocivil.gov.co/portal/transparencia/planeacion/metas-objetivos-indicadores), al igual que en el portal Datos Abiertos de Bogotá (https://datosabiertos.bogota.gov.co/dataset/plan-de-accion-institucional-integrado)
El riesgo no se ha materializado </t>
  </si>
  <si>
    <t xml:space="preserve">Desde la Oficina Asesora de Planeación mes a mes se realiza el seguimiento a los proyectos/cronogramas que integran el Plan de Acción Integrado (estratégico institucional) que contiene los 47 proyectos aprobados y debidamente publicados a enero 31 de 2020,  en dicho seguimiento se verifica que cada proyecto este debidamente diligenciado acorde a la programación establecida, y en la parte descriptiva  se establezcan tanto los avances como la justificación de los rezagos para el correspondiente período de seguimiento, siempre soportado con las respectivas evidencias, se puede evidenciar en la ruta: Z\4-Segimiento_Plan_accion_2020. 
Esta información es consolidada y presentada en el  Comité Institucional de Gestión y Desempeño.
El Plan Estratégico Integrado, el archivo en  Excel se pude evidenciar en la carpeta  Z, ruta  \\192.168.0.8\shares\4-Segimiento_Plan_accion_2020\110_OAP\PLAN ESTRATEGICO INSTITUCIONAL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El riesgo no se ha materializado </t>
  </si>
  <si>
    <t>Se evidenció el Cronograma de ejecución de programas específicos del PGD, actualización de documentos archivísticos, planeación de transferencias y socializaciones, igualmente se observó con  corte al mes de abril,  que la ejecución del mismo se en cuentra en un 36 %.
Igualmente se verificó  la existencia de los documentos, aportados como evidencia. 
Acorde con lo anterior, se considera que el control esta siendo efectivo y mitiga  el riesgo identificado.</t>
  </si>
  <si>
    <t xml:space="preserve">Se evidenció gestión en la realización del comité de redacción con un representante de cada dependencia, con el fin de definir los temas que se van a divulgar a través de los canales de comunicación en cada mes, de estos comités quedaron las actas de fechas 6 de Marzo y  14  de abril. Se evidencia que el control se viene ejecutando y está siendo efectivo.
En estas reuniones se tocaron temas como: el SIDEAP estrena módulo de trámites en línea.  
DE INTERÉS CIUDADANO: Política Pública para la Gestión Integral de Talento Humano –PPGITH, uno de los temas del nuevo plan de Desarrollo, ELIGE SER FELIZ: Nuevo Módulo de riesgo del teletrabajo en SIDEAP.  VIDEO: CURSOS PAO. Además, el Módulo SDA COVID-19, La Charla denominada Elige Ser Feliz, La Guía trabajo en casa, el Curso de soporte vital básico - primeros auxilios – Sena, Las Charlas de Prevención del Acoso Laboral - primera jornada 23 abril, entre otros. 
Las evidencias pueden ser consultadas en la carpeta compartida Z en la ruta Z:\1-SIG-DASCD\22-Matriz de Riesgos\2020\Riesgos de gestión y corrupción\Cuatrimestre 1 - 2020\Evidencias_Matriz
_Riesgos Primer Cuatrimestre\5. Gestión de la comunicación. 
</t>
  </si>
  <si>
    <t>La Oficina Asesora de Planeación, anualmente define los lineamientos en los cuales se establecen las fechas  para realizar la Planeación de la Entidad para la siguiente vigencia, éstos se informan a través de correo electrónico a todos los Jefes y subdirectores a cada una de las áreas. De igual manera se asignan profesionales de la OAP para realizar acompañamiento en la construcción de los proyectos y planes de acción. Los profesionales asignados realizan seguimiento al cumplimiento de las fechas de entrega por parte de las áreas. La evidencia queda registrada en listados de asistencia de reuniones entre la OAP y las dependencias. En caso de presentar retrasos en las fechas, el profesional asignado informa al Jefe de la OAP para haga el llamado al Jefe o subdirector  correspondiente</t>
  </si>
  <si>
    <t xml:space="preserve">El Profesional de la OAP responsable del Modelo de Gestión, anualmente,  a partir de los autodiagnósticos y resultados del FURAG y otras mediciones de gestión,  orienta a las dependencias en la inclusión de temas a implementar y/o ajustar relacionados con el MIPG antes de 31 de enero de la siguiente vigencia para que sean incluidos en sus planes de acción. Una vez se consolida el Plan de Acción Institucional se verifica que esas orientaciones estén inmersas en  los diferentes planes de acción de cada dependencia y de allí se extrae la información y se consolidan en el "PLAN DE ADECUACIÓN E IMPLEMENTACIÓN DEL MODELO INTEGRADO DE PLANEACIÓN Y GESTIÓN  - MIPG" como evidencia de esta planificación.
En caso de que se evidencien acciones faltantes por incluir, se   solicita la inclusión a la dependencia correspondiente. </t>
  </si>
  <si>
    <t xml:space="preserve">El profesional de la OAP responsable del Sistema de Gestión de Calidad, anualmente realiza la planificación de las actividades generales para el mantenimiento del sistema de gestión, las cuales quedan en el cronograma del proyecto del Plan de acción de la OAP, este plan es enviado al Jefe de la OAP para su aprobación, en caso de encontrar que hay actividades faltantes, la Jefe de la OAP solicita la inclusión mediante correo electrónico. </t>
  </si>
  <si>
    <t xml:space="preserve">Los Profesionales de la OAP, mensualmente realizan seguimiento a la ejecución de los proyectos de cada dependencia, dentro de los cuales se incluyen los relacionados con la implementación del MIPG y de los sistemas de gestión de la Entidad. Estos seguimientos quedan registrados en los cronogramas en el formato: E-GES-FM-023 Cronograma Proyecto, en caso de haber actividades que no se ejecuten de acuerdo con lo programado, se registra la justificación en el seguimiento del proyecto. </t>
  </si>
  <si>
    <r>
      <rPr>
        <sz val="10"/>
        <rFont val="Calibri"/>
        <family val="2"/>
        <scheme val="minor"/>
      </rPr>
      <t xml:space="preserve">Un profesional del equipo del proceso, </t>
    </r>
    <r>
      <rPr>
        <sz val="10"/>
        <color indexed="8"/>
        <rFont val="Calibri"/>
        <family val="2"/>
        <scheme val="minor"/>
      </rPr>
      <t xml:space="preserve">mensualmente consolida y estandariza la información con el fin de identificar inconsistencias y la remite al  profesional encargado de la publicación  en los diferentes instrumentos oficiales de la Entidad, para que realice la validación, contraste y publicación. La evidencia quedará registrada en correo electrónico. Los archivos revisados quedan en el drive donde se puede verificar la versión de los mismos. En caso de encontrar inconsistencias se devuelve al profesional que consolida para que realice las correcciones pertinentes. </t>
    </r>
  </si>
  <si>
    <t xml:space="preserve">El proceso de gestión de la comunicación reciben las solicitudes a través del formato E-COM-FM-001,  cada vez que las dependencias requieren desarrollo de acciones comunicativas y de acuerdo con lo establecido en los procedimientos E-COM-PR-002 Procedimiento Comunicación Externa, E-COM-PR-003  Procedimiento Comunicación Organizacional, E-COM-PR-004  Procedimiento Divulgación y cubrimiento de eventos, E-COM-PR-006  Procedimiento Publicaciones Web, en caso de que la información esté incompleta,  el formato se devuelve al solicitante para que sea ajustado por el área correspondiente. En caso de que la solicitud esté por fuera de los tiempos establecidos en el proceso, se envía correo al solicitante, informando el alcance que se logró de acuerdo con el tiempo de la solicitud. </t>
  </si>
  <si>
    <t xml:space="preserve">El proceso de gestión de la comunicación reciben las solicitudes a través del formato E-COM-FM-001,  cada vez que las dependencias requieren desarrollo de acciones comunicativas y de acuerdo con lo establecido en procedimientos E-COM-PR-002 Procedimiento Comunicación Externa, E-COM-PR-003  Procedimiento Comunicación Organizacional, E-COM-PR-004  Procedimiento Divulgación y cubrimiento de eventos, E-COM-PR-006  Procedimiento Publicaciones Web,  para garantizar el desarrollo bajo los lineamientos de imagen instucional, en caso de que se identifique alguna acción por fuera de lo establecido, la asesora de comunicaciones envía correo a la dependencia llamando la atención sobre la situación presentada indicando que todo debe pasar por el proceso de comunicaciones. </t>
  </si>
  <si>
    <t xml:space="preserve">Los profesionales del equipo técnico cada vez que hay una novedad normativa o necesidad de los integrantes del equipo, se reúnen para nivelar, aclarar y precisar conceptos. En los casos donde no haya consenso se busca una fuente externa. Como evidencia queda un acta de la reunión. </t>
  </si>
  <si>
    <t>El líder de bienestar o capacitación, previo a la realización de cada actividad, realiza la planeación definiendo todos los criterios necesarias para garantizar la ejecución, incluyendo parámetros para el diseño de las piezas comunicativas necesarias, identifica los canales de difusión, y las fechas en que se requieren tener las piezas, esto queda evidenciado en los formatos M-DCH-FM-032 Planificación y evaluación de eventos de capacitación y M-DCH-FM-033 Planificación de eventos de bienestar, posteriormente realizan la solicitud a Comunicaciones mediante el formato E-COM-FM-001 Formato solicitud de Comunicación y realiza seguimiento al cumplimiento de la solicitud de acuerdo a lo programado.  En los casos donde se encuentre que no hay suficiente despliegue de información de la actividad, se realizan llamadas a los equipos transversales, se envían mensajes por whatss app a los grupos objetivos y se envían correos electrónicos a grupos de valor.</t>
  </si>
  <si>
    <t>El líder de bienestar y el líder de capacitación, anualmente  identifican  la población objetivo de acuerdo a los criterios de participación establecidos por actividad y emiten mediante circular dicha información para todas las Entidades distritales, al inicio de cada vigencia.  Quedando como evidencia el envío de correos electrónicos a grupos de talento humano con la circular.  En caso de presentarse alguna inconsistencia en la población identificada, se enviará por correo electrónico una  precisión de la información a la Entidad que corresponda.</t>
  </si>
  <si>
    <t xml:space="preserve">El Auxiliar Administrativo de almacén diariamente realiza la actualización del inventario en el Sistema de Información, mediante el ingreso y egreso de los bienes de la Entidad, el registro queda en el Sistema de Información de inventarios y documento físico firmado por el responsable y la conciliación mensual de saldos con el área contable. En caso de encontrar faltantes y/o sobrantes no justificados, el auxiliar informa al Profesional líder de recursos físicos </t>
  </si>
  <si>
    <t xml:space="preserve">El profesional especializado de recursos físicos y el auxiliar de almacén anualmente realizan la toma física de inventario mediante el listado generado por el sistema y la verificación del elemento físico en bodega, se registran las novedades encontradas en el acta de toma física de inventarios, las novedades se reportan ante el Comité Institucional de Gestión y Desempeño quien decide las acciones a tomar. </t>
  </si>
  <si>
    <t xml:space="preserve">El profesional especializado de recursos físicos y el auxiliar de almacén realizarán semestralmente campañas de sensibilización al interior de la Entidad sobre el uso y cuidado de los bienes asignados a cada funcionario, evidencia queda  en correos masivos y piezas comunicativas, en caso de presentarse, en caso de que no se realicen la campaña en algún periodo el profesional especializado, debe informar las razones y reprogramar  </t>
  </si>
  <si>
    <t xml:space="preserve">El profesional encargado de Gestión Documental, anualmente,  establece el cronograma de socializaciones y coordina los recursos necesarios para la realización de mínimo 5 sesiones durante la vigencia,. Como evidencia queda el cronograma de socializaciones, listados de asistencia y las invitaciones a través de los medios de comunicación oficiales de la Entidad.  En caso de que no se cumpla con el mínimo de sesiones en las fechas programadas,  se reprograman las sesiones y se buscan estrategias alternas para completar la cantidad mínima de sesiones.   </t>
  </si>
  <si>
    <t xml:space="preserve">Los profesionales del proceso financiero, cada vez que se genera una orden de pago, comparan, revisan y verifican  el proceso de liquidación y elaboración de la orden de pago, mediante las hojas de trabajo diseñadas para tal fin, con el fin de verificar que la imputación contable, presupuestal del CDP, CRP, rubro presupuestal, valor de los descuentos y beneficiario correspondan a los documentos soportes de tipo legal, financiero y administrativo de la Entidad.  En caso de encontrar alguna inconsistencia se devuelve al área de origen y/o  se procede a corregir lo que corresponda en el área de presupuesto. Cómo evidencia de la verificación se envía correo electrónico al auxiliar de presupuesto, quien es el responsable de la liquidación de las ordenes de pago. </t>
  </si>
  <si>
    <t xml:space="preserve">Los funcionarios del proceso financiero, cada vez que se genere un CRP en el aplicativo dispuesto por la SHD, deben verificar que la imputación presupuestal, valor, beneficiario, No. Identificación y compromiso se encuentren consistentes con los documentos soportes. En caso de encontrar alguna inconsistencia se procede a anular y generar un nuevo CRP. Cómo evidencia de la verificación se da Vo.Bo por parte de quién revisa y se archiva en las carpetas del archivo de gestión del proceso </t>
  </si>
  <si>
    <t xml:space="preserve">Los funcionarios de Presupuesto, cada vez que reciben una , solicitud de expedición de CDP, en el formato - FIN- FM-006 - Formato solicitud de Certificado de Disponibilidad Presupuestal,  verifican que el rubro presupuestal,  valor , imputación presupuestal, objeto y línea del PAA,  se encuentren consistentes con lo proyectado en el PAA, de estar correcto  dan visto bueno al formato, en caso de presentar inconsistencias, se devuelve al área de origen informándola y no se firma, ni se procesa la solicitud hasta que sea corregida. La evidencia reposa en las carpetas del archivo de gestión del proceso </t>
  </si>
  <si>
    <t xml:space="preserve">El contador antes del cierre de cada mes, efectúa conciliaciones con los responsables de procesos involucrados (áreas ),  en donde se valida los respectivos soportes entregados y saldos de las operaciones económicas realizadas en cada uno de los procesos.   La evidencia se deja registrada en actas de conciliación. En caso de encontrar diferencias se envía correo electrónico al responsable, en caso de que no se pueda realizar el ajuste por el cierre contable, queda como compromiso para el mes siguiente en la respectiva acta de conciliación.     </t>
  </si>
  <si>
    <t xml:space="preserve">El contador (a), anualmente elabora el plan de sostenibilidad contable para aprobación  y seguimiento del comité de sostenibilidad, en donde se incluyen las actividades, responsables y fechas de entrega de información susceptible de ser reconocida contablemente. La aprobación y seguimiento quedan consignados en el acta del comité que se realiza cuatrimestralmente. En caso de encontrar incumplimiento en el plan, se enviará comunicación al responsable de la dependencia para su correspondiente gestión. </t>
  </si>
  <si>
    <t xml:space="preserve">El auditor cada vez que realiza la planeación de una auditoria elabora el programa de auditoria según el formato establecido, revisando previamente la normatividad asociada al proceso a auditar, los riesgos y los procedimientos, una vez elaborado es enviado al Jefe de Control Interno para su revisión y aprobación. La evidencia de la revisión se encuentra en los correos de respuesta. En caso de requerir ajustes, es devuelto mediante correo electrónico al profesional auditor, una vez aprobado es firmado por el auditor y el jefe de oficina y remitido al responsable del proceso a auditar. </t>
  </si>
  <si>
    <t xml:space="preserve">El profesional de nómina mensualmente revisa la liquidación respectiva con las novedades reportadas del mes frente a nómina(s) anterior(es), dejando como registro un archivo en Excel. En caso de encontrar inconsistencias, las ajusta en la nómina.       </t>
  </si>
  <si>
    <t xml:space="preserve">Se están ejecutando los controles establecidos, evidenciados en las actas del comité de redacción de fechas 6 de Marzo, 14  de abril;  allí se pudo evidenciar los temas tratados durante los últimos seis meses con los cuales se han realizado los boletines que se han publicado. Algunos de los temas tratados fueron los siguientes: Modulo SDA COVID 19 Día de la secretaria en el distrito, guía de trabajo en casa, charlas de acoso laboral, primer concurso distrital de cuento y poesía, entre otros. 
El repositorio de las evidencias: Z:\1-SIG-DASCD\22-Matriz de Riesgos\2020\Evidencias_Matriz_Riesgos </t>
  </si>
  <si>
    <t>Se revisaron las evidencias que aparecen en la carpeta  Z:\1-SIG-DASCD\22-Matriz de Riesgos\2020\Riesgos de gestión y corrupción\Cuatrimestre 1 - 2020\Evidencias_Matriz_Riesgos Primer Cuatrimestre\7. Organización del trabajo
Solo se evidencian dos reuniones, una del 5 de marzo y la otra del 7 de febrero. En temas de ajuste salarial del 2020, a partir de lo establecido en el Decreto Nacional No. 314 del 27 de febrero de 2020 y la Circular Conjunta No. 005 del 26 de febrero de 2020. Y la otra sobre incremento salarial.
Se encuentran firmadas por los respectivos participantes. El control establecido se ha venido aplicando y ha sido efectivo. El riesgo no se ha materializado.</t>
  </si>
  <si>
    <t>Se verificó en la carpeta compartida z, en la siguiente dirección: \\192.168.0.8\shares\1-SIG-DASCD\22-Matriz de Riesgos\2020\Riesgos de gestión y corrupción\Cuatrimestre 1 - 2020\Evidencias_Matriz_Riesgos Primer Cuatrimestre\10. Gestión de Recursos Físicos, el acta de seguimiento a adherencia de buenas prácticas de almacenamiento, de fecha 18 de marzo de 2020, firmada respectivamente al igual que sus anexos.
Se verifica la implementación del control, su efectividad y el riesgo no se ha materializado.</t>
  </si>
  <si>
    <t>Se evidencian los cronogramas y modificaciones de los mismos en la ruta Z\4-Segimiento_Plan_accion_2020\400_SGCyCD\6. Implementación Programa de Gestión Documental - PGD 2020\4. ABRIL  y  Z\4-Segimiento_Plan_accion_2020\400_SGCyCD\2. Implementación Sistema Integrado de Conservación - 2020\4. ABRIL y en \\192.168.0.8\shares\1-SIG-DASCD\22-Matriz de Riesgos\2020\Riesgos de gestión y corrupción\Cuatrimestre 1 - 2020\Evidencias_Matriz_Riesgos Primer Cuatrimestre\11. Gestión Documental
También aparecen las presentaciones de los Comités Institucionales de Gestión y Desempeño donde se evidencian las modificaciones solicitados en los planes de acción del proceso de Gestión Documental. Así mismo, se refleja el avance y seguimiento de las acciones propuestas en sus proyectos.
Se evidencia que se ha venido cumpliendo con los controles que fueron establecidos y que han sido efectivos, por tanto, el riesgo no se ha materializado.</t>
  </si>
  <si>
    <t>Se informa que no fue posible realizar la verificación de la información reportada por la primera línea de defensa, dado que en la ruta relacionada: \\192.168.0.8\shares\ARCHIVO_DASCD no se tiene acceso, es de uso exclusivo para la dependencia. 
No se puede verificar ni la implementación del control, ni la efectividad.</t>
  </si>
  <si>
    <t xml:space="preserve">Durante el cuatrimestre enero a abril, la defensa del DASCD, adelanto actuaciones frente a acciones de Tutela así:        
2019-1164 
interpuesta por el señor Myriam Cecilia Dueñas Parada (En el mes de enero de 2020), radicado en el DASCD con el No. 2020ER202 de 15/01/2020 y oficio de salida 2020EE107 de 15/01/2020 como se evidencia en el CORDIS
2020-0037 
Interpuesta por el señor Alberto Rodríguez Hernández  (En el mes de febrero de 2020), radicado en el DASCD con el No. 2020ER 1025 de 28/02/2020 y oficio de salida 2020EE612 de 28/02/2020 como se evidencia en el CORDIS                                                                                                                                                                                                          2020-00016 
Interpuesta por el señor  Roberth David Prieto Cuellar  (En el mes de marzo de 2020), radicado en el DASCD con el No. 2020ER 34501374 de 17/03/2020 y oficio de salida 2020EE826 DE 18/03/2020.
2020-00212
interpuesta por el señor Hernando Ochoa Fonseca (En el mes de marzo de 2020), radicado en el DASCD con el No. 2020ER1387 de 17/03/2020 y oficio de salida 2020EE1387 de 19/03/2020 como se evidencia en el CORDIS
Tutela sin número
 interpuesta por el señor Rubén Darío Herrera (En el mes de abril de 2020), radicado en el DASCD con el No. 2020ER1840 de 23/04/2020 y oficio de salida 2020EE1174 de 19/03/2020 como se evidencia en el CORDIS
2020-0037 
Interpuesta por  José Alberto Rodríguez Hernández  (En el mes de abril de 2020), radicado en el DASCD con el No. 2020ER1861 10 de 27/04/2020 y oficio de salida 2020EE1234 de 27/04/2020 como se evidencia en el CORDIS                                                                                                                                                                                                          
Las respuestas se dieron dentro de los términos señalados por los diferentes despachos judiciales, así las cosas no se han adelantados investigaciones de ningún tipo contra los apoderados judiciales o responsables de la defensa judicial del Departamento.                                                                                                                      
Las evidencias reposan en la carpeta </t>
  </si>
  <si>
    <t xml:space="preserve">Durante el cuatrimestre septiembre a diciembre de 2019, la defensa del DASCD, adelanto actuaciones frente a acciones de Tutela así:        
2019-1164 
interpuesta por el señor Myriam Cecilia Dueñas Parada (En el mes de enero de 2020), radicado en el DASCD con el No. 2020ER202 de 15/01/2020 y oficio de salida 2020EE107 de 15/01/2020 como se evidencia en el CORDIS
2020-0037 
Interpuesta por el señor Alberto Rodríguez Hernández  (En el mes de febrero de 2020), radicado en el DASCD con el No. 2020ER 1025 de 28/02/2020 y oficio de salida 2020EE612 de 28/02/2020 como se evidencia en el CORDIS                                                                                                                                                                                                          2020-00016 
Interpuesta por el señor  Robert David Prieto Cuellar  (En el mes de marzo de 2020), radicado en el DASCD con el No. 2020ER 34501374 de 17/03/2020 y oficio de salida 2020EE826 DE 18/03/2020.
2020-00212
interpuesta por el señor Hernando Ochoa Fonseca (En el mes de marzo de 2020), radicado en el DASCD con el No. 2020ER1387 de 17/03/2020 y oficio de salida 2020EE1387 de 19/03/2020 como se evidencia en el CORDIS
Tutela sin número
 interpuesta por el señor Rubén Darío Herrera (En el mes de abril de 2020), radicado en el DASCD con el No. 2020ER1840 de 23/04/2020 y oficio de salida 2020EE1174 de 19/03/2020 como se evidencia en el CORDIS
2020-0037 
Interpuesta por  José Alberto Rodríguez Hernández  (En el mes de abril de 2020), radicado en el DASCD con el No. 2020ER1861 10 de 27/04/2020 y oficio de salida 2020EE1234 de 27/04/2020 como se evidencia en el CORDIS                                                                                                                                                                                                          
Las respuestas se dieron dentro de los términos señalados por los diferentes despachos judiciales, así las cosas no se han adelantados investigaciones de ningún tipo contra los apoderados judiciales o responsables de la defensa judicial del Departamento.                                                                                                                      
Las evidencias reposan en la carpeta </t>
  </si>
  <si>
    <t xml:space="preserve">En la descripción del control, no se observa la definición  y precisión  de  la metodología establecida  para la ejecución del control, es decir el cómo se realiza la actividad de control, de acuerdo con la descripción, se entiende que  es el profesional responsable, a quien se le delega la elección el mecanismo de control, porque menciona que  deberá documentar el cómo realizó el procesamiento, situación que daría a entender que el control no esta bien diseñado y podría no ser efectivo en determinado momento.
Por lo anterior se sugiere  considerar la pertinencia de  mejorar el diseño del control con relación a la persona responsable de su ejecución.
De otra parte no se evidenció documentos soportes en la carpeta de evidencias, por lo que se recomienda que el archivo mensual consolidado, quede documentado en la carpeta establecida para tal fin, es decir en la ruta M:\1-SIG-DASCD\22-Matriz de Riesgos\2020\Riesgos de gestión y corrupción\Cuatrimestre 1 - 2020\Evidencias_Matriz_Riesgos Primer Cuatrimestre\3. Gestión del Conocimiento\Riesgos Gestión
</t>
  </si>
  <si>
    <t>Se observó la actualización del Plan General de Seguridad y Privacidad de la Información, en cuanto a  las actividades y cronograma de trabajo 2020 y actualización de de la versión del formato institucional para el documento.
Igualmente se verificó  la existencia de los documentos, proyecto Modelo de Seguridad y Privacidad de la Información en el DASCD,  así como el pantallazo de la plataforma de SECOP, aportados como evidencia. 
Acorde con lo anterior, se considera que el control esta siendo efectivo y mitiga  el riesgo identificado.</t>
  </si>
  <si>
    <t>Con respecto a la descripción de este control, se entiende la intención de  mejorar los controles, con las actividades establecidas  y puede ser un buen mecanismo de control, sin embargo se observó en su redacción que hace falta la identificación de la variable relacionada con  "establecer el cómo se realizará la actividad de control",  sin la integración de esta variable  se dificulta evaluar si la fuente u origen de la información, es suficiente y adecuada como  para la mitigación del riesgo.
De otra parte se verificó en la ruta señalada  el soporte  adjuntado como evidencia,   en la fase Gestión de activos de información, actividad relacionada con  la  Revisión y/o actualización de la matriz MCAI, se encuentra programada para Septiembre y Diciembre, por tanto  la Oficina de Control Interno no puede pronunciarse en cuanto a la efectividad del control.</t>
  </si>
  <si>
    <t xml:space="preserve">En la descripción del control se observó que la responsabilidad está asignada a todos los profesionales del equipo técnico, y no se especifica un cargo como  responsable, de acuerdo con la Guía para la Administración de los Riesgos de Gestión, Corrupción y Seguridad Digital y el Diseño de Controles en Entidades Públicas,  se considera importante que: "El control debe iniciar con un cargo responsable o un sistema o aplicación".
Se verificaron Las actas aportadas como evidencia, no obstante se sugiere a la Primera y Segunda línea, considerar la pertinencia de ajustar o modificar el control, teniendo en cuenta las variables establecidas para un adecuado diseño de controles.
</t>
  </si>
  <si>
    <t>Se evidenció el  pantallazo sobre correo comunicaciones solicitud campaña día de las secretarias y todo lo soportes relacionados con este evento. 
En ese entendido  y conforme a las evidencias aportadas por el responsable y verificadas por la Oficina de Control Interno, se puede establecer que el control implementado ha sido oportuno,  efectivo  y contribuye a la mitigación del riesgo.
De otra parte, se menciona que la información se obtiene de SIDEAP, pero no define la caracterización de la población objetivo, ya que es fundamental para diseñar la comunicación de los eventos que correspondan. Por lo anterior, se recomienda fortalecer el control para contar con la caracterización de la población que permite enfocar las actividades que se programan en el plan de acción, para alcanzar las metas propuestas.</t>
  </si>
  <si>
    <t xml:space="preserve">Se evidenció el  acta del 18 Marzo de 2020, como soporte de la evidencia  relacionada con seguimiento a adherencia de buenas practicas de almacenamiento. Sin embargo se observó que la solidez del control es débil, motivo por el cual se sugiere a la Primera y Segunda línea de Defensa implementar las acciones pertinentes acordes con lo establecido en la Política de  Gestión de Riesgos.
"Si la solidez individual del control no es fuerte, es necesario ajustar los controles (creando otros o modificando los existentes) porque la efectividad no fue la esperada. Para éste caso, serán los líderes de los procesos y los responsables de los procesos quienes se encarguen de los respectivos ajustes".
</t>
  </si>
  <si>
    <t>Se evidencia en el cronograma el registro de la socialización,  igualmente  se observó  los soportes de sesión de socialización de Conceptos Básicos de Archivo en el mes de abril, así como  el pantallazo de los asistentes.
El control es efectivo y contribuye a la mitigación del riesgo.</t>
  </si>
  <si>
    <t>En el  ejercicio de verificación y análisis  sobre el control implementado, así como las evidencias  de los soportes que  respaldan la ejecución del mismo, se pudo establecer  que  el control  ha sido efectivo, por tanto contribuye a la  minimización del riesgo</t>
  </si>
  <si>
    <t>Se verifican las actas mensuales  de conciliación con los diferentes procesos, aportadas como evidencias y se puede deducir que el control establecido  es efectivo y contribuye con la mitigación del riesgo.
De otra parte se sugiere realizar la gestión pertinente para obtener las firmas de las actas que se encuentran en la carpeta del  mes de Marzo.</t>
  </si>
  <si>
    <t xml:space="preserve">Se observó que los profesionales  y/o Jefes de cada área, verificaron el cumplimiento de cada uno de los requisitos frente a los documentos aportados por el futuro proveedor y/o contratista,  mediante la realización de las evaluaciones, verificaciones y/o diligenciamiento del formato de idoneidad o acta de recomendación cuando aplicó. Igualmente se observó  que en caso de no cumplir algún requisito se realizaron los respectivos requerimientos y en algunos casos el proveedor que no cumplió se excluyó del proceso de selección.  
Además, se observó que el profesional de la STJ, verificó que dentro de los documentos de los contratos de prestación de servicios profesionales o de apoyo a la gestión y previo a la firma del contrato, se hubiese diligenciado y obrara en el expediente el formato de idoneidad en los casos en que aplica. En otros casos, se designó un comité evaluador que verificó las ofertas presentadas, las pondero y recomendó la adjudicación o no de los contratos. Cabe señalar que los soportes de las actuaciones se encuentran publicadas en SECOP. Las evidencias se pueden consultar en el link: https://community.secop.gov.co/Public/Tendering/ContractNoticeManagement/Index?currentLanguage=es-CO&amp;Page=login&amp;Country=CO&amp;SkinName=CCE
También se pueden consultar evidencias de la aplicación del control en la carpeta compartida Z en la ruta  \\192.168.0.8\shares\1-SIG-DASCD\22-Matriz de Riesgos\2020\Riesgos de gestión y corrupción\Cuatrimestre 1 - 2020\Evidencias_Matriz_Riesgos Primer Cuatrimestre\13. Gestión Contractual\Riesgos Gestión
</t>
  </si>
  <si>
    <t xml:space="preserve">Se observó la verificación mensual por parte de la Oficina Asesora de Planeación, del seguimiento a la planeación de la entidad a través la herramienta que consolida los reportes de cada uno de los proyectos versus las evidencias aportadas por las dependencias. Estos resultados son presentados en el Comité Institucional de Gestión y Desempeño. Las evidencias se encuentran en la ruta Z:\\192.168.0.8\shares\4-Segimiento_Plan_accion_2020.
Se evidenció que casi el 62% de los proyectos que tenían programado avance para el primer cuatrimestre presentaron rezagos, es decir, 29 de los 47 presentan algún grado de atraso o en algunos casos se reprogramaron fechas. En el seguimiento de la primera y segunda línea de defensa se informa sobre las dificultades, informando que en la mayoría de los casos se presentaron por motivo de la pandemia COVID-19. Por lo anterior, es importante verificar la pertinencia de este control, teniendo en cuenta que aunque se viene ejecutando, se presentaron retrasos o reprogramaciones.
En ese orden de ideas los proyectos se encuentran en replanteamiento por parte de las dependencias respectivas. Estos replanteamientos se presentaron en los Comités de Gestión y Desempeño realizados durante el periodo de seguimiento.
Se evidenció seguimiento al Plan Estratégico Integrado (archivo Excel) el cual puede ser consultado en la carpeta compartida Z en la ruta Z:\\192.168.0.8\shares\4-Segimiento_Plan_accion_2020\110_OAP\PLAN ESTRATEGICO INSTITUCIONAL
Igualmente, este seguimiento se publica en el portal Datos Abiertos de Bogotá en el link: https://datosabiertos.bogota.gov.co/dataset/plan-de-accion-institucional-integrado, así como en la página de transparencia de la entidad en el link: https://www.serviciocivil.gov.co/portal/transparencia/
planeación/metas-objetivos-indicadores.
</t>
  </si>
  <si>
    <t xml:space="preserve">Se observó la verificación mensual por parte de la Oficina Asesora de Planeación, del seguimiento a la planeación de la entidad a través la herramienta que consolida los reportes de cada uno de los proyectos versus las evidencias aportadas por las dependencias. Estos resultados son presentados en el Comité Institucional de Gestión y Desempeño. Las evidencias se encuentran en la ruta Z:\\192.168.0.8\shares\4-Segimiento_Plan_accion_2020.
Se evidenció que casi 64% de los proyectos que tenían programado avance para el primer cuatrimestre presentaron rezagos, es decir, 30 de los 47 presentan algún grado de atraso o en algunos casos ningún grado de avance o se ajustaron. En el seguimiento de la primera y segunda línea de defensa se informa sobre las dificultades, informando que en la mayoría de los casos se presentaron por motivo de la pandemia COVID-19, lo cual amerita revisión. Por lo anterior, es importante verificar la pertinencia de este control, teniendo en cuenta que aunque se viene ejecutando, se presentan retrasos en varios proyectos y/o reprogramaciones.
En ese orden de ideas los proyectos se encuentran en replanteamiento por parte de las dependencias respectivas.  Estos replanteamientos se presentan en el Comité de Gestión y Desempeño realizados durante el periodo de seguimiento.
Se evidenció seguimiento al Plan Estratégico Integrado (archivo Excel) el cual puede ser consultado en la carpeta compartida Z en la ruta Z:\\192.168.0.8\shares\4-Segimiento_Plan_accion_2020\110_OAP\PLAN ESTRATEGICO INSTITUCIONAL
Igualmente, este seguimiento se publica en el portal Datos Abiertos de Bogotá en el link: https://datosabiertos.bogota.gov.co/dataset/plan-de-accion-institucional-integrado, así como en la página de transparencia de la entidad en el link: https://www.serviciocivil.gov.co/portal/transparencia/
planeación/metas-objetivos-indicadores.
</t>
  </si>
  <si>
    <t xml:space="preserve">Se observó la definición de lineamientos así como la elaboración, desarrollo y puesta en marcha de los distintos planes operativos a ser desarrollados por el Departamento en la vigencia 2020, los cuales se evidencian en el Plan de Acción Integrado que fue publicado en la página de transparencia del departamento y que puede ser consultado en el link: https://www.serviciocivil.gov.co/
portal/transparencia/planeación/pol%C3%ADticas-lineamientos-y-manuales/plan-de-acci%C3%B3n-del-dascd. 
Se evidenció el seguimiento mensual realizado por parte de la Oficina Asesora de Planeación, que consolida los reportes de cada uno de los proyectos versus las evidencias aportadas por las dependencias. Estos resultados se pueden evidenciar en la carpeta compartida Z en la ruta Z:\\192.168.0.8\shares\4-Segimiento_Plan_accion_2020.
Igualmente se observó seguimiento al Plan Estratégico Integrado (archivo Excel) el cual puede ser consultado en la carpeta compartida Z en la ruta Z:\\192.168.0.8\shares\4-Segimiento_Plan_accion_2020\110_OAP\PLAN ESTRATEGICO INSTITUCIONAL.
Se evidenció que el 64% de los proyectos que tenían programado avance para el primer cuatrimestre presentaron rezagos, es decir, 30 de los 47 presentan algún grado de atraso o en algunos casos se reprogramaron. En el seguimiento de la primera y segunda línea de defensa se informa sobre las dificultades, informando que en la mayoría de los casos se presentaron por motivo de la pandemia COVID-19, lo cual debe revisarse.  Es importante verificar la pertinencia de este control, teniendo en cuenta que aunque se viene ejecutando, se presentan retrasos o reprogramaciones en varios proyectos.
</t>
  </si>
  <si>
    <t xml:space="preserve">Se observó que la OAP designó un Profesional responsable del proyecto de MIPG (Modelo Integrado de Planeación y Gestión), el cual a partir de los autodiagnósticos y resultados del FURAG y otras mediciones de gestión,  organizó con las dependencias la inclusión de temas a implementar para la vigencia 2020, actividades que se incluyeron dentro de los planes de acción de cada dependencia. 
Igualmente se verificó la existencia de dos proyectos relacionados con el MIPG. Uno de implementación que pretende realizar seguimiento a las acciones para cerrar las brechas identificadas tanto en FURAG 2018 como  Autodiagnósticos 2019 con respecto al MIPG, dimensiones y políticas y cuyo alcance es realizar las acciones descritas para el cierre de brechas identificadas.
Otro proyecto de Mantenimiento Acciones 2019 (MIPG 2020) que busca realizar seguimiento a las acciones de mantenimiento  con respeto al MIPG, dimensiones y políticas y cuyo alcance es continuar con las acciones que permitieron el cierre de brechas identificadas 2019.
</t>
  </si>
  <si>
    <t xml:space="preserve">Teniendo en cuenta la descripción del control existente, se puede establecer que corresponde a una actividad y no a un control, ya que se debe tener en cuenta que el control (verifica, concilia, compara, coteja), por tanto no va a prevenir o detectar la materialización del riesgo o una de sus causas.
Por lo anterior se sugiere a la primera y segunda línea de defensa analizar el diseño e idoneidad del  control y considerar la pertinencia de ajustarlo.
</t>
  </si>
  <si>
    <t xml:space="preserve">Se observó que el proceso de gestión de la comunicación reciben las solicitudes a través del formato E-COM-FM-001, cada vez que las dependencias requieren desarrollo de acciones comunicativas y de acuerdo con lo establecido en los procedimientos de Comunicación Externa (E-COM-PR-002), Comunicación Organizacional (E-COM-PR-003), Divulgación y cubrimiento de eventos (E-COM-PR-004) y Publicaciones Web (E-COM-PR-006).
Ahora bien, en caso de que la información se encuentre incompleta,  el formato es devuelto al solicitante para que sea ajustado.  Las evidencias pueden ser consultadas en la carpeta compartida Z en la ruta Z:\1-SIG-DASCD\22-Matriz de Riesgos\2020\Riesgos de gestión y corrupción\Cuatrimestre 1 - 2020\Evidencias_Matriz_Riesgos Primer Cuatrimestre\5. Gestión de la comunicación.
Con las evidencias presentadas se observa la ejecución y efectividad del control.
</t>
  </si>
  <si>
    <t xml:space="preserve">Se observó que el líder del proceso de Atención al Ciudadano, apoyado por un profesional contratista y auxiliares administrativos de la Subdirección Corporativa, realizaron el seguimiento de PQRS durante el periodo evaluado de enero – abril de 2020.
Igualmente se observó la realización de los informes mensuales de PQRS presentados en los Comité de Gestión y Desempeño del 31-03-2020 y del 30-04-2020. 
Cabe señalar que la vinculación mediante contrato del profesional de atención al ciudadano se realizó a finales del mes de marzo de 2020.
El riesgo se materializó, lo cual se demuestra en el hecho de que se respondieran extemporáneamente algunas Peticiones, Quejas, Reclamos y Sugerencias que ingresaron al DASCD durante el periodo de seguimiento. Las evidencias pueden ser consultadas el aplicativo CORDIS así como en los informes publicados en la página de transparencia del Departamento, en  el link: https://www.serviciocivil.gov.co/ortal/transparencia/instrumentos-gestion-informacion-publica/Informe-pqr-denuncias-solicitudes 
Se recomienda designar actividades –con un peso específico en cada una de las dependencias del DASCD– encaminadas a medir la respuesta oportuna de las PQRS por cada una de las dependencias y por ende a la concientización sobre la importancia de contestar en términos las solicitudes entregadas por la ciudadanía y partes interesadas. 
</t>
  </si>
  <si>
    <t>Acorde con la verificación de  las evidencias  aportadas, producto de  los controles establecidos, se puede establecer que  los controles están funcionando y  fueron efectivos para mitigar el riesgo durante el  periodo evaluado.
Teniendo en cuenta el riesgo está asociado a la insuficiente divulgación de las actividades hace referencia a la oportunidad de realizar la divulgación, se recomienda precisar en el control el plazo máximo de entrega de la información de las actividades programadas, con el fin de realizar la divulgación con el suficiente tiempo.</t>
  </si>
  <si>
    <t>Se observó el cumplimiento de los requisitos establecidos en el manual de funciones y el diligenciamiento de los formatos A-GTH-FM-001 y A-GTH-FM-002 para la vinculación de personal con el cumplimiento de requisitos ajustados a la legislación vigente, durante el periodo de seguimiento. Las evidencias pueden ser consultadas en la carpeta compartida Z en la ruta Z:\1-SIG-DASCD\22-Matriz de Riesgos\2020\Riesgos de gestión y corrupción\Cuatrimestre 1 - 2020\Evidencias_Matriz_Riesgos Primer Cuatrimestre\9. Gestión del talento humano. El control se ejecutó y no se evidenció materialización del riesgo.</t>
  </si>
  <si>
    <t>Se evidenció la aplicación del autocontrol en la preliquidación y posterior revisión de la nómina, a través, de la aplicación de los controles establecidos en el procedimiento de liquidación de nómina.  Las evidencias se pueden consultar en la carpeta compartida del DASCD en la ruta Z:\1-SIG-DASCD\22-Matriz de Riesgos\2020\Riesgos de gestión y corrupción\Cuatrimestre 1 - 2020\Evidencias_Matriz_Riesgos Primer Cuatrimestre\9. Gestión del talento humano\nomina.
Los controles se están ejecutando y no se materializó el riesgo.</t>
  </si>
  <si>
    <t>Dado que los soportes de las evidencias para este control se encuentran en carpetas físicas y en  custodia del auxiliar administrativo, no se logró evidenciar el cumplimiento de las actividades realizadas para este periodo,  ni comprobar la efectividad del control, con motivo del aislamiento preventivo obligatorio establecido por el Gobierno Nacional.</t>
  </si>
  <si>
    <t>Se verificó que los supervisores de los contratos verificaron el cumplimiento de las obligaciones por medio de los informes de ejecución de acuerdo con la periodicidad establecida en cada contrato. Los soportes quedan consignados en el Formato A-CON-FM-020 de Informe del Contratista – Supervisor, asimismo se ve reflejado en el formato de Acta de Recibo Final (A-CON-FM-022) cuando aplica. Igualmente estos informes son publicados en el SECOP y archivados en físico en el expediente de cada contrato. 
Los soportes de las actuaciones se encuentran publicadas en SECOP especificando el contrato a ser consultado. La consultar se puede realizar en el link: https://community.secop.gov.co/Public/Tendering/ContractNoticeManagement/Index?currentLanguage=es-CO&amp;Page=login&amp;Country=CO&amp;SkinName=CCE
También se pueden consultar evidencias de la aplicación del control en la carpeta compartida Z en la ruta  \\192.168.0.8\shares\ Z:\ARCHIVO_DASCD\200_STJ\200.12_CONTRATOS\2020
El control se está ejecutando y se evidencia su efectividad. El riesgo no se materializó.</t>
  </si>
  <si>
    <t>Se evidenció que el profesional responsable de la defensa judicial, revisó el tiempo otorgado por el operador judicial para dar la respuesta a lo solicitado y gestionó la respuesta dentro de la oportunidad requerida. Para el periodo de seguimiento se adelantaron actuaciones frente a seis (6) acciones de Tutela (2019-1164, 2020-0037, 2020-00016, 2020-00212, Tutela sin número radicada en el DASCD bajo el No. 2020ER1840 del 23 de abril de 2020 y 2020-0037). Las evidencias reposan en la carpeta la carpeta compartida en la ruta \\192.168.0.8\shares\1-SIG-DASCD\22-Matriz de Riesgos\2020\Riesgos de gestión y corrupción\Cuatrimestre 1 - 2020\Evidencias_Matriz_Riesgos Primer Cuatrimestre\14. Gestión Jurídica.
El control se está ejecutando y no se evidencia materialización del riesgo.</t>
  </si>
  <si>
    <t>Se evidenció la realización de los informes correspondiente a las auditorías realizadas a los procesos de Gestión Financiera (incluyó los procesos de  Recursos Físicos y Talento Humano - Nómina) y la auditoría al proceso de Contratación, los cuales incluyeron las fortalezas, hallazgos y oportunidades de mejora encontradas con base en las evidencias presentadas por el auditado.
Además se observó que una vez elaborado el respectivo informe, fue remitido por parte del profesional  al Jefe de Control Interno, para su revisión en cuanto a la redacción de los hallazgos su pertinencia e inclusión de los criterios incumplidos así como la objetividad de los mismos. La evidencia se encuentra en los correos de respuesta por parte del Jefe al profesional, quien ajustó y se remitió la versión final para su posterior entrega al Jefe del proceso auditado. También se observó la realización de la reunión de cierre y posterior entrega del informe definitivo.
Los soportes se pueden consultar evidencias de la aplicación del control en la carpeta compartida Z en la ruta  \\192.168.0.8\shares\1-SIG-DASCD\22-Matriz de Riesgos\2020\Riesgos de gestión y corrupción\Cuatrimestre 1 - 2020\Evidencias_Matriz_Riesgos Primer Cuatrimestre\16. Control y Seguimiento
Con los soportes presentados se evidencia la ejecución del control. El riesgo no se ha materializado.</t>
  </si>
  <si>
    <t>Se evidenció que para la realización de las auditorías a los procesos de Gestión Financiera (incluyó los procesos de  Recursos Físicos y Talento Humano - Nómina) y la auditoría al proceso de Contratación, el auditor designado llevo a cabo la elaboración del programa de auditoria según el formato establecido e instrumentos de auditoría aprobados y publicados por la OAP. Para lo cual se efectuó previamente la revisión de la normatividad asociada al proceso a auditar, los riesgos y los procedimientos, con los cuales se diligenciaron los formatos de Conocimiento Entidad (C-CYS-FM-012 ), Universo de Auditoria y priorización (C-CYS-FM-013 ) y verificación de recursos (C-CYS-FM-014) los cuales se presentaron para revisión y aprobación del Jefe de Control Interno. La evidencia de la revisión se encuentra en los correos de envío y devolución disponibles en el aplicativo de correo del DASCD. Una vez aprobados y firmados por el auditor y el jefe de oficina fueron remitidos al responsable de los procesos auditados.
Los soportes se pueden consultar evidencias de la aplicación del control en la carpeta compartida Z en la ruta  \\192.168.0.8\shares\1-SIG-DASCD\22-Matriz de Riesgos\2020\Riesgos de gestión y corrupción\Cuatrimestre 1 - 2020\Evidencias_Matriz_Riesgos Primer Cuatrimestre\16. Control y Seguimiento.
Con los soportes presentados se evidencia la ejecución del control. El riesgo no se ha materializado.</t>
  </si>
  <si>
    <t>Se evidenció que la OTIC periódicamente gestionó la contratación de un proveedor para realizar mantenimiento preventivo semestral y el mantenimiento correctivo a demanda de los equipos del DASCD. Para el mes de abril se renovó el contrato de mantenimiento de bienes informáticos (CPS-049-2020 que inicia el 6 de abril de 2020 y finaliza el 5 de abril de 2021) y cuyo objeto es “Prestar el servicio de mantenimiento preventivo y correctivo a los bienes informáticos que integran la plataforma tecnológica del DASCD, incluida la UPS.”. Las evidencias reposan en la carpeta la carpeta compartida en la ruta \\192.168.0.8\shares\1-SIG-DASCD\22-Matriz de Riesgos\2020\Riesgos de gestión y corrupción\Cuatrimestre 1 - 2020\Evidencias_Matriz_Riesgos Primer Cuatrimestre\15. Gestión de TICS\Control 3
Con los soportes presentados se evidencia la ejecución del control. El riesgo no se ha materializado.</t>
  </si>
  <si>
    <t>Se observó que el profesional de la OTIC asignó los roles y perfiles solicitados por el Jefe de la Dependencia de nuevos usuarios, mediante el formato de solicitud de acceso a usuarios (E-SIN-FM-002) enviado a través de la mesa de servicios TI. Asignando los correspondientes roles y permisos en el directorio activo, en el firewall o en la aplicación solicitada, según el caso. Además se registraron los accesos en el formato tabla de control de acceso a los servicios tecnológicos (E-SIN-FM-03). Las evidencias reposan en la carpeta la carpeta compartida en la ruta \\192.168.0.8\shares\1-SIG-DASCD\22-Matriz de Riesgos\2020\Riesgos de gestión y corrupción\Cuatrimestre 1 - 2020\Evidencias_Matriz_Riesgos Primer Cuatrimestre\15. Gestión de TICS\Control 4
Con los soportes presentados se evidencia la ejecución del control. El riesgo no se ha materializado.</t>
  </si>
  <si>
    <t>Se observó que el profesional que apoya la supervisión de los contratos actualiza y registró periódicamente la vigencia de las licencias, luego se procedió a realizar la renovación y/o adquisición de aquellas que fueron programadas en el PAA, previa aprobación del comité de contratación. Es así como durante el primer cuatrimestre, se renovó la licencia de Web mail marketing (CPS-036-2020 inicia el 3 marzo de 2020 al 0 de marzo del 021), las demás licencias se encuentran vigentes. Las evidencias reposan en la carpeta la carpeta compartida en la ruta \\192.168.0.8\shares\1-SIG-DASCD\22-Matriz de Riesgos\2020\Riesgos de gestión y corrupción\Cuatrimestre 1 - 2020\Evidencias_Matriz_Riesgos Primer Cuatrimestre\15. Gestión de TICS\Control 2.
Con los soportes presentados se evidencia la ejecución del control. El riesgo no se ha materializado.</t>
  </si>
  <si>
    <t>Se observó que el profesional responsable de la defensa judicial, elabora un proyecto de respuesta frente a la acción judicial el cual es remitido junto con los soportes necesarios para su validación y visto bueno por parte del Subdirector Técnico Jurídico del Servicio Civil. Para el periodo de seguimiento se adelantaron actuaciones frente a seis (6) acciones de Tutela (2019-1164, 2020-0037, 2020-00016, 2020-00212, Tutela sin número radicada en el DASCD bajo el No. 2020ER1840 del 23 de abril de 2020 y 2020-0037) las cuales tiene el visto bueno de la Subdirección Técnico Jurídica, previo a la suscripción de la respuesta –por parte de la Directora– al operador judicial. Las evidencias reposan en la carpeta la carpeta compartida en la ruta \\192.168.0.8\shares\1-SIG-DASCD\22-Matriz de Riesgos\2020\Riesgos de gestión y corrupción\Cuatrimestre 1 - 2020\Evidencias_Matriz_Riesgos Primer Cuatrimestre\14. Gestión Jurídica.
Con los soportes presentados se evidencia la ejecución del control. El riesgo no se ha materializado.</t>
  </si>
  <si>
    <t>Se observó que el profesional responsable de la defensa judicial, elabora un proyecto de respuesta frente a la acción judicial el cual es remitido para validación y visto bueno por parte del Subdirector Técnico Jurídico del Servicio Civil. Para el periodo de seguimiento se adelantaron actuaciones frente a seis (6) acciones de Tutela (2019-1164, 2020-0037, 2020-00016, 2020-00212, Tutela sin número radicada en el DASCD bajo el No. 2020ER1840 del 23 de abril de 2020 y 2020-0037) las cuales tiene el visto bueno de la Subdirección Técnico Jurídica, previo a la suscripción de la respuesta –por parte de la Directora– al operador judicial. Las evidencias reposan en la carpeta la carpeta compartida en la ruta \\192.168.0.8\shares\1-SIG-DASCD\22-Matriz de Riesgos\2020\Riesgos de gestión y corrupción\Cuatrimestre 1 - 2020\Evidencias_Matriz_Riesgos Primer Cuatrimestre\14. Gestión Jurídica
Con los soportes presentados se evidencia la ejecución del control. El riesgo no se ha materializado.</t>
  </si>
  <si>
    <t>Se observó que cada vez que hay una actuación judicial, el supervisor del contrato comunica al abogado externo sobre la misma para dar respuesta dentro de la oportunidad requerida. Como evidencia queda el correo electrónico con el documento y la respuesta por parte del abogado externo. 
Para el periodo de seguimiento se adelantaron actuaciones frente a seis (6) acciones de Tutela (2019-1164, 2020-0037, 2020-00016, 2020-00212, Tutela sin número radicada en el DASCD bajo el No. 2020ER1840 del 23 de abril de 2020 y 2020-0037). Las evidencias reposan en la carpeta la carpeta compartida en la ruta \\192.168.0.8\shares\1-SIG-DASCD\22-Matriz de Riesgos\2020\Riesgos de gestión y corrupción\Cuatrimestre 1 - 2020\Evidencias_Matriz_Riesgos Primer Cuatrimestre\14. Gestión Jurídica
Con los soportes presentados se evidencia la ejecución del control. El riesgo no se ha materializado.</t>
  </si>
  <si>
    <t>Se observó que cada vez que se asigna un supervisor, se le hace entrega de una guía de buenas practicas en materia de supervisión contractual para que sea aplicada por el funcionario designado (Formato de Buenas practicas en materia de supervisión contractual - A-CON-FM-014), el cual es debidamente suscrito y reposa en físico en cada contrato. 
Los soportes se pueden consultar evidencias de la aplicación del control en la carpeta compartida Z en la ruta  \\192.168.0.8\shares\ Z:\ARCHIVO_DASCD\200_STJ\200.12_CONTRATOS\2020
Con los soportes presentados se evidencia la ejecución del control. El riesgo no se ha materializado.</t>
  </si>
  <si>
    <t>Se observó que el profesional responsable de la infraestructura tecnológica, periódicamente realiza monitoreo de los diferentes elementos que componen la plataforma tecnológica, verificando su correcto funcionamiento, quedando como evidencia el registro del formato A-TIC-FM-007 monitoreo de red, en caso de encontrar alguna falla o cambio en algún elemento, se registra y se realiza la gestión correspondiente para solucionarlo. Las evidencias reposan en la carpeta la carpeta compartida en la ruta \\192.168.0.8\shares\1-SIG-DASCD\22-Matriz de Riesgos\2020\Riesgos de gestión y corrupción\Cuatrimestre 1 - 2020\Evidencias_Matriz_Riesgos Primer Cuatrimestre\15. Gestión de TICS\Control 1.
Pese a que el control se está ejecutando, al verificar la valoración del diseño y solidez del control se encuentra evaluado como débil, por tanto se recomienda replantear el control.</t>
  </si>
  <si>
    <t>La Carpeta  Acuerdos de Confidencialidad cuenta con 69 subcarpetas, se tomó como muestra selectiva  3 carpetas: Veeduría, Lotería y canal capital, en cada uno de ellas se revisaron  de a 3 acuerdos,  en la verificación se observó que el formato "Acuerdo de Confidencialidad y no divulgación de información -Contratista persona natural o jurídica, cuenta con  las firmas respectivas, por tanto el control establecido, esta siendo efectivo hasta el momento.</t>
  </si>
  <si>
    <t>De acuerdo con la revisión, de los controles, se observó  que la Solidez del Control Individual, para este caso es  Débil,  por tanto y acorde con  la Política De Gestión De Riesgos – Departamento Administrativo Del Servicio Civil Distrital V5, se considera necesario " ajustar los controles (creando otros o modificando los existentes) porque la efectividad no fue la esperada. Para éste caso, serán los líderes de los procesos y los responsables de los procesos quienes se encarguen de los respectivos ajustes".
Se verificó la evidencia presentada donde se observan los acuerdos de confidencialidad.</t>
  </si>
  <si>
    <t>La verificación de la información se realizó sobre las actas en formato word, aportadas como evidencia del control, en la ruta M:\1-SIG-DASCD\22-Matriz de Riesgos\2020\Riesgos de gestión y corrupción\Cuatrimestre 1 - 2020\Evidencias_Matriz_Riesgos Primer Cuatrimestre\13. Gestión Contractual\Riesgo Corrupción.  Con motivo del aislamiento preventivo obligatorio no fue posible verificar las primeras actas, por encontrarse físicamente en las instalaciones del DASCD, así mismo, no fue posible identificar cuántas actas se encuentran en físico y cuántas digitales. No se evidenciaron las actas firmadas de las sesiones del Comité realizadas virtualmente, por tanto se sugiere adelantar las gestiones pertinentes para obtener las firmas de los asistentes a las reuniones.
Al verificar las actas se observan revisiones y modificaciones de líneas del Plan Anual de Adquisiciones. En las actas no se observa  el registro de la verificación realizada por el profesional de contratación establecida en el Control.
Se sugiere a la segunda línea de defensa revisar con el responsable si se requiere ajustar el control o si se involucra en las actas el registro, adicionalmente, precisar a que correspondería el registro de la verificación.
Igualmente se sugiere que en la publicación de la ejecución de los contratos que se encuentra en el link de transparencia de la pagina web de la entidad, se incorpore información relacionada con el número y ruta del proceso.</t>
  </si>
  <si>
    <t xml:space="preserve">La verificación de la información se realizó sobre las actas en formato word, aportadas como evidencia del control, en la ruta M:\1-SIG-DASCD\22-Matriz de Riesgos\2020\Riesgos de gestión y corrupción\Cuatrimestre 1 - 2020\Evidencias_Matriz_Riesgos Primer Cuatrimestre\13. Gestión Contractual\Riesgo Corrupción.  Con motivo del aislamiento preventivo obligatorio no fue posible verificar las primeras actas, por encontrarse físicamente en las instalaciones del DASCD, así mismo, no fue posible identificar cuántas actas se encuentran en físico y cuántas digitales. No se evidenciaron las actas firmadas de las sesiones del Comité realizadas virtualmente, por tanto se sugiere adelantar las gestiones pertinentes para obtener las firmas de los asistentes a las reuniones.
</t>
  </si>
  <si>
    <r>
      <t xml:space="preserve">En cuanto a la publicación de los documentos se verificó en SECOP  la información correspondiente, sin embargo se sugiere que en la publicación de la ejecución de los contratos en la pagina web de la entidad, se incorpore información relacionada con el numero y ruta del proceso. Lo anterior a fin de identificar la modalidad de contratación y facilite el acceso directo a la consulta de los respectivos contratos
</t>
    </r>
    <r>
      <rPr>
        <sz val="11"/>
        <rFont val="Calibri"/>
        <family val="2"/>
      </rPr>
      <t>La verificación de la información se realizó sobre las actas en formato word, aportadas como evidencia del control, en la ruta M:\1-SIG-DASCD\22-Matriz de Riesgos\2020\Riesgos de gestión y corrupción\Cuatrimestre 1 - 2020\Evidencias_Matriz_Riesgos Primer Cuatrimestre\13. Gestión Contractual\Riesgo Corrupción.  Con motivo del aislamiento preventivo obligatorio no fue posible verificar las primeras actas, por encontrarse físicamente en las instalaciones del DASCD, así mismo, no fue posible identificar cuántas actas se encuentran en físico y cuántas digitales. No se evidenciaron las actas firmadas de las sesiones del Comité realizadas virtualmente, por tanto se sugiere adelantar las gestiones pertinentes para obtener las firmas de los asistentes a las reuniones.</t>
    </r>
  </si>
  <si>
    <t xml:space="preserve">La verificación de la información se realizó sobre las actas en formato word, aportadas como evidencia del control, en la ruta M:\1-SIG-DASCD\22-Matriz de Riesgos\2020\Riesgos de gestión y corrupción\Cuatrimestre 1 - 2020\Evidencias_Matriz_Riesgos Primer Cuatrimestre\13. Gestión Contractual\Riesgo Corrupción, sin embargo se sugiere adelantar las gestiones pertinentes para obtener las firmas de los asistentes a las reuniones.
Adicionalmente dado que se observó que se repiten los mismos controles derivados de las causas identificadas, por tanto aplican los mismos comentarios realizados en las filas anteriores. Se considera importante  evaluar  la pertinencia del conjunto de controles asociados al riesgo.
</t>
  </si>
  <si>
    <t xml:space="preserve">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Con  el trabajo adelantado por los profesionales de la OAP, cada proyecto se encuentra en la carpeta   \\192.168.0.8\shares\4-Segimiento_Plan_accion_2020. el Plan de Acción Integrado se encuentra debidamente publicado en la página del DASCD en la ruta: https://www.serviciocivil.gov.co/portal/transparencia/planeacion/pol%C3%ADticas-lineamientos-y-manuales/plan-de-acci%C3%B3n-del-dascd, proyectos alineados a los Objetivos de Desarrollo Sostenible.
Es importante resaltar que debido a la emergencia y al confinamiento, y bajo los lineamientos del orden nacional como distrital, algunos proyectos  deben ser modificados por lo que tanto el plan de acción como los cronogramas son susceptibles de cambios, los cuales son aprobados en el correspondiente CIGD.
Su periodicidad es anual.
El riesgo no se ha materializado </t>
  </si>
  <si>
    <t>Se verifica el seguimiento del  Plan de Acción Institucional que se realiza mes a mes, así mismo, y acorde al Decreto 612 de 2018 debe hacerse el reporte trimestral y se verifica que está publicado en el botón de transparencia de la web del DASCD.
Frente al Sistema de Gestión se hace seguimiento al Proyecto ISO 9001:2015.
Frente al seguimiento del MIPG, se evidencia el avance al plan de implementación y al de mantenimiento.
Evidencia en: \\192.168.0.8\shares\4-Segimiento_Plan_accion_2020\110_OAP  para el Plan de Acción en la Carpeta PAI INFORMATIVO, para ISO en carpeta 4-ISO 9001 y MIPG carpeta MIPG INFORMATIVO
Publicación https://www.serviciocivil.gov.co/portal/transparencia/planeacion/politicas-lineamientos-manuales
Se evidencia que el riesgo está controlado y no se ha materializado.</t>
  </si>
  <si>
    <t xml:space="preserve">Realizada la verificación y seguimiento en la carpeta PAI INFORMATIVO ubicada en cada dependencia en   \\192.168.0.8\shares\4-Segimiento_Plan_accion_2020, se puede ver el plan institucional , su seguimiento y reporte correspondiente por dependencia y proyecto, evidenciando  el control implementado de manera mensualizada, de igual manera se pueden ver en cada carpeta los proyectos, la evidencia y el diligenciamiento de cada cronograma.
De igual manera desde la OAP por medio de correos t de informativos en whats App se recuerda a las dependencias el diligenciamiento correspondiente dentro de los 5 primeros días hábiles de cada mes siguiente al corte.
Se verifican los enlaces de la página de la entidad y de datos abiertos de Bogotá encontrando las respectivas publicaciones  (30 de junio 2020, ya que es un reporte trimestral)
Se evidencia el seguimiento y a al vez el rezago en algunos proyectos como consecuencia del Coronavirus, para lo cual cada dependencia esta trabajando en sus respectivas modificaciones para ser presentadas para aprobación por le comité.
Evidencias:
Seguimiento cronogramas en :  \\192.168.0.8\shares\4-Segimiento_Plan_accion_2020.
Plan de Acción Institucional:   \\192.168.0.8\shares\4-Segimiento_Plan_accion_2020\110_OAP\PAI INFORMATIVO
Publicaciones: (https://www.serviciocivil.gov.co/portal/transparencia/planeacion/metas-objetivos-indicadores), al igual que en el portal Datos Abiertos de Bogotá (https://datosabiertos.bogota.gov.co/dataset/plan-de-accion-institucional-integrado)
El riesgo no se ha materializado </t>
  </si>
  <si>
    <t xml:space="preserve">En el mes de enero se oficializó en el Comité Institucional de Gestión y Desempeño el Proyecto Mantenimiento del Sistema de Gestión de Calidad bajo la norma ISO 9001:2015.
Se hace reporte mensual de avance en la ejecución de las actividades mínimas necesarias para el cumplimiento de los requisitos de la norma ISO 9001:2015, las evidencias que se encuentran adjuntas en la carpeta compartida Z:\
Z:\4-Segimiento_Plan_accion_2020\110_OAP
Z:\4-Segimiento_Plan_accion_2020\110_OAP\4. ISO 9001
Se verificó que por temas de fuerza mayor –relacionadas con el virus denominado por la OMS como COVID-19– y atendiendo lineamientos tanto del nivel nacional como distrital, se presentaron rezagos en algunas actividades, estas fueron debidamente ajustadas por la OAP – Sistemas de Gestión y se ha dado a conocer a los directivos del DASCD en los diferentes Comités Institucionales de Gestión y Desempeño.
</t>
  </si>
  <si>
    <t xml:space="preserve">En el mes de diciembre de 2019, el comité se reunió para verificar las necesidades, recursos, modalidades, plazos de contratación de la entidad, aprobando el Plan Anual de Adquisiciones para la vigencia 2020, mensualmente se reúne para efectuar el cumplimiento del mismo y aprobar o no las solicitudes de modificación en cuanto a la pertinencia de adelantar o no un proceso de selección. Y a la fecha no se ha presentado un hecho que amerite investigaciones. 
</t>
  </si>
  <si>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actas del comité se encuentran en firmas por parte de los miembros permanente e invitados que a su vez se incorporarán en la carpeta física cuando se reintegre el personal de la STJ por causa de la pandemia COVID 19.</t>
  </si>
  <si>
    <t>Pata este periodo no se requierió que el euipo de profesionales del proceso de Oganización del Trabajo hicieran aclaraciones ni precisiones de conceptos ni hacer consenso con fuentes.</t>
  </si>
  <si>
    <t>En el periodo se revisaron los documentos que soportan cada una de las solicitudes de conceptos técnicos requeridos por parte de las entidades y organismos del Distrito para la modificación de estructuras organizacionales, manuales de funciones, planta de personal y escalas salariales,  y en los siguientes casos se realizó la devolución  con observaciones para que se realicen los ajustes necesarios para dar conformidad a los requisitos legales y técnicos aplicables según sea el tema de la solicitud.
Evidencias: Radicados de devolución de solicitudes de Concepto Técnico números 2020EE1309, 2020EE1312, 2020EE1457, 2020EE1544, 2020EE1570, 2020EE1571, 2020EE2130, 2020EE2214, 2020EE2430, 2020EE2583, 202EE2584, 2020EE2757 , que se pueden consultar en Z:\Correspondencia\SCAN_CORRESP_2020\2_CORRESP_ENVIADA_2020</t>
  </si>
  <si>
    <t>Se evidencia en los proyectos de PGD y SIC el avance en las actividades referidas frente a las actualizaciones del Programa de Gestión Documental y Programa de Gestión de Documento Electrónico de Archivo.  
Realizada la verificación de dichos cronogramas se evidencia el cumplimiento de las actividades propuestas,. acorde al control establecido.
El riesgo no se ha materializado.</t>
  </si>
  <si>
    <t xml:space="preserve">Pare este peroiodo, la defensa del DASCD, adelanto actuaciones frente a las siguientes acciones de Tutela: 
1. Acción de Tutela No. 2020-00216 recibida en el DASCD con radicado 2020ER2981 del 09-07-2020 como vinculada al trámite. ACCIONANTE: CLAUDIA PATRICIA LORENZO MEJIA, en la que se concede un término de 2 días para rendir un informe sobre los hechos que originaron la acción constitucional. Respondida con el radicado 2020EE2151 del 9-07-2020.
2. Acción de Tutela No. 2020-00255 recibida en el DASCD con radicado 2020ER3080 del 14-07-2020. ACCIONANTE: ALEXANDER RINCÓN REINA, en la que se comunica que se debe rendir un informe en el término de cuarenta y ocho (48) horas. Respondida con el radicado 2020EE2213 del 16-07-2020.
3. Acción de Tutela No. 2020-00244 recibida en el DASCD con radicado de entrada 2020ER3472 del 10-08-2020. ACCIONANTE: OMAR ALDEMAR PEDRAZA, en la que se concede un término perentorio de cuarenta y ocho (48) horas para pronunciarse sobre los hechos y pretensiones invocados en la presente acción. Respondida con el radicado 2020EE2619 el 11-08-2020.
Las respuestas se dieron dentro de los términos señalados por los diferentes despachos judiciales, así las cosas no se han adelantados investigaciones de ningún tipo contra los apoderados judiciales o responsables de la defensa judicial del Departamento.
Las evidencias tanto de las Tutelas como de las respuesta se encuentran en las carpetas de CORRESPONDENCIA_RECIBIDA_2020 y CORRESPONDENCIA_ENVIADA_2020 en Z:\Correspondencia\SCAN_CORRESP_2020. </t>
  </si>
  <si>
    <t>Durante el segundo cuatrimestre, se envió las invitaciones para: Socialización Aplicación Tablas de Retención Documental, Socialización Medidas preventivas para el cuidado de la documentación  y Socialización de Instrumentos Archivísticos.
Se realizaron 3 sesiones cada una con cuatro grupos asi: Socialización Aplicación Tablas de Retención Documental en el mes de mayo. Socialización Medidas preventivas para el cuidado de la documentación en el mes de julio y Socialización de Instrumentos Archivísticos en el mes de agosto.</t>
  </si>
  <si>
    <t>Se verifica el cronograma correspondiente al PGD y las evidencias de las actividades reportadas. Es importante tener en cuenta que para las socializaciones las invitaciones se enviaron por medio del correo electrónico y se hizo recordatorio por medio de Whats App, las capacitaciones se llevaron a cabo por medio de la plataforma meet.
El riesgo no se ha materializado.</t>
  </si>
  <si>
    <t>La proyección de a las  respuestas a las acciones de tutela fueron realizadas por el abogado externo, es revisada por la por la  Subdirectora Técnico Jurídica y en algunos casos por un asesor del Despacho, ellos colocan su visto bueno a manera de aprobación de la misma y finalmente la Directora del DASCD firmal la respuesta. Tal y como sucedió con la respuesta con radicado 2020EE2151, en este caso la inserción de las firmas en los documentos no quedaron por inconvenientes técnologico, pero queda registrado el nombre.
Las evidencias se ecuentran en la carpeta de Z:\Correspondencia\SCAN_CORRESP_2020\2_CORRESP_ENVIADA_2020, y se pueden consultar con los siguientes numeros: 2020EE2151, 2020EE2213 y 2020EE2619</t>
  </si>
  <si>
    <t>El auxiliar administrativo encargado del almacén realizó movimientos diarios de bodega en relación a entradas y salidas del sistema de información SAE/SAI.  El inventario se encuentra actualizado y documentado en documentos magneticos (por movimientos realizados durante la emergencia sanitaria COVID-19) y las carpetas físicas de ingreso A-RFA-FM-009 , traslados  A-RFA-FM-014 y salidas de bienes A-RFA-FM-007 en custodia del auxiliar administrativo encargado del almacén y bajo el seguimiento del Profesional Especializado de recursos físicos. No se ha requerido hacer uso del A-RFA-PR-010  Procedimiento Manejo de Hurto o pérdida de bienes V2 ni afectar la póliza de seguros. No se realizó la toma física de aleatoria a los  colaboradores por encontrarsen en ailsamiento obligatorio; sin embargo, no se  evidencia faltantes o sobrantes no justificados.</t>
  </si>
  <si>
    <t>Durante el mes de junio de 2020 se realizó el seguimiento virtual alproceso de inventarios, sin toma física por el aislamiento obligatorio d fincuinarios y colaboradores ante la crisi sanitaria COVID-19. se espera realizar la toma física de la vigencia 2020 en el último cuatrimestre del año.</t>
  </si>
  <si>
    <t>Se realizó el seguimiento a las buenas prácticas de almacenamiento por parte del profesional especializado de recursos físicos el 30 de junio de 2020, mediante la identificación de los factores críticos que pueden afectar la gestión del manejo de bienes, su verificación y levantamiento de acta.
Se puede verificar en el archivo magnético adjunto al reporte de avances de la matriz de riesgos.</t>
  </si>
  <si>
    <t>Durante el segundo cuatrimestre se realiza campañas de cuidado de bienes publicado por medio de correo electrónico., el día 09 de julio de 2020,</t>
  </si>
  <si>
    <t>En el periodo de seguimiento el auxiliar administrativo encargado del almacén realizó mensualmente la conciliación de movimientos en relación a traslado de bienes en el sistema de información SAE/SAI.  El inventario se encuentra actualizado y documentado en documentos magnéticos y  las carpetas físicas de traslados  A-RFA-FM-014  y bajo el seguimiento del Profesional Especializado de recursos físicos.  La evidencia reposa en físico y en el registro del sistema de información.</t>
  </si>
  <si>
    <t>Como los soportes de las evidencias se encuentran en carpetas físicas y en custodia del auxiliar administrativo, no se logró evidenciar el cumplimiento de las actividades realizadas para el segundo cuatrimestre del año, ni comprobar la efectividad del control, debido a la emergencia sanitaria COVID - 19.</t>
  </si>
  <si>
    <t xml:space="preserve">El comité de contratación, anualmente define las necesidades, los recursos, modalidades, plazos de contratación de la entidad y mensualmente hace seguimiento a la ejecución y a la creación de nuevas necesidades. Como evidencia quedan las actas de los comités. En caso de presentarse esta situación, se expone a un proceso disciplinario y/o penal y/o fiscal.
Es importante resaltar que el para el presente periodo se ha relizado el respectivo seguimiento,  evidenciando las diferentes necesidades de la Entidad, donde cada lider de rubro presupuestal solicita satisfacer la necesidad creando, modificando o fusionando las lìneas del PAA,  cumpliendo con los requisitos minimos legales en materia contractual y analogia aplicable. Las actas del comité  se encuentran en firmas por parte de los miembros permanente e invitados que a su vez se incorporarán en la carpeta física cuando se reintegre el personal de la STJ por causa de la pandemia COVID 19.
</t>
  </si>
  <si>
    <t>Según el control descrito, se habla de realizar una toma física de inventario anualmente, debido a la emergencia sanitaria no ha sido posible ejecutarla. El equipo del proceso planea cumplirla en el último cuatrimestre del año. Sin embargo, en reunión virtual llevada a cabo el 30 de junio, hicieron un seguimiento virtual como se evidencia en el acta adjunta.</t>
  </si>
  <si>
    <t xml:space="preserve">Durante el segundo cuatrimestre, se hace seguimiento al plan de acción se revisaron y actualizaron los documentos: Programa de Gestión Documental y Programa de Gestión de Documento Electrónico de Archivo. 
Los cronogramas se encuentran en la carpeta z: rutas: Z\4-Segimiento_Plan_accion_2020\400_SGCyCD\6. Implementación Programa de Gestión Documental - PGD 2020  y  Z\4-Segimiento_Plan_accion_2020\400_SGCyCD\2. Implementación Sistema Integrado de Conservación - 2020
</t>
  </si>
  <si>
    <t>Se viene ejecutando el "PLAN DE SEGURIDAD Y PRIVACIDAD DE LA INFORMACIÓN", según lo definido en el plan de acción "MODELO DE SEGURIDAD DIGITAL FASE 2 EN EL DASCD" (Evidencia: Z:\4-Segimiento_Plan_accion_2020\120_OTIC\2_ MOD SEG DIG 2020).
Se encuentra en ejecución el contrato de implementación de IPv6 . Se realizó la compra del pool de direcciones IPv6, lo cual permitirtá completar la implementación del protocolo. (Evidencia: Z:\Of_TIC\CONTRATOS_2020\IPV6)</t>
  </si>
  <si>
    <t>Durante el cuatrimestre se creó y empezó a medir el indicador porcentaje de ejecución del PETI, el cual tiene como objetivo controlar la ejecución del PETI, mediante el porcentaje de actividades planteadas  frente a las ejecutadas en el PETI. (Evidencia: Z:\1-SIG-DASCD\15-G_TIC\6-Indicadores\2020)
Actualmente se participa en mesas de acompañamiento por parte del MINTIC, para la implementación de la nueva guía para la construcción del PETI.</t>
  </si>
  <si>
    <t>Se socializó en los comites de Mayo y de Julio, respectivamente, el plan de trabajo y los resultados de la actualización, clasificación y caracterización de los activos de información. (Evidencias: Actas de Comité y Matriz actualizada y publicada https://www.serviciocivil.gov.co/portal/transparencia/instrumentos-gestion-informacion-publica/registro-de-activos-de-informaci%C3%B3n-1)</t>
  </si>
  <si>
    <t>Se realizó la actualización, clasificación y caracterización de los activos de información para el 2020, actividades desarrolladas entre mayo y julio, en la primera semana de agosto se publicó la matriz (Eviencia: https://www.serviciocivil.gov.co/portal/transparencia/instrumentos-gestion-informacion-publica/registro-de-activos-de-informaci%C3%B3n-1)
Se realizó la actualización de la matriz de riesgos de seguridad digital y se relizaron los seguimiento de priemer y segundo cuatrimestre (Evidencia: Z:\1-SIG-DASCD\22-Matriz de Riesgos\2020\Riesgos de Seguridad Digital)</t>
  </si>
  <si>
    <t>Durante el Segundo cuatrimestre se asignaron permisos para acceso a sideap a 85 personas, previa verificacion de la firma de acuerdo de confidencialidad (Por la afectación enlas actividades presenciales de la pandemía se están alojando los acuerdos solo en el servidor local del departamento) y Luis Alfonso Velandia (lider del proceso) asignó los roles requeridos a dichas personas en el SIDEAP y registro la información en la aplicación de acces dispuesta para este fin \\192.168.0.4\Shares\Dascd_Sideap\CONTROL_SIDEAP.accdb.
Z:\Of_Planeacion\ACUERDOS_CONFIDENCIALIDAD_SIDEAP
pantallazos en la carpeta de evidencias de riesgos de corrupción en Z
En el periodo evaluado no se ha materializado el riesgo</t>
  </si>
  <si>
    <t xml:space="preserve">En Capacitación para las actividades coordinadas y desarrolladas en el período comprendido entre mayo y agosto, entre las cuales tenemos: (Prevención del Acoso laboral y el Acoso sexual laboral,  Talleres y curso en Derechos Humanos, talleres sobre innovación pública, Curso de fundamentos en Innovación Pública, la fase de diseño de iniciativas, talleres sobre la cultura del cuidado y el buen vivir, Formación a formadores y talleres de comunicación efectiva), se solicitó a comunicaciones el diseño de las piezas para la convocatoria de las actividades realizadas; mediante E-COM-FM-001 Formato solicitud de Comunicación y se enviaron las convocatorias mediante los canales de socialización definidos. Al igual las piezas de los talleres una vez diseñadas por comunicaciones quedan editables para cambiar fecha (Evidencias en Carpeta Z - Seguimientos otros informes - Seguimiento mapa de riesgos -  Riesgos de gestión y corrupción - Segundo seguimiento 2020)
</t>
  </si>
  <si>
    <t>En cuanto al proceso de capacitación se realizaron las acciones de identificación de la población objetivo para cada una de las actividades realizadas, en los meses de mayo y hasta el mes de agosto. Se socializó con el grupo de gestores de capacitación la información para que inscribieran a las personas interesadas en participar en cada una de las sesiones. En cuanto al proceso de bienestar durante este periodo se realizó el ajuste al plan de bienestar acorde con la normatividad establecida por la situación de emergencia ocasionada por el COVID-19 y se emtió la circular 19 de 2020 con los lineamientos y acciones a realizar durante el año 2020, este ajuste no afecta la meta.</t>
  </si>
  <si>
    <t xml:space="preserve">Se evidenció el acta de fecha 30 de junio donde se realizó seguimiento a las adherencias de buenas prácticas de almacenamiento. El riesgo no se ha materializado. </t>
  </si>
  <si>
    <t>Se evidenció que el 09 de julio se envió correo electrónico a todos los funcionarios de la Entidad  con información referente a "Tips para cuidado, manejo, conservación y custodia de los bienes una vez se retomen actividades". El riesgo no se ha materializado.</t>
  </si>
  <si>
    <t>Se evidencia la implemetantación del PLAN GENERAL DE SEGURIDAD Y PRIVACIDAD DE LA INFORMACIÓN, acorde al cronograma definido para establecer, implementar y mantener el  Modelo de Seguridad y Privacidad de la Información en el DASCD que se encuentra en Z:\1-SIG-DASCD\4-Seguridad de la Información\2-Manuales, Planes y Doc Estratégicos
Se verificó que el pasado 5 de mayo se suscribió contrato CPS-061-2020 con E&amp;C INGENIEROS S.A.S, 05/05/2020, por el valor de $34.999.000, según consta en Z:\Plan_Anual_Adquisiciones
El control se está implementado y el riesgo no se ha materializado.</t>
  </si>
  <si>
    <t>Se verificó la medición del indicador porcentaje de ejecución del PETI en Z:\1-SIG-DASCD\4-Seguridad de la Información\6- Indicadores\2020
El control se está implementando y el riesgo no se ha materializado.</t>
  </si>
  <si>
    <t>Se evidenció la actualización de la Matriz de Caracterización de Activos de Información - MCAI. Trabajo que consistió en realizar mesas de trabajo con las dependencias, se consolidó el instrumento, se validó jurídicamente con la STJ, se consultó a los ciudadanos por los diferentes canales de comunicación de la entidad, se presentó para aprobación del Comité Institucional de Gestión y Desempeño y finalmente se publicó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t>
  </si>
  <si>
    <t>Se evidenció la actualización de la Matriz de Caracterización de Activos de Información - MCAI. Trabajo que consistió en realizar mesas de trabajo con las dependencias, se consolidó el instrumento, se validó jurídicamente con la STJ, se consultó a los ciudadanos por los diferentes canales de comunicación de la entidad, se presentó para aprobación del Comité Institucional de Gestión y Desempeño y finalmente se publicó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
Se evidenció la actualización de la matriz de riesgos de seguridad digital en el mes de mayo donde se definen tanto las vulnerabilidades, los controles y el seguimiento. Actualmente la matriz está vigente y es el instrumento de reporte de la Entidad frente al tema de riesgos de Seguridad Digital. El control ha sido efectivo. El riesgo no se ha materializado. Las evidencias están en Z:\7- Seguimientos otros informes\3. Seguimiento Mapas de riesgos\Riesgos de Seguridad Digital\Segundo Seguimiento 2020\Evidencias</t>
  </si>
  <si>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el cual permite tener una bitacora y visión global de toda la infraestructura del Departamento para registrar y resolver los incidentes presentados y mitigar los posibles eventos que puedan ocurrir. Se puede revisar en Z:\7- Seguimientos otros informes\3. Seguimiento Mapas de riesgos\Riesgos de gestión y corrupción\Segundo_Seguimiento - 2020\Evidencias\15-G_TIC</t>
  </si>
  <si>
    <t>Se verificó que el profesional especializado responsable de la infraestructura tecnológica, realiza el monitoreo de los diferentes elementos que componen la plataforma tecnológica, verificando el correcto funcionamiento y quedando como evidencia el registro diario, en los días hábiles, el formato A-TIC-FM-007 monitoreo de red, realizado durante todo el cuatrimestre. En caso de encontrar alguna falla o cambio en algún elemento, se registra y se realiza la gestión correspondiente para solucionarlo.  La evidencia se encuentra en Z:\7- Seguimientos otros informes\3. Seguimiento Mapas de riesgos\Riesgos de gestión y corrupción\Segundo_Seguimiento - 2020\Evidencias\15-G_TIC. El control se ejecuta y el riesgo no se ha mataterializado.</t>
  </si>
  <si>
    <t>Para el segundo cuatrimestre, de acuerdo al PAA estaba programado la renovación de las licencias de Antivirus y correo electrónico, para lo cual los contratos se llevaron a cabo lo que permitio la continuidad de los servicios sin afectar al usuario final, adicionalmente el profesional especializado que apoya la supervisión de los contratos lleva el control de la vigencia de las licencias y contratos para proyectar para la próxima vigencia en el PAA. Z:\7- Seguimientos otros informes\3. Seguimiento Mapas de riesgos\Riesgos de gestión y corrupción\Segundo_Seguimiento - 2020\Evidencias\15-G_TIC</t>
  </si>
  <si>
    <t>Se evidenció que el profesional especializado que apoya la supervisión de los contratos presentó el acta de Inicio del contrato suscrito con INTERLAN S.A.S. y el DASCD a partir del 21 de mayo y por vigencia de un año (20 de mayo de 2021) con el siguiente objeto contractual: Renovar y actualizar el software antivirus Bitdefender, para los equipos (servidores, de cómputo y portátiles) con los que cuenta el DASCD. Así mismo, presentó el acta de Inicio del contrato suscrito cona ITO SOFTWARE SAS, y el DASCD a partir del 01 de junio y por vigencia de 10 meses (30 de mayo de 2021) con el siguiente objeto contractual: Prestar el servicio GSUIT Bussiness de Google para el DASCD. Las evidencias reposan en Z:\7- Seguimientos otros informes\3. Seguimiento Mapas de riesgos\Riesgos de gestión y corrupción\Segundo_Seguimiento - 2020\Evidencias\15-G_TIC. El control se está ejecutando y el riesgo no se ha materializado.</t>
  </si>
  <si>
    <t>Anualmente la OTIC gestiona la contratación de un proveedor para realizar mantenimiento preventivo semestralmente y mantenimiento correctivo a demanda, cubriendo la totalidad de los equipos tecnológicos de la entidad.
Para este cuatrimestre se presento un incidente a nivel mundial relacionado con el CIVID, lo que llevo a realizar la programación de los mantenimientos preventivos de todos los dispositivos técnologicos para los meses de agosto y septiembre del año en curso.  Evidencia: Z:\7- Seguimientos otros informes\3. Seguimiento Mapas de riesgos\Riesgos de gestión y corrupción\Segundo_Seguimiento - 2020\Evidencias\15-G_TIC</t>
  </si>
  <si>
    <t>Se evidenció que la OTIC a través del proveedor contratado E&amp;C Ingenieros realizó el mantenimiento preventivo semestral y el mantenimiento correctivo a demanda, de los equipos del DASCD durante el mes de agosto. La evidencia reposa en la carpeta Z:\7- Seguimientos otros informes\3. Seguimiento Mapas de riesgos\Riesgos de gestión y corrupción\Segundo_Seguimiento - 2020\Evidencias\15-G_TIC. El control se ejecuta y el riesgo no se ha materializado.</t>
  </si>
  <si>
    <t>Para este cuatrimestre se gestiono la actualización del formato "E-SIN-FM-002 SOLICITUD DE ACCESO A USUARIOS" el cual actualmente esta en la versión 5, lo que ha permitido estandarizar los nuevos requerimientos respecto a los permisos y/o roles a signados s los diferntes tipos de usuario.
Como evidencia se adjunta formato diligenciado con las diferentes solicitudes realizadas a través de la mesa de servicios TIC.
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 Evidencia: Z:\7- Seguimientos otros informes\3. Seguimiento Mapas de riesgos\Riesgos de gestión y corrupción\Segundo_Seguimiento - 2020\Evidencias\15-G_TIC</t>
  </si>
  <si>
    <t>Se evidenció que el profesional de la OTIC asignó los roles y perfiles solicitados por los Jefes de la Dependencia de nuevos usuarios, mediante el formato de solicitud de acceso a usuarios E-SIN-FM-002 enviado a través de la mesa de servicios TI. Asignando los correspondientes roles y permisos en el directorio activo, en el firewall o en la aplicación solicitada, según el caso. Además se registraron los accesos en el formato tabla de control de acceso a los servicios tecnológicos E-SIN-FM-03. Las evidencias se encuentran en Z:\7- Seguimientos otros informes\3. Seguimiento Mapas de riesgos\Riesgos de gestión y corrupción\Segundo_Seguimiento - 2020\Evidencias\15-G_TIC. El control se ejecuta y el riesgo no se ha materializado.</t>
  </si>
  <si>
    <t>Durante el periodo comprendido entre mayo y agosto de 2020, no hubo expedición de lista de elegibles, por tanto, no existe evidencia que reportar para este control.</t>
  </si>
  <si>
    <t>El seguimiento al Plan de Sostenibilidad Contable con corte a abril de 2020, se realizó en el Comité de Sostenibilidad Contable llevado a cabo el día 29 de mayo de 2020. En el cual se mostró una ejecución del 29% consolidada.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Adicional a la sesión del mes de febrfero, registrada en el seguimiento a la matriz de riesgos del primer cuatrimestre, se han realizado otras dos sesiones del CTSC en donde aborfan temas para consoludación del Sistema de Sostenibilidad Contable del DASCD. La sesión del 29 de mayo y la sesión del 14 de agosto. ( Se adjuntan las respectivas actas )
Con corte al mes de agosto, la ejecución del mismo se encuentra en un 69%.  
El seguimiento de plan de sostenibilidad con corte a 31 de agosto de 2020  se encuentran en el link de evidencias: Z:\4-Segimiento_Plan_accion_2020\400_SGCyCD\1. Plan de Sostenibilidad Contable_2020_1\8. AGOSTO</t>
  </si>
  <si>
    <t>Durante los meses de enero a agosto de 2020  se han efectuado veintisiete  (27) actas de conciliación internas de entrega de información desde la áreas de gestión a contabilidad, con corte al mes de julio de 2020. Las copias de las actas se encuentran en el link Z:\7- Seguimientos otros informes\3. Seguimiento Mapas de riesgos\Riesgos de gestión y corrupción\Segundo_Seguimiento - 2020\Evidencias\12-G_Financiera\Contabilidad\Actas de Conciliación Internas.
Las actas del mes de agosto de 2020 se elaboran en el mes de septiembre de 2020 posterior al análisis de información del cierre mensual.</t>
  </si>
  <si>
    <t>Durante los meses de mayo a agosto de 2020, antes de los cierres periódicos contables de abril a julio de 2020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link Z:\7- Seguimientos otros informes\3. Seguimiento Mapas de riesgos\Riesgos de gestión y corrupción\Segundo_Seguimiento - 2020\Evidencias\12-G_Financiera\Contabilidad\1. Libros Auxiliares.
La conciliación de rubros correspondiente al mes de agosto se realiza durante las dos primeras semanas de septiembre  de 2020.</t>
  </si>
  <si>
    <t>Se verificó la ruta y se evidencian los contratos suscritos por el DASCD en la página del SECOP.https://community.secop.gov.co/Public/Tendering/ContractNoticeManagement/Index?currentLanguage=es-CO&amp;Page=login&amp;Country=CO&amp;SkinName=CCE, ( de acuerdo con el documento excel  que contiene los 55 contratos del periodo) 
Se verificaron las actas del comité: 
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t>
  </si>
  <si>
    <t>Se verificaron las actas del comité: 
La actas que soportan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t>
  </si>
  <si>
    <t xml:space="preserve">Se verificó la ruta y se evidencian los contratos suscritos por el DASCD en la página del SECOP: 
https://community.secop.gov.co/Public/Tendering/ContractNoticeManagement/Index?currentLanguage=es-CO&amp;Page=login&amp;Country=CO&amp;SkinName=CCE, ( de acuerdo con el documento excel  que contiene los 55 contratos del periodo) 
Se verificaron las actas del comité: </t>
  </si>
  <si>
    <t>Durante el periodo se pudo establecer que el comité de contratación, definió las necesidades, los recursos, modalidades, plazos de contratación de la entidad aprobados en el Plan Anual de Adquisiciones para la Vigencia 2020 y mensualmente se reunen para hacer seguimiento a la ejecución del mismo y a la creación de nuevas necesidades o modificaciones presentadas al mismo. 
Las solicitudes de modificación y las actas que soportan la evidencia , se encuentran en : carpeta
Z:\7- Seguimientos otros informes\3. Seguimiento Mapas de riesgos\Riesgos de gestión y corrupción\Segundo_Seguimiento - 2020\Evidencias\13-G_Contractual\Actas Comité de Contratación Firmadas ( 3 actas de mayo 1 acta de junio 
Carpeta
Z:\7- Seguimientos otros informes\3. Seguimiento Mapas de riesgos\Riesgos de gestión y corrupción\Segundo_Seguimiento - 2020\Evidencias\13-G_Contractual\Actas Comite de Contratación en proceso de firma ( 2 actas de julio)</t>
  </si>
  <si>
    <t>Se verificaron las actas del comité: 
La actas que soporta la evidencia , se encuentran en la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
Es importante dejar el registro en un aparte o parrafo del acta donde se indique que durante el periodo no se han presentado  acciones de extralimitación de poder por los miembros para favorecer a un tercero.</t>
  </si>
  <si>
    <t>Los contratos suscritos por el DASCD  cumplen con los requisitos de contratación sin que se favorezca a terceros, todo debidamente soportado en la ruta del  SECOP  página: SECOP.https://community.secop.gov.co/Public/Tendering/ContractNoticeManagement/Index?currentLanguage=es-CO&amp;Page=login&amp;Country=CO&amp;SkinName=CCE, ( de acuerdo con el documento excel  que contiene los 55 contratos del periodo) 
Se verificaron las actas del comité: 
La actas que soportan la evidencia , se encuentran en la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
Es importante dejar el registro en un aparte o parrafo del acta donde se indique que durante el periodo no se han presentado  acciones de  ofrecimiento/recepción de sobornos o beneficios de algún otro tipo, para favorecer intereses particulares.</t>
  </si>
  <si>
    <t>El reporte de la primera línea indica que durante el periodo no se requierio  aclarar y precisar conceptos. Importante que como evidencia  se deje un registro por parte de los profesionales del equipo técnico, en un parrafo o una nota en un acta  o correo electrónico al líder del proceso.
En cuanto a las consideraciones y sugerencias por parte de ltercera lía de defenza en el seguimiento anterior, La Oficina Asesora de Planeación  como responsable  de coordinar  la actualización de la Matriz de Riesgos con los responsables de los procesos, informo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</si>
  <si>
    <t>El supervisor  remite en físico para el archivo en el expediente de cada contrato. Para el periodo evaluado es importante aclarar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Se verificó la información que aparece en https://community.secop.gov.co/Public/Tendering/ContractNoticeManagement/Index?currentLanguage=es-CO&amp;Page=login&amp;Country=CO&amp;SkinName=CCE para lo que es necesario buscar por la entidad y/o por la precisión de un contrato.
Se evidencia la implementación del control, su efectividad y que no se ha materializado el riesgo.
Se verificó la información que aparece en https://community.secop.gov.co/Public/Tendering/ContractNoticeManagement/Index?currentLanguage=es-CO&amp;Page=login&amp;Country=CO&amp;SkinName=CCE para lo que es necesario buscar por la entidad y/o por la precisión de un contrato.
Se evidencia la implementación del control, su efectividad y que no se ha materializado el riesgo</t>
  </si>
  <si>
    <t>No fue posible realizar la verificación  del formato de buenas prácticas de la información reportada por la primera línea de defensa, dado que no se tiene acceso en la ruta relacionada:  Z:\ARCHIVO_DASCD\200_STJ\200.12_CONTRATOS\2020 , es de uso exclusivo para la dependencia y,en cuanto al documento  físico  en cada contrato  los expedientes se  irán actualizando para consulta, en la medida que se reintegre el personal al DASCD. Es de aclarar que esta novedad es  dada por  las actuales circunstancias de la emergencia sanitaria declarada por el gobierno nacional ocacionada por el Covid 19.
No se puede verificar ni la implementación del control, ni la efectividad.</t>
  </si>
  <si>
    <t xml:space="preserve">El proceso de comunicaciones mensualmente realiza el comité de redacción con un representante de cada dependencia, con el fin de definir los temas que se van a divulgar a través de los canales de comunicación, de este comité queda el acta. En caso de tener dudas o necesidad de aclarar alguna solicitud se realiza  en este mismo comité. la evidencia reposa en la carpeta Gestión de la comunicación. </t>
  </si>
  <si>
    <t>El proceso de gestión de la comunicación reciben las solicitudes a través del formato E-COM-FM-001,  cada vez que las dependencias requieren desarrollo de acciones comunicativas y de acuerdo con lo establecido en los procedimientos E-COM-PR-002 Procedimiento Comunicación Externa, E-COM-PR-003  Procedimiento Comunicación Organizacional, E-COM-PR-004  Procedimiento Divulgación y cubrimiento de eventos, E-COM-PR-006  Procedimiento Publicaciones Web, en caso de que la información esté incompleta,  el formato se devuelve al solicitante para que sea ajustado por el área correspondiente. En caso de que la solicitud esté por fuera de los tiempos establecidos en el proceso, se envía correo al solicitante, informando el alcance que se logró de acuerdo con el tiempo de la solicitud. La evidencia reposa en la carpeta Gestión de la comuncación-</t>
  </si>
  <si>
    <t>El proceso de gestión de la comunicación reciben las solicitudes a través del formato E-COM-FM-001,  cada vez que las dependencias requieren desarrollo de acciones comunicativas y de acuerdo con lo establecido en procedimientos E-COM-PR-002 Procedimiento Comunicación Externa, E-COM-PR-003  Procedimiento Comunicación Organizacional, E-COM-PR-004  Procedimiento Divulgación y cubrimiento de eventos, E-COM-PR-006  Procedimiento Publicaciones Web,  para garantizar el desarrollo bajo los lineamientos de imagen instucional, en caso de que se identifique alguna acción por fuera de lo establecido, la asesora de comunicaciones envía correo a la dependencia llamando la atención sobre la situación presentada indicando que todo debe pasar por el proceso de comunicaciones. La evidencia reposa en la carpeta Gestión de la comunicación,</t>
  </si>
  <si>
    <t>Se verifica en la ruta Z:\4-Segimiento_Plan_accion_2020\400_SGCyCD\8.  Plan de Comunicaciones 2020 las actas  de comité d eredacción que dan cuenta de su realización.</t>
  </si>
  <si>
    <t>Desde el SIG se tiene aprobado cada uno de los formatos  E-COM-FM-001,  E-COM-PR-002 , E-COM-PR-003, E-COM-PR-004, E-COM-PR-006  los cuales son utilizados con el fin de poder h, acer los requerimientos necesarios desde las dependencias a la oficina de comunicaciones. Se conocen los formatos y se an utilizado par alas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</si>
  <si>
    <t>Durante el periodo se realizó la publicación de informes mensuales de empleo público, se adelantó la mejora en la publicación de información anonimizada a tráves de un site de datos: https://www.serviciocivil.gov.co/portal/tablero-de-control, adicionalmente se informa que durante el período el riesgo no se materializó.</t>
  </si>
  <si>
    <t xml:space="preserve">Se verifica que en la circular externa 019 de 2020 del 27 de mayo, la identificación de   la población objetivo, la caracterización de los colaboradores, el envio de circular  con dicha información para  las Entidades  Distritales (partes interesdas pertinentes: SECRETARIOS DE DESPACHO, DIRECTORES DE DEPARTAMENTO
ADMINISTRATIVO, DIRECTORES UNIDADES ADMINISTRATIVAS ESPECIALES, DIRECTORES DE ESTABLECIMIENTOS PÚBLICOS, GERENTES DE SUBREDES INTEGRADAS DE SERVICIOS DE SALUD, EMPRESAS INDUSTRIALES Y COMERCIALES, SOCIEDADES PUBLICAS POR ACCIONES, RECTOR ENTE UNIVERSITARIO AUTONOMO, PRESIDENTE DEL CONCEJO DE BOGOTÁ, VEEDOR DISTRITAL, PERSONERA DE BOGOTÁ, CONTRALOR DE BOGOTÁ, JEFES DE PERSONAL DE CADA UNA DE LAS ENTIDADES O QUIENES HAGAN SUS VECES.)   Quedando como evidencia el envío N°  2020EE1568 con la circular. 
la evidencia se encuentra en la siguiente ruta:
Z:\7- Seguimientos otros informes\3. Seguimiento Mapas de riesgos\Riesgos de gestión y corrupción\Segundo_Seguimiento - 2020\Evidencias\8-Bienestar, Desarrollo y Medición R\Control 1 Evidencias_Bienestar
El control se aplicó, no hay afectación de las metas establecidas. El riego no se materializó.
</t>
  </si>
  <si>
    <t>Se verificaron las evidencias asociadas a capacitación,   formatos diligenciados de solicitud a comunicaciones,  las piezas para divulgación, envio de los correos electrónicos con las convocatorias , correos con recordatorios de las capacitaciones. así como las circulares que establecen la oferta de capacitación. 
Las evidencias se encuentran en la siguiente ruta:
Z:\7- Seguimientos otros informes\3. Seguimiento Mapas de riesgos\Riesgos de gestión y corrupción\Segundo_Seguimiento - 2020\Evidencias\8-Bienestar, Desarrollo y Medición R\Control 2 Evidencias_Capacitación
Los controles establecidos se están llevando a cabo, han sido efectivos y el riesgo no se ha materializado.</t>
  </si>
  <si>
    <t xml:space="preserve">Las evidencias  en cuanto a lo solicitado como de las respuestas gestionadas dentro de la oportunidad requerida  durante el periodo de seguimiento de las tres (3)  Tutelas,  se encuentran en la carpeta:
Z:\7- Seguimientos otros informes\3. Seguimiento Mapas de riesgos\Riesgos de gestión y corrupción\Segundo_Seguimiento - 2020\Evidencias\14-G_Juridica\Control 1,2,3 Y 4
Se verifica la gestión, la efectividad del control  y  no se ha materializado el riesgo.
</t>
  </si>
  <si>
    <t xml:space="preserve">Las evidencias  de las actualizaciones adelantadas durante el periodo de seguimiento de las tres (3)  Tutelas,  se encuentran en la carpeta:
Z:\7- Seguimientos otros informes\3. Seguimiento Mapas de riesgos\Riesgos de gestión y corrupción\Segundo_Seguimiento - 2020\Evidencias\14-G_Juridica\Control 1,2,3 Y 4
Con los soportes se verifica la gestión, la efectividad del control  y  no se ha materializado el riesgo.
</t>
  </si>
  <si>
    <t xml:space="preserve">Las evidencias  de  elaboración de respuestas para validación y visto bueno  por parte del Subdirector Técnico Jurídico se ecuentran en la carpeta:
Z:\7- Seguimientos otros informes\3. Seguimiento Mapas de riesgos\Riesgos de gestión y corrupción\Segundo_Seguimiento - 2020\Evidencias\14-G_Juridica\Control 1,2,3 Y 4
Con los soportes se verifica la gestión, la efectividad del control  y  no se ha materializado el riesgo.
</t>
  </si>
  <si>
    <t xml:space="preserve">Las evidencias del  proyecto de respuesta frente a la acción judicial el cual es remitido junto con los soportes necesarios para su validación y visto bueno por parte del Subdirector Técnico Jurídico 
 se ecuentran en la carpeta: 
Z:\7- Seguimientos otros informes\3. Seguimiento Mapas de riesgos\Riesgos de gestión y corrupción\Segundo_Seguimiento - 2020\Evidencias\14-G_Juridica\Control 1,2,3 Y 4
Con los soportes presentados se evidencia la ejecución del control. El riesgo no se ha materializado.
</t>
  </si>
  <si>
    <r>
      <t xml:space="preserve">Se actualizó para el 2020 el, "PLAN DE SEGURIDAD Y PRIVACIDAD DE LA INFORMACIÓN", publicado en la página web del DASCD en el enlace https://www.serviciocivil.gov.co/portal/transparencia/planeacion/pol%C3%ADticas-lineamientos-y-manuales/12-plan-de-seguridad-y-privacidad-de-la-0, el "PLAN DE ACCIÓN INSTITUCIONAL" actualizando para 2020 el proyecto Modelo de Seguridad y Privacidad de la Información en el DASCD, el "PLAN ANUAL DE ADQUISICIONES" con la contratación de los servicios para el acompañamiento en la implementación de la migración a IPv6.  Las evidencias de este control se pueden consulta en el siguiente enlace: 
</t>
    </r>
    <r>
      <rPr>
        <sz val="10"/>
        <rFont val="Calibri"/>
        <family val="2"/>
        <scheme val="minor"/>
      </rPr>
      <t>Z:\1-SIG-DASCD\22-Matriz de Riesgos\2020\Riesgos de gestión y corrupción\Cuatrimestre 1 - 2020\Evidencias_Matriz_Riesgos Primer Cuatrimestre\4. Seguridad de la Información\Control 1</t>
    </r>
  </si>
  <si>
    <r>
      <t xml:space="preserve">Para 2020 se plantea la actualización del PETI, alineándolo con el nuevo plan de acción de la alcaldía, por lo que plantea la iniciación de esta actividad en el segundo semestre del año. La evidencia del plan de acción definido para 2020 se dispone en la siguiente ruta:
</t>
    </r>
    <r>
      <rPr>
        <sz val="10"/>
        <rFont val="Calibri"/>
        <family val="2"/>
        <scheme val="minor"/>
      </rPr>
      <t>Z:\1-SIG-DASCD\22-Matriz de Riesgos\2020\Riesgos de gestión y corrupción\Cuatrimestre 1 - 2020\Evidencias_Matriz_Riesgos Primer Cuatrimestre\4. Seguridad de la Información\Control 2</t>
    </r>
  </si>
  <si>
    <r>
      <t xml:space="preserve">Se creó el procedimiento de gestión de riesgos de seguridad digital, en el marco del proceso de seguridad de la información, así como la matriz de riesgos de seguridad digital. Se envió a la OAP para revisión y aprobación.
La actualización de los activos de información se tiene planeada por plan de acción para iniciarse en septiembre, pero según el PAAC, se dará inicio en mayo de 2020, para tener una primera versión que sea validada por la ciudadanía. Estas actividades se realizan de manera conjunta con Gestión Documental y la OAP, actividad planteada en el proyecto Modelo de Seguridad y Privacidad de la Información "Revisión y/o actualización de la matriz MCAI".
</t>
    </r>
    <r>
      <rPr>
        <sz val="10"/>
        <rFont val="Calibri"/>
        <family val="2"/>
        <scheme val="minor"/>
      </rPr>
      <t>Z:\1-SIG-DASCD\22-Matriz de Riesgos\2020\Riesgos de gestión y corrupción\Cuatrimestre 1 - 2020\Evidencias_Matriz_Riesgos Primer Cuatrimestre\4. Seguridad de la Información\Control 4</t>
    </r>
  </si>
  <si>
    <r>
      <t xml:space="preserve">Se observó que en la identificación de este control no se tuvo en cuenta para su diseño que el Control  (verifica, valida, concilia, coteja, compara, etc.), por tanto  la acción a implementar podría corresponder al desarrollo de una </t>
    </r>
    <r>
      <rPr>
        <b/>
        <sz val="10"/>
        <color theme="1"/>
        <rFont val="Calibri"/>
        <family val="2"/>
        <scheme val="minor"/>
      </rPr>
      <t>actividad</t>
    </r>
    <r>
      <rPr>
        <sz val="10"/>
        <color theme="1"/>
        <rFont val="Calibri"/>
        <family val="2"/>
        <scheme val="minor"/>
      </rPr>
      <t xml:space="preserve"> y no a un control.
En este entendido se sugiere revisar nuevamente el control propuesto y ajustar o identificar un nuevo control.
Igualmente se observó que la solidez del control individual  es débil y de acuerdo con la política Gestión del Riesgo V5,  se requiere ajustar los controles.
"Si la solidez individual del control no es fuerte, es necesario ajustar los controles (creando otros o modificando los existentes) porque la efectividad no fue la esperada. Para éste caso, serán los líderes de los procesos y los responsables de los procesos quienes se encarguen de los respectivos ajustes".
</t>
    </r>
  </si>
  <si>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scheme val="minor"/>
      </rPr>
      <t>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se cuentan con los expedientes de todos los contratos que están activos.</t>
    </r>
  </si>
  <si>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scheme val="minor"/>
      </rPr>
      <t>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t>
    </r>
  </si>
  <si>
    <r>
      <t xml:space="preserve">El profesional de la STJ, verifica que dentro de los documentos de los contratos de prestación de servicios profesionales o de apoyo a la gestión, previo a la firma del contrato, repose el formato de idoneidad, para los demás casos, la Dirección designa un comité evaluador que pondera y verifica las ofertas y en consecuencia recomienda la adjudicación, en cualquiera de los casos los soportes de la actuación, es publicitada en SECOP. </t>
    </r>
    <r>
      <rPr>
        <sz val="10"/>
        <rFont val="Calibri"/>
        <family val="2"/>
        <scheme val="minor"/>
      </rPr>
      <t>https://community.secop.gov.co/Public/Tendering/ContractNoticeManagement/Index?currentLanguage=es-CO&amp;Page=login&amp;Country=CO&amp;SkinName=CCE</t>
    </r>
  </si>
  <si>
    <r>
      <t xml:space="preserve">El profesional de la STJ, verifica que dentro de los documentos de los contratos de prestación de servicios profesionales o de apoyo a la gestión, previo a la firma del contrato, repose el formato de idoneidad y experiencia y se verifican los antecentes fiscales, penales, policivos y adminitrativos, para los demás casos, la Dirección designa un comité evaluador que pondera y verifica las ofertas y en consecuencia recomienda la adjudicación, en cualquiera de los casos los soportes de la actuación, es publicitada en SECOP. 
</t>
    </r>
    <r>
      <rPr>
        <sz val="10"/>
        <rFont val="Calibri"/>
        <family val="2"/>
        <scheme val="minor"/>
      </rPr>
      <t>https://community.secop.gov.co/Public/Tendering/ContractNoticeManagement/Index?currentLanguage=es-CO&amp;Page=login&amp;Country=CO&amp;SkinName=CCE</t>
    </r>
  </si>
  <si>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0"/>
        <rFont val="Calibri"/>
        <family val="2"/>
        <scheme val="minor"/>
      </rPr>
      <t xml:space="preserve">Z:\ARCHIVO_DASCD\200_STJ\200.12_CONTRATOS\2020 y físicamente en cada contrato. Es de aclarar que dadas las actuales circunstancias por la cuarentena, los expedientes cuentan con dichos documentos pero se irán actualizando para consulta, en la medida que se reintegre el personal al Departamento. </t>
    </r>
  </si>
  <si>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0"/>
        <rFont val="Calibri"/>
        <family val="2"/>
        <scheme val="minor"/>
      </rPr>
      <t xml:space="preserve">Z:\ARCHIVO_DASCD\200_STJ\200.12_CONTRATOS\2020 físicamente en cada contrato. Es de aclarar que dadas las actuales circunstancias por la cuarentena, los expedientes cuentan con dichos documentos pero se irán actualizando para consulta, en la medida que se reintegre el personal al Departamento. </t>
    </r>
  </si>
  <si>
    <r>
      <t xml:space="preserve">El profesional responsable de la infraestructura tecnológica, diariamente realiza monitoreo de los diferentes elementos que componen la plataforma tecnológica, verificando el funcionamiento de los mismos, diligenciando el  formato A-TIC-FM-007 monitoreo de red.
</t>
    </r>
    <r>
      <rPr>
        <sz val="10"/>
        <rFont val="Calibri"/>
        <family val="2"/>
        <scheme val="minor"/>
      </rPr>
      <t>Z:\1-SIG-DASCD\22-Matriz de Riesgos\2020\Riesgos de gestión y corrupción\Cuatrimestre 1 - 2020\Evidencias_Matriz_Riesgos Primer Cuatrimestre\15. Gestión de TICS\Control 1</t>
    </r>
  </si>
  <si>
    <r>
      <t xml:space="preserve">Se realiza la verificación del estado actual de las licencias, luego se procede a realizar la renovación y/o adquisición las cuales fueron programadas en el PAA, a través de contrato. A continuación se describe los servicios que requieren de licenciamiento para su normal operación del DASCD durante el primer cuatrimestre. Las demás licencias se encuentran vigentes:
 - Web mail marketing
</t>
    </r>
    <r>
      <rPr>
        <sz val="10"/>
        <rFont val="Calibri"/>
        <family val="2"/>
        <scheme val="minor"/>
      </rPr>
      <t>Z:\1-SIG-DASCD\22-Matriz de Riesgos\2020\Riesgos de gestión y corrupción\Cuatrimestre 1 - 2020\Evidencias_Matriz_Riesgos Primer Cuatrimestre\15. Gestión de TICS\Control 2</t>
    </r>
  </si>
  <si>
    <r>
      <t xml:space="preserve">Durante el mes de abril se renovó el contrato de mantenimiento de bienes informáticos para prever el mantenimiento preventivo y correctivo de los bienes informáticos del Departamento Administrativo del Servicio Civil Distrital - DASCD. En este nuevo contrato se realizará un mantenimiento preventivo adicional, quedando programado la realización cuatrimestral de los mantenimientos preventivos.
</t>
    </r>
    <r>
      <rPr>
        <sz val="10"/>
        <rFont val="Calibri"/>
        <family val="2"/>
        <scheme val="minor"/>
      </rPr>
      <t>Z:\1-SIG-DASCD\22-Matriz de Riesgos\2020\Riesgos de gestión y corrupción\Cuatrimestre 1 - 2020\Evidencias_Matriz_Riesgos Primer Cuatrimestre\15. Gestión de TICS\Control 3</t>
    </r>
  </si>
  <si>
    <r>
      <t xml:space="preserve">Está disponible en la herramienta de mesa de servicios de TI, el servicio relacionado con las solicitudes de acceso a los recursos TI del DASCD, por este canal se recibe el formato E-SIN-FM-002 SOLICITUD DE ACCESO A USUARIOS y se registran los accesos  en el formato E-SIN-FM-03 TABLA DE CONTROL DE ACCESO A LOS SERVICIOS TECNOLÓGICOS.
</t>
    </r>
    <r>
      <rPr>
        <sz val="10"/>
        <rFont val="Calibri"/>
        <family val="2"/>
        <scheme val="minor"/>
      </rPr>
      <t>Z:\1-SIG-DASCD\22-Matriz de Riesgos\2020\Riesgos de gestión y corrupción\Cuatrimestre 1 - 2020\Evidencias_Matriz_Riesgos Primer Cuatrimestre\15. Gestión de TICS\Control 4</t>
    </r>
  </si>
  <si>
    <t xml:space="preserve">
Se evidencia en el tablero de control  el reporte 2020-05, 2020-06, 2020-07.
Ruta:
https://www.serviciocivil.gov.co/portal/tablero-de-control/empleo-p%C3%BAblico-bogot%C3%A1
Microsoft Power BI página 2-10
No fue posible realizar la verificación  de la publicación  de la https://www.serviciocivil.gov.co/portal/content/datos-empleo-p%C3%BAblico-0 , en relación con los datos empleo público / Corte 30 de junio  de 2020,  dado que las entidades  aun se encuentran en el proceso de actualización de los datos de información  y asi garantizar que la información publicada no presente errores.
</t>
  </si>
  <si>
    <t xml:space="preserve">Los profesionales de la Oficina Asesora de Planeación encargados del seguimiento al Plan de Acción Institucional, mes a mes se realiza el seguimiento a los proyectos de cada una de las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</si>
  <si>
    <t xml:space="preserve">Los profesionales de la Oficina Asesora de Planeación encargados del seguimiento al Plan de Acción Institucional, mes a mes se realiza el seguimiento a los proyectos de cada una de las seis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</si>
  <si>
    <t>El Plan de Acción Institucional quedó aprobado en el CIGD el pasado 31 de enero y contaba con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Con base en los resultados FURAG 2018 y los autodiagnósticos 2019 se crearon los planes de Implementación y de mantenimiento del MIPG para la presente vigencia, dichos planes se encuentran alineados con los proyectos del Plan de Acción Institucional 2020. 
Se cuenta con el seguimiento que se realiza de manera mensual, al igual que el reporte e informe trimestral 2020
La evidencia se encuentra en la carpeta\\192.168.0.8\shares\4-Segimiento_Plan_accion_2020\110_OAP\MIPG INFORMATIVO, esta carpeta MIPG INFORMATIVO se encuentra también en cada una de las carpetas de las dependencias.
El riesgo no se ha materializado</t>
  </si>
  <si>
    <t xml:space="preserve">Los profesionales de la Oficina Asesora de Planeación encargados del seguimiento al Plan de Acción Institucional, mes a mes se realiza el seguimiento a los proyectos de cada una de las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toman las decisiones necesarias frente a las situaciones expuestas por cada líder de proyecto.
El Plan Estratégico Institucional, el archivo en  Excel se pude evidenciar en la ruta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De igual manera, se realiza el seguimiento al SIG por medio del proyecto correspondiente, al igual que el seguimiento al MIPG por medio de los planes de Implementación y Mantenimiento, en la carpeta: \\192.168.0.8\shares\4-Segimiento_Plan_accion_2020\110_OAP\MIPG INFORMATIVO, de igual manera en esa misma ruta, en cada dependencia se encuentra esa carpeta MIPG INFORMATIVO se puede verificar la información y seguimiento mes a mes y los informes trimestrales.  
Es importante tener en cuenta, que debido a la actual emergencia COVID-19 y los lineamientos tanto del nivel nacional como distrital, algunos proyectos han presentado rezagos y se deben modificar, lo cual esta en proceso por parte de las dependencias, que presentan sus propuesta al CIGD y allí se toman las decisiones correspondientes.
Riesgo controlado </t>
  </si>
  <si>
    <t>Frente al Modelo Integrado de Planeación y Gestión - MIPG, se cuenta con dos planes a saber, plan de Implementación y plan de Mantenimiento de MIPG, con los que se hace seguimiento mensualizado para el cierre de brechas identificadas, dichas brechas surgen del informe FURAG 2018 como de los autodiagnósticos realizados en  2019, dichos planes se basan en las actividades de los proyectos alineados por cada dependencia que hacen parte del Plan de Acción Institucional.
Para el segundo trimestre 2020, se cuenta con el seguimiento, reporte y el correspondiente informe.       
Evidencia en la carpeta: \\192.168.0.8\shares\4-Segimiento_Plan_accion_2020\110_OAP\MIPG INFORMATIVO, de igual manera en esa misma ruta, en cada dependencia se encuentra esa carpeta MIPG INFORMATIVO donde esta la información u seguimiento mes a mes y los informes trimestrales.
Riesgo controlado</t>
  </si>
  <si>
    <t>Se puede verificar en  la ruta: https://www.serviciocivil.gov.co/portal/transparencia/planeacion/pol%C3%ADticas-lineamientos-y-manuales/plan-de-acci%C3%B3n-del-dascd, cada una de las versiones del Plan de Acción Institucional, (Versión 4 a la fecha)y cada uno de los 51 proyectos que lo integran actualmente, su seguimiento por dependencia y proyecto se encuentra en  \\192.168.0.8\shares\4-Segimiento_Plan_accion_2020 en la carpeta de cada entidad, y el Plan de Acción en la carpeta PAI informativo mes a mes. 
Estos planes son los que se encuentran aprobados y sobre los cuales se realiza seguimiento,  algunos de ellos deberán ser modificados por la emergencia del Coronavirus, por ahora no se ha materializado el riesgo</t>
  </si>
  <si>
    <t>Para el segundo cuatrimestre se programó y desarrolló la auditoría al proceso de Gesión de TICS.
En la planeación del proceso se elaboró y repitió a la Jefe de la Oficina los instrumentos de auditoría y el Programa de Auditoría. Los documentos se revisaron, se hicieron observaciones y se devolvieron a los profesionales con las observaciones. No se materializó el riesgo.
Como evidencia se anexan los respectivos correos.</t>
  </si>
  <si>
    <t>Como se relaciona en el primer control, para el segundo cuatrimestre se programó y desarrolló la auditoría al proceso de Gesión de TICS.
La auditoría se llevó a cabo en los tiempos establecidos y el informe incluyó fortalezas, hallazgos y oportunidades de mejora con base en las evidencias presentadas por el auditado. El informe preliminar se envió a la Jefe de la Oficina para la revisión y se remitió correo de respuesta con observaciones. No se materializó el riesgo.
Como evidencia se anexan los respectivos correos.</t>
  </si>
  <si>
    <t>Se tenía prevista la elaboración del diagnóstico de talento humano para el mes de agosto, no obstante, dadas las situaciones administrativas de vacaciones e incapacidad de las profesionales del proceso de talento humano, la elaboración de dicho diagnóstico no logró adelantarse en agosto. Así las cosas, a la fecha se está solicitando el ajuste en el plan de acción de la elaboración del diagnóstico de Talento Humano para el mes de octubre, en aras de contar con mayor información sobre las actividades desarrolladas durante la vigencia 2020.</t>
  </si>
  <si>
    <t>Se realiza la validación y punteo físico con las novedades presentadas mensualmente (Mayo, Junio, Julio, Agosto de 2020)</t>
  </si>
  <si>
    <t>Mensualmente se revisó la liquidación de las nóminas con las novedades reportadas de los meses comprendidos entre Mayo, Junio, Julio, Agosto de 2020, frente a nóminas anteriores y novedades físicas, dejando como registro archivo en Excel y en carpeta física novedad de nóminas que se encuentra en el archivo Digital de gestión, en custodia de Talento Humano, por la emergencia sanitaria Covid-19- aislamiento; que se encuentra en el PC : D:\DASCD_acarranza\DASCD_Acarranza\5TH2020\Nominas 2020\Nominas Sueldos. Como la información tiene datos personales, reposa en el PC del Profesional Universitario de Nómina.</t>
  </si>
  <si>
    <t>se verifica el link https://www.serviciocivil.gov.co/portal/transparencia/instrumentos-gestion-informacion-publica/Informe-pqr-denuncias-solicitudes y se evidencia la continuidad de la generación de los informes hasta el mes de julio.
Se evidencian indicadores como PQRS tramitadas y en tramite donde se presentan las gestiones extemporaneas donde se evidencia la materialización del riesgo en las diferentes dependencias.
Adicionalmente se tiene en los informes los tiempos de respuesta donde se evidencia la capacidad de respuesta de la entidad</t>
  </si>
  <si>
    <t>Se verificó que en este periodo no ha sido requerido la ejecución de este control.</t>
  </si>
  <si>
    <t>Para el periodo en vigencia se verifican los formatos gestionados en las evidencias relacionados en el autocontrol del proceso primera línea de defensa, donde se presenta la gestión de talento humano en la inspección de los documentos para el proceso de vinculación donde se pueden apreciar 5 procesos diferentes.</t>
  </si>
  <si>
    <t>Para la gestión de este control no se tienen registradas evidencias, en el diligenciamiento de la primera línea se especifica la razón por la cual no se realizaron las actividades para la ejecución del control.</t>
  </si>
  <si>
    <t>Se verifican las evidencias ubicadas en Z:\7- Seguimientos otros informes\3. Seguimiento Mapas de riesgos\Riesgos de gestión y corrupción\Segundo_Seguimiento - 2020\Evidencias\12-G_Financiera\Contabilidad\2. Actas de Conciliación Internas  donde se puede apreciar que cada una de las carpetas mensuales contiene el acta de nómina donde se describen las actividades realizadas y los resultados obtenidos para la realización de la nómina.</t>
  </si>
  <si>
    <t>Se verifican las evidencias ubicadas en Z:\7- Seguimientos otros informes\3. Seguimiento Mapas de riesgos\Riesgos de gestión y corrupción\Segundo_Seguimiento - 2020\Evidencias\12-G_Financiera\Contabilidad\2. Actas de Conciliación Internas  donde se puede apreciar que cada una de las carpetas mensuales contiene el acta de nómina donde se describen las actividades realizadas y los resultados obtenidos para la realización de la nómina, el archivo mencionado en la primera línea no se puede tenr acceso ya que se encuentra ubicado en un equipo de un funcionario por el tipo de información.</t>
  </si>
  <si>
    <t>Al revisar la ruta donde se estipula la ubicación de las evidencias se encuentra únicamente soportes hasta mayo, al revisar esa ruta pero para el segundo cuatrimestre no se evidencian los soportes de la actividad, por otra parte al revisar el archivo ubicado en: Z:\7- Seguimientos otros informes\3. Seguimiento Mapas de riesgos\Riesgos de gestión y corrupción\Segundo_Seguimiento - 2020\Evidencias\12-G_Financiera\PRESUPUESTO se pueden encontrar los archivos con los correos y formatos como soportes incluidos mes de agosto.</t>
  </si>
  <si>
    <t>Al revisar la ruta donde se estipula la ubicación de las evidencias se encuentra únicamente soportes hasta mayo, al revisar esa ruta pero para el segundo cuatrimestre no se evidencian los soportes de la actividad, por otra parte al revisar el archivo ubicado en: Z:\7- Seguimientos otros informes\3. Seguimiento Mapas de riesgos\Riesgos de gestión y corrupción\Segundo_Seguimiento - 2020\Evidencias\12-G_Financiera\PRESUPUESTO se pueden encontrar los archivos con los 8 CRP como soportes incluidos mes de agosto.</t>
  </si>
  <si>
    <t>Al revisar la ruta donde se estipula la ubicación de las evidencias no se encuentran soportes, por otra parte al revisar el archivo ubicado en: Z:\7- Seguimientos otros informes\3. Seguimiento Mapas de riesgos\Riesgos de gestión y corrupción\Segundo_Seguimiento - 2020\Evidencias\12-G_Financiera\PRESUPUESTO no se encuentra el formato asociado.</t>
  </si>
  <si>
    <t>Al revisar los soportes se evidencian carpetas individuales de abril a julio cada uno con definitivos y preliminares cumpliendo con el control, a su vez los definitivos contienen activos, pasivos, patrimonio, ingresos, gastos, cuentas deudoras, cuentas acreedoras. y en preliminares PPYE, Intangibles, seguros, activo, CP, pasivo, patrimonio, operaciones interinstitucionales, ingresos, gastos, deudoras y acreedoras</t>
  </si>
  <si>
    <t>Las evidencias se encuentran en la ruta especifica en carpetas individuales de enero a julio, donde se encuentran las actas y los correos que demuestran la implementación del control.</t>
  </si>
  <si>
    <t>Al revisar las evidencias reportadas en la ruta especificada se evidencian carpetas de recolección de información, análisis y registro de información, elaboración del EF_reportes inf, Publicidad y transparencia y depuración contable. Donde cada una presenta los soportes correspondientes.</t>
  </si>
  <si>
    <t xml:space="preserve">Se verificó la ruta y se evidencian los contratos suscritos por el DASCD en la página del SECOP: 
https://community.secop.gov.co/Public/Tendering/ContractNoticeManagement/Index?currentLanguage=es-CO&amp;Page=login&amp;Country=CO&amp;SkinName=CCE, (de acuerdo con el documento excel  que contiene los 55 contratos del periodo) 
</t>
  </si>
  <si>
    <t>Al revisar los soportes registrados en Z:\7- Seguimientos otros informes\3. Seguimiento Mapas de riesgos\Riesgos de gestión y corrupción\Segundo_Seguimiento - 2020\Evidencias\16-Control_Seguimiento se evidencia el documento informe de auditoria TICS que cumple con los requerimientos del control, no se evidencian los correos anexos</t>
  </si>
  <si>
    <t>La verificación de la información se realizó sobre las actas en el formato con código E-SGE-FM-008, aportadas como evidencia del control, en la ruta Evidencias_Matriz_Riesgos Segundo Cuatrimestre\13. Gestión Contractual/ Actas comité de contratación firmadas.  Con motivo del aislamiento preventivo obligatorio, la verificación se hace desde el trabajo en casa, no se verifica de manera física, pero en el enlace antes expuesto, se pudo evidenciar que durante este periodo existen actas de reuniones numeradas del 11 al número 16, como observación se encontró que no están firmadas en su totalidad por todos los integrantes del comité, por tanto, se sugiere adelantar las gestiones pertinentes para obtener las firmas de los asistentes a las reuniones.
En el período evaluado no se ha materializado el riesgo.</t>
  </si>
  <si>
    <t>Con motivo del aislamiento preventivo obligatorio, la verificación se hace desde el trabajo en casa, no se verifica de manera física, la información se realizó sobre las actas aportadas como evidencia del control, en la rutactas en el formato con código E-SGE-FM-008, aportadas como evidencia del control, en la ruta Evidencias_Matriz_Riesgos Segundo Cuatrimestre\13. Gestión Contractual/ Actas comité de contratación firmadas. Se pudo evidenciar que durante este periodo existen actas de reuniones sin firmar por todos los integrantes.
No se tuvo en cuenta la recomendación realizada por la tercera line de defensa, se insiste que se tengan en cuentas las recomendaciones ya que hacen parte de los aportes al proceso.
En el período evaluado no se ha materializado el riesgo.</t>
  </si>
  <si>
    <r>
      <rPr>
        <b/>
        <sz val="11"/>
        <color theme="1"/>
        <rFont val="Calibri"/>
        <family val="2"/>
        <scheme val="minor"/>
      </rPr>
      <t xml:space="preserve">Gestión del conocimiento: </t>
    </r>
    <r>
      <rPr>
        <sz val="11"/>
        <color theme="1"/>
        <rFont val="Calibri"/>
        <family val="2"/>
        <scheme val="minor"/>
      </rPr>
      <t>Recopilar y procesar información relacionada con la Gestión Integral del Talento Humano  generando informes, estudios e investigaciones para ponerlos a disposición del publico,  conservar la memoria institucional y soportar la toma de decisiones</t>
    </r>
  </si>
  <si>
    <t>Durante el primer cuatrimestre fueron asignados permisos a usuarios de entidades y organismos distritales para acceder a SIDEAP a 53 personas, previa verificación de la firma del acuerdo de confidencialidad (que se encuentra en la carpeta física denominada acuerdos de confidencialidad en custodia del Proceso de Gestión Documental); el Profesional de SIDEAP encargado de la administración del Sistema y el otorgamiento de perfiles a los usuarios, asignó los permisos requeridos a dichas personas en el SIDEAP según los roles y las responsabilidades parametrizadas en el aplicativo.
Z:\Of_Planeacion\ACUERDOS_CONFIDENCIALIDAD_SIDEAP
pantallazos en la carpeta de evidencias de riesgos de corrupción en Z
En el periodo evaluado no se ha materializado el riesgo</t>
  </si>
  <si>
    <t>Fue verificada la información disponible en la ruta Z:\Of_Planeacion\ACUERDOS_CONFIDENCIALIDAD_SIDEAP, por entidad y  por fecha del documento,  encontrando que se encuentran debidamente suscritos por el usuario responsable.
Evidencia de pantallazos acuerdos de confidencialidad en  la carpeta \\192.168.0.8\shares\1-SIG-DASCD\22-Matriz de Riesgos\2020\Riesgos de gestión y corrupción\Cuatrimestre 1 - 2020\Evidencias_Matriz_Riesgos Primer Cuatrimestre\3. Gestión del Conocimiento\Riesgo Corrupción 
No se ha materializado riesgo, formatos diligenciados y firmados.</t>
  </si>
  <si>
    <t>Durante el período se presentaron 78 solicitudes de información de SIDEAP, de las cuales, 21 implicaba acceder a datos personales de los 30.762  registros; por consiguiente, en aplicación de la política de seguridad de la información y protección de datos personales, previa a atender la solicitud, fue verificado el perfil de quien solicitaba la información y los roles y permisos de acceso parametrizados en el sistema; además, se ingresó en el aplicativo de control la solicitud y, se respondió a los usuarios reiterando las obligaciones que les asiste en términos de salvaguarda de la información reiterando que sólo puede ser usada para los fines previstos. En el periodo evaluado no se ha materializado el riesgo
Z:\Of_Planeacion\ACUERDOS_CONFIDENCIALIDAD_SIDEAP
pantallazos en la carpeta de evidencias de riesgos de corrupción en Z</t>
  </si>
  <si>
    <t>Para verificar el funcionamiento del control,  se verifica la existencia de los acuerdos de confidencialidad respecto de las personas a quienes se les hace entrega de la información, así como el perfil de acceso acreditado para acceder a los datos solicitados en relación con la información que reposa en SIDEAP.  Se verifica la ruta Z:\Of_Planeacion\ACUERDOS_CONFIDENCIALIDAD_SIDEAP, por entidad y fecha de acuerdo.
Evidencia de pantallazos acuerdos de confidencialidad en  la carpeta \\192.168.0.8\shares\1-SIG-DASCD\22-Matriz de Riesgos\2020\Riesgos de gestión y corrupción\Cuatrimestre 1 - 2020\Evidencias_Matriz_Riesgos Primer Cuatrimestre\3. Gestión del Conocimiento\Riesgo Corrupción 
No se ha dado acción alguna para la materialización del riesgo, el cual se ha controlado.</t>
  </si>
  <si>
    <r>
      <t xml:space="preserve">Durante el periodo de seguimiento (Enero 1° a 30 de abril de 2020) se presentó ante el comité de contratación la aprobación del Plan Anual de Adquisiciones el día 7 de enero y desde allí periódicamente se ha hecho seguimiento en cuanto a las modificaciones o supresiones de las líneas, y fueron verificados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es pertinente aclarar que solo en caso de encontrar inconformidad en la modalidad de selección se dejará la constancia de devolución al área de origen, al no haberse presentado de enero hasta abril esta situación, la evidencia que la modalidad es adecuada es que se dio trámite al proceso en el SECOP II. La evidencia de la elaboración de los pliegos se puede evidenciar, con la publicación en SECOP con la finalidad de que los particulares se pronuncien al respecto. (ruta </t>
    </r>
    <r>
      <rPr>
        <u/>
        <sz val="10"/>
        <color rgb="FF1155CC"/>
        <rFont val="Calibri"/>
        <family val="2"/>
      </rPr>
      <t>https://community.secop.gov.co/Public/Tendering/ContractNoticeManagement/Index?currentLanguage=es-CO&amp;Page=login&amp;Country=CO&amp;SkinName=CCE)</t>
    </r>
    <r>
      <rPr>
        <sz val="10"/>
        <color rgb="FF000000"/>
        <rFont val="Calibri"/>
        <family val="2"/>
      </rPr>
      <t xml:space="preserve"> Al igual que en las actas del comité que se incorporarán en la  carpeta física una vez se reintegre el personal de la STJ por causa de la pandemia COVID 19.</t>
    </r>
  </si>
  <si>
    <t>Se verificó la publicación de los pliegos de los procesos contractuales suscritos por el DASCD en la página del SECOP. Se verificaron las actas del comité; en todo caso, es recomendable que en la carpeta en Z que se destina a la organización de los archivos digitales del Comités se incluyan las actas debidamente digitalizadas una vez suscritas por todos los miembros del Comité.</t>
  </si>
  <si>
    <t>Se verificaron las actas de los Comités de Contratación disponibles en la siguiente ruta: \\192.168.0.8\shares\1-SIG-DASCD\22-Matriz de Riesgos\2020\Riesgos de gestión y corrupción\Cuatrimestre 1 - 2020\Evidencias_Matriz_Riesgos Primer Cuatrimestre\13. Gestión Contractual\Riesgo Corrupción. Es importante en todo caso, garantizar que una vez se produzca el reintegro físico a las instalaciones del DASCD, superado el período de aislamiento preventivo obligatorio, se realice la inclusión de las actas del Comité de Contratación en los archivos documentales del DASCD. Igualmente, que en la carpeta en Z se incluyan las actas debidamente digitalizadas una vez suscritas por todos los miembros del Comité.</t>
  </si>
  <si>
    <t>Durante este periodo (1° de enero a 30 de abril 2020) se aprobó no sólo las contrataciones para la presente anualidad, particularmente dos adiciones a los convenios 038 de 2014, por valor de $ 230.000.000 y 065 de 2019 por $ 1.000.000.000 y un convenio de conectividad por valor de $158.159.388, y hacemos referencia a ellos por cuanto aún no se han puesto a consideración procesos cuya cuantía amerite aprobación adicional por el comité, salvo la aprobada el 7 de enero de 2020 con el PAA inicial, no obstante se sigue con la revisión del cumplimiento de los requisitos legales y principios de la contratación estatal, en especial el de selección objetiva en cada uno de los estudios y documentos previos para la etapa de planeación los cuales cumplen con los mandatos legales, sin que se presente favorecimiento a terceros, paso siguiente y de no presentarse observaciones, se elaborará un pliego de condiciones o su equivalente , caso contrario se informa al área de origen, con la finalidad de efectuar las correcciones del caso. La evidencia de la publicación de los estudios y documentos previos se puede evidenciar en SECOP. (ruta https://community.secop.gov.co/Public/Tendering/ContractNoticeManagement/Index?currentLanguage=es- Las actas del comité que se incorporarán en la la carpeta física una vez se reintegre el personal de la STJ por causa de la pandemia COVID 19.</t>
  </si>
  <si>
    <t xml:space="preserve">Se verificó la ruta y se evidencian los contratos suscritos por el DASCD en la página del SECOP. </t>
  </si>
  <si>
    <t>Para este periodo y conforme a las evidencias verificadas se pudo establecer que el comité de contratación, definió las necesidades, los recursos, modalidades, plazos de contratación de la entidad aprobados en el Plan Anual de Adquisiciones para la Vigencia 2020 y mensualmente se reúnen para hacer seguimiento a la ejecución del mismo y a la creación de nuevas necesidades o modificaciones presentadas al mismo. Como evidencia quedan  las actas suscritas por participantes.
Las solicitudes de modificación y las actas están en \\192.168.0.8\shares\1-SIG-DASCD\22-Matriz de Riesgos\2020\Riesgos de gestión y corrupción\Cuatrimestre 1 - 2020\Evidencias_Matriz_Riesgos Primer Cuatrimestre\13. Gestión Contractual\Riesgo Corrupción</t>
  </si>
  <si>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actas del comité que se incorporarán en la  carpeta física una vez se reintegre el personal de la STJ por causa de la pandemia COVID 19.</t>
  </si>
  <si>
    <t>Se verifican las actas  de comité que reposan en la ruta  \\192.168.0.8\shares\1-SIG-DASCD\22-Matriz de Riesgos\2020\Riesgos de gestión y corrupción\Cuatrimestre 1 - 2020\Evidencias_Matriz_Riesgos Primer Cuatrimestre\13. Gestión Contractual\Riesgo Corrupción</t>
  </si>
  <si>
    <t>En los meses de Enero y hasta abril 30 de2020 los procesos sometidos al comité y verificados por el profesional de la STJ, se hace la revisión del cumplimiento de los requisitos legales y principios de la contratación estatal; en cada uno de los procesos se constata que cada uno de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que se incorporarán en la la carpeta física una vez se reintegre el personal de la STJ por causa de la pandemia COVID 19.</t>
  </si>
  <si>
    <t>Se verifica que la información suministrada por el área se encuentra debidamente soportada y que los estudios y demás documentos contractuales han sido publicados en el SECOP. Es importante en todo caso, garantizar que una vez se produzca el reintegro físico a las instalaciones del DASCD, superado el período de aislamiento preventivo obligatorio, se realice la inclusión de las actas del Comité de Contratación en los archivos documentales del DASCD. Igualmente, que en la carpeta en Z se incluyan las actas debidamente digitalizadas una vez suscritas por todos los miembros del Comité.</t>
  </si>
  <si>
    <r>
      <t xml:space="preserve">Se verifica  por entidad y fecha la asignación de  permisos para acceso a sideap, de las  85 personas registradas por la primera línea solo 81 se encontraban dentro del periodo de seguimiento , previa verificacion de la firma de acuerdo de confidencialidad la ruta: \\192.168.0.4\Shares\Dascd_Sideap\CONTROL_SIDEAP.accdb , documento acces </t>
    </r>
    <r>
      <rPr>
        <i/>
        <sz val="11"/>
        <color theme="1"/>
        <rFont val="Calibri"/>
        <family val="2"/>
        <scheme val="minor"/>
      </rPr>
      <t xml:space="preserve">seguimiento SIDEAP ACUERDOS DE CONFIDENCIALIDAD, </t>
    </r>
    <r>
      <rPr>
        <sz val="11"/>
        <color rgb="FF000000"/>
        <rFont val="Calibri"/>
        <family val="2"/>
        <scheme val="minor"/>
      </rPr>
      <t xml:space="preserve">empezando el </t>
    </r>
    <r>
      <rPr>
        <i/>
        <sz val="11"/>
        <color theme="1"/>
        <rFont val="Calibri"/>
        <family val="2"/>
        <scheme val="minor"/>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
Evidencias en: Z:\7- Seguimientos otros informes\2. Seguimiento Plan Anticorrupción y Atención al Ciudadano\EVIDENCIAS\RIESGOS DE CORRUPCIÓN\3-Gestión del Conocimiento</t>
    </r>
    <r>
      <rPr>
        <sz val="11"/>
        <color rgb="FF000000"/>
        <rFont val="Calibri"/>
        <family val="2"/>
        <scheme val="minor"/>
      </rPr>
      <t xml:space="preserve">
No se ha materializado riesgo, formatos diligenciados y firmados.</t>
    </r>
  </si>
  <si>
    <t>Se observa que en la carpeta compartida (Z):7-Seguimientos otros informes / 2, Plan Anticorrupción y Atención al Ciudadano / Evidencias/ Riesgos de corrupción / 3_ Gestión del Conocimiento / Control 1,2, existen 81 archivos en PDF del "Formato Acuerdo de Confidencialidad y No Divulgación de Información – Servidor Público SIDEAP", de manera aleatoria se verifican 17 archivos de estos formatos, los cuales se encuentran debidamente con las firmas respectivas, por tanto el control establecido se está realizando.
En el período evaluado no se ha materializado el riesgo.</t>
  </si>
  <si>
    <t>Durante el periodo se presentaron 105 solicitudes, de las cuales 30 contenian datos personales 37244 registros, previa a la entrega se verificó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</si>
  <si>
    <t>Se verifica  la ruta: \\192.168.0.4\Shares\Dascd_Sideap\CONTROL_SIDEAP.accdb , documento acces seguimiento SIDEAP ACUERDOS DE CONFIDENCIALIDAD,  la evidencia de pantallazos acuerdos de confiencialidad
Evidencias en: Z:\7- Seguimientos otros informes\2. Seguimiento Plan Anticorrupción y Atención al Ciudadano\EVIDENCIAS\RIESGOS DE CORRUPCIÓN\3-Gestión del Conocimiento 
No se ha materializado riesgo, formatos diligenciados y firmados.</t>
  </si>
  <si>
    <t>Se observa 81 archivos en PDF del "Formato Acuerdo de Confidencialidad y No Divulgación de Información – Servidor Público SIDEAP", en la carpeta compartida (Z):7-Seguimientos otros informes / 2, Plan Anticorrupción y Atención al Ciudadano / Evidencias/ Riesgos de corrupción / 3_ Gestión del Conocimiento / Control 1,2, los cuales sirven como evidencia al control que se está realizando, en atención a estos formatos, como evidencia en el mismo enlace, existe el pantallazo SIDEAP para ingresar entre mayo y agosto de 2020.
En el período evaluado no se ha materializado el riesgo.</t>
  </si>
  <si>
    <r>
      <t xml:space="preserve">Durante el periodo de seguimiento se presentó ante el comité de contratación la creación, modificación y eliminación a las líneas del Plan Anual de Adquisiciones, y fueron verificadas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u/>
        <sz val="11"/>
        <color rgb="FF1155CC"/>
        <rFont val="Calibri"/>
        <family val="2"/>
        <scheme val="minor"/>
      </rPr>
      <t>https://community.secop.gov.co/Public/Tendering/ContractNoticeManagement/Index?currentLanguage=es-CO&amp;Page=login&amp;Country=CO&amp;SkinName=CCE)</t>
    </r>
    <r>
      <rPr>
        <sz val="11"/>
        <color rgb="FF000000"/>
        <rFont val="Calibri"/>
        <family val="2"/>
        <scheme val="minor"/>
      </rPr>
      <t xml:space="preserve"> Las actas del comité  se encuentran en firmas por parte de los miembros permanente e invitados que a su vez se incorporarán en la carpeta física cuando se reintegre el personal de la STJ por causa de la pandemia COVID 19.</t>
    </r>
  </si>
  <si>
    <t>Para el periodo comprendido el profesional encargado de la STJ verificó y acreditó el cumplimiento de los requitos legales y los diferentes principios de la contratación estatal de los proceso sometidos a comité en cada uno de ellos desde la planeación, selección suscripción y ejecución (ruta https://community.secop.gov.co/Public/Tendering/ContractNoticeManagement/Index?currentLanguage=es-Las actas del comité se encuentran en firmas por parte de los miembros permanente e invitados que a su vez se incorporarán en la carpeta física cuando se reintegre el personal de la STJ por causa de la pandemia COVID 19.</t>
  </si>
  <si>
    <t>Se observó que en el mes de diciembre del año 2019, se aprobó el Plan Anual de Adquisiciones para la vigencia 2020, por lo que el Comité de Contratación se reúne mensualmente de manera Ordinaria o Extraordinario (si es requerido) para verificar el cumplimiento del mismo y aprobar o no las solicitudes de modificación presentadas. Y a la fecha no se ha presentado un hecho que amerite investigaciones.
Como exuste  un nuevo plan de desarrollo distrital, se evidencia que se creó el plan anual de adquisiciones con nuevas líneas, ajustándas con los nuevos proyectos, identificados como:
- 7567 Modernización de la arquitectura institucional del DASCD y 
- 7670 Implementación de acciones efectivas para la Gestión Integral del Talento Humano distrital al servicio de la Bogotá del siglo XXI.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</si>
  <si>
    <t>Se observó que en el mes de diciembre del año 2019, se aprobó el Plan Anual de Adquisiciones para la vigencia 2020, por lo que el Comité de Contratación se reúne mensualmente de manera Ordinaria o Extraordinario (si es requerido) para verificar el cumplimiento del mismo y aprobar o no las solicitudes de modificación presentadas. Y a la fecha no se ha presentado un hecho que amerite investigaciones.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</si>
  <si>
    <t>Se observó que el comité de contratación, anualmente define las necesidades del DASCD y como evidencia se observó  que en Diciembre de 2019 se aprobó el Plan Anual de Adquisiciones para la vigencia 2020, definiendo los recursos, modalidades y plazos de contratación de la entidad. Igualmente el Comité de Contratación se reúne mensualmente de manera Ordinaria o Extraordinario (si es requerido) para verificar el cumplimiento del mismo y aprobar o no las solicitudes de modificación presentadas. Y a la fecha no se ha presentado un hecho que amerite investigaciones.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</si>
  <si>
    <t>Para el periodo comprendido el profesional encargado de la STJ verificó y acreditó el cumplimiento de los requitos legales y los diferentes principios de la contratación estatal de los proceso sometidos a comité en cada uno de los procesos se constata que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se encuentran en firmas por parte de los miembros permanente e invitados que a su vez se incorporarán en la carpeta física cuando se reintegre el personal de la STJ por causa de la pandemia COVID 19.</t>
  </si>
  <si>
    <t>Se observó que el profesional del equipo de contratación y el comité de contratación, cada vez que se radica una solicitud, verifican el cumplimiento del principio de selección objetiva con el fin de garantizar que no se favorezca a un tercero. La evidencia se observa en las actas de comité, que pueden ser consultadas en la carpeta compartida del DASCD en la ruta Z:\7- Seguimientos otros informes\3. Seguimiento Mapas de riesgos\Riesgos de gestión y corrupción\Segundo_Seguimiento - 2020\Evidencias\13-G_Contractual.  
Se sugiere adelantar las gestiones pertinentes para obtener las firmas de todos los asistentes a las reuniones.
En el período evaluado no se ha materializado el riesgo.</t>
  </si>
  <si>
    <t xml:space="preserve">No fue posible realizar una toma física de inventario, debido a la emergencia sanitaria por Covid-19, sin embargo, en reunión virtual se efectuó seguimiento al tema de inventarios en donde se tocaron temas relacionados con impresión del inventario en almacén y seguimiento a adherencia de buenas prácticas de almacenamiento. Por lo anterior y tomando en cuenta que no fue posible realizar una toma física de inventario no se logra evidenciar el cumplimiento de las actividades realizadas para este periodo,  ni comprobar la efectividad del control. 
La evidencia del acta se encuentra disponible en la carpeta compartida del DASCD en la ruta Z:\7- Seguimientos otros informes\3. Seguimiento Mapas de riesgos\Riesgos de gestión y corrupción\Segundo_Seguimiento - 2020\Evidencias\10-G_Recursos_Fisicos_Ambientales
</t>
  </si>
  <si>
    <t xml:space="preserve">Se observó el acta del 30 de junio de 2020, como soporte de la evidencia relacionada con seguimiento a adherencia de buenas prácticas de almacenamiento. Además, se observó que no fue posible realizar una toma física de inventario, debido a la emergencia sanitaria por Covid-19, y que se realizó reunión de manera virtual en donde se efectuó el seguimiento a la adherencia de buenas prácticas de almacenamiento analizando la función asignada, el estado de la tarea y las observaciones, con el propósito de garantizar buenas prácticas de almacenamiento. Sin embargo tomando en cuenta que no fue posible realizar una toma física de inventario, tampoco fue posible  identificar desviaciones en este proceso que amerite realizar ajustes, por lo que se recomienda revisar y ajustar –si es del caso– el procedimiento para incorporar este tipo de situaciones y como abordarlas con el fin de garantizar la efectividad del control establecido. 
Pese a que el control se está ejecutando, al verificar la valoración del diseño y solidez del control se encuentra evaluado como débil, por tanto se recomienda replantear el control.
La evidencia del acta se encuentra disponible en la carpeta compartida del DASCD en la ruta Z:\7- Seguimientos otros informes\3. Seguimiento Mapas de riesgos\Riesgos de gestión y corrupción\Segundo_Seguimiento - 2020\Evidencias\10-G_Recursos_Fisicos_Ambientales
</t>
  </si>
  <si>
    <t xml:space="preserve">Se evidenció que mediante correo electrónico dirigido a los funcionarios y contratistas del DASCD de fecha 09 de julio de 2020 se enviaron "Tips para cuidado, manejo, conservación y custodia de los bienes una vez se retomen actividades". 
De otra parte, se observó que no se tuvo en cuenta para el diseño del Control que este debe: verificar, validar, conciliar, cotejar, comparar, entre otros, por lo tanto, la acción a implementar podría corresponder al desarrollo de una actividad y no a un control.
Bajo este entendido, se sugiere revisar nuevamente el diseño del control propuesto y ajustar o identificar un nuevo control que cumpla con las características indicadas. Además y pese a que el control se está ejecutando, al verificar la valoración del diseño y solidez del control se encuentra evaluado como débil, por tanto se recomienda replantear el control.
</t>
  </si>
  <si>
    <t xml:space="preserve">Dado que los soportes de las evidencias para este control se encuentran en carpetas físicas y en  custodia del auxiliar administrativo, no se logró evidenciar el cumplimiento de las actividades realizadas para este periodo,  ni comprobar la efectividad del control, con motivo del aislamiento preventivo obligatorio establecido por el Gobierno Nacional. Se recomienda incorporar las evidencias que den cuenta del cumplimineto del control en la carpeta dispuesta para tal fin, en la ruta Z:\7- Seguimientos otros informes\3. Seguimiento Mapas de riesgos\Riesgos de gestión y corrupción\Segundo_Seguimiento - 2020\Evidencias\10-G_Recursos_Fisicos_Ambientales  </t>
  </si>
  <si>
    <t xml:space="preserve">Se evidenció el Cronograma de ejecución de programas específicos del PGD, actualización de documentos archivísticos, planeación de transferencias y socializaciones, igualmente se observó con  corte al mes de abril,  que la ejecución del mismo se en cuentra en un 65 %.
Igualmente se verificó  la existencia de los documentos, aportados como evidencia. 
Acorde con lo anterior, se considera que el control esta siendo efectivo y mitiga  el riesgo identificado.
La evidencia se encuentra disponible en la carpeta compartida del DASCD en la ruta Z\4-Segimiento_Plan_accion_2020\400_SGCyCD\6. Implementación Programa de Gestión Documental - PGD 2020 y Z\4-Segimiento_Plan_accion_2020\400_SGCyCD\2. Implementación Sistema Integrado de Conservación - 2020
</t>
  </si>
  <si>
    <t>Se evidencia en el cronograma de PGD el registro de la socialización,  igualmente  se observaron los soportes de la remisión de las invitaciones mediante correo electrónico para la: Socialización y Aplicación de las Tablas de Retención Documental, Socialización Medidas preventivas para el cuidado de la documentación y Socialización de Instrumentos Archivísticos. Se realizó recordatorio por medio de WhatsApp y las capacitaciones se llevaron a cabo por medio de la plataforma meet de google por videoconferencias en línea.
Se realizaron 3 sesiones cada una con cuatro grupos, así: Socialización Aplicación Tablas de Retención Documental en el mes de mayo (19 y 21). Socialización de Medidas preventivas para el cuidado de la documentación en el mes de julio (7 y 9) y Socialización de Instrumentos Archivísticos en el mes de agosto (11 y 13).
La evidencia se encuentra disponible en la carpeta compartida del DASCD en la ruta Z:\4-Segimiento_Plan_accion_2020\400_SGCyCD\6. Implementación Programa de Gestión Documental - PGD 2020\8. AGOSTO\EVIDENCIAS
El control es efectivo y contribuye a la mitigación del riesgo.</t>
  </si>
  <si>
    <t xml:space="preserve">En el ejercicio de verificación y análisis sobre el control implementado, así como las evidencias de los soportes que respaldan la ejecución del mismo, se pudo establecer que el control ha sido efectivo, por tanto contribuye a la minimización del riesgo.
No se realizó la verificación del control por parte de la segunda línea de defensa, a cargo de la OAP. Se recomienda cumplir con lo normado en el MIPG para el seguimiento y cumplimiento del monitoreo de los diversos riesgos específicos y sus controles identificados. Además, la ruta en donde la primera línea de defensa, reporta que se encuentran las evidencias del periodo evaluado, no contiene archivos que permitan su verificación.
La evidencia se encuentra disponible en la carpeta compartida del DASCD en la ruta Z:\7- Seguimientos otros informes\3. Seguimiento Mapas de riesgos\Riesgos de gestión y corrupción\Segundo_Seguimiento - 2020\Evidencias\12-G_Financiera\PRESUPUESTO
</t>
  </si>
  <si>
    <t xml:space="preserve">Se observó la ejecución del control y se evidenció que hasta el momento el control implementado ha funcionado y contribuye a la mitigación  del riesgo. Sin embargo, la ruta en donde la primera línea de defensa, reporta que se encuentran las evidencias del periodo evaluado, no contiene archivos que permitan su verificación.
La evidencia se encuentra disponible en la carpeta compartida del DASCD en la ruta Z:\7- Seguimientos otros informes\3. Seguimiento Mapas de riesgos\Riesgos de gestión y corrupción\Segundo_Seguimiento - 2020\Evidencias\12-G_Financiera\PRESUPUESTO
</t>
  </si>
  <si>
    <t xml:space="preserve">Se observó la ejecución del control y se evidenció que hasta el momento el control implementado ha funcionado y contribuye a la mitigación  del riesgo. 
La evidencia se encuentra disponible en la carpeta compartida del DASCD en la ruta Z:\7- Seguimientos otros informes\3. Seguimiento Mapas de riesgos\Riesgos de gestión y corrupción\Segundo_Seguimiento - 2020\Evidencias\12-G_Financiera\Contabilidad\1. Libros Auxiliares
</t>
  </si>
  <si>
    <r>
      <t xml:space="preserve">Se verificó y comprobó el avance y ejecución del  Plan de Sostenibilidad, para la vigencia 2020 en todas su faces, por consiguiente se puede establecer que las acciones implementadas  determinan la efectividad del control.
En cuanto a la actividad  registrada  en el cronograma de Plan de Sostenibilidad relacionada con </t>
    </r>
    <r>
      <rPr>
        <b/>
        <sz val="10"/>
        <color indexed="8"/>
        <rFont val="Calibri"/>
        <family val="2"/>
        <scheme val="minor"/>
      </rPr>
      <t>"</t>
    </r>
    <r>
      <rPr>
        <sz val="10"/>
        <color indexed="8"/>
        <rFont val="Calibri"/>
        <family val="2"/>
        <scheme val="minor"/>
      </rPr>
      <t>Revisar y de ser el caso actualizar los procedimientos, instructivos, formatos y políticas contables de operación del DASCD que infieran en el flujo de información del proceso contable</t>
    </r>
    <r>
      <rPr>
        <b/>
        <sz val="10"/>
        <color indexed="8"/>
        <rFont val="Calibri"/>
        <family val="2"/>
        <scheme val="minor"/>
      </rPr>
      <t>"</t>
    </r>
    <r>
      <rPr>
        <sz val="10"/>
        <color indexed="8"/>
        <rFont val="Calibri"/>
        <family val="2"/>
        <scheme val="minor"/>
      </rPr>
      <t>. En el primer seguimiento se sugirió actualizar la información incluyendo y programando de acuerdo con el Plan de mejoramiento presentado a Control Interno, producto de la auditoria interna realizada, las actividades programadas encaminadas a la actualización de los Procedimientos del Proceso de Gestión de Bienes y Servicios. Esto no se observó por lo que se reitera la sugerencia para este periodo.
La evidencia se encuentra disponible en la carpeta compartida del DASCD en la ruta Z:\4-Segimiento_Plan_accion_2020\400_SGCyCD\1. Plan de Sostenibilidad Contable_2020_1\8. AGOSTO\EVIDENCIAS</t>
    </r>
  </si>
  <si>
    <t xml:space="preserve">Se verificó que los supervisores de los contratos verificaron el cumplimiento de las obligaciones por medio de los informes de ejecución de acuerdo con la periodicidad establecida en cada contrato. Los soportes quedan consignados en el Formato A-CON-FM-020 de Informe del Contratista – Supervisor, asimismo se ve reflejado en el formato de Acta de Recibo Final (A-CON-FM-022) cuando aplica. Igualmente, estos informes son publicados en el SECOP y serán archivados en físico en el expediente de cada contrato, una vez se regrese al trabajo presencial en el Departamento, suspendido por cuenta del aislamiento preventivo obligatorio –Decretado por el Gobierno Nacional para todo el territorio, desde el mes de marzo, por cuenta de la emergencia sanitaria ocasionada por COVID – 19. En ese orden de ideas, los expedientes contractuales se están recopilando, dadas las medidas de seguridad implementadas en el DASCD.
Los soportes de las actuaciones se encuentran publicados en SECOP especificando el contrato a ser consultado, en detalles. La consultar se puede realizar en el link: https://community.secop.gov.co/Public/Tendering/ContractNoticeManagement/Index?currentLanguage=es-CO&amp;Page=login&amp;Country=CO&amp;SkinName=CCE. 
También se pueden consultar evidencias de la aplicación del control en la carpeta compartida Z en la ruta  \\192.168.0.8\shares\ Z:\ARCHIVO_DASCD\200_STJ\200.12_CONTRATOS\2020
El control se está ejecutando y se evidencia su efectividad. El riesgo no se materializó.
</t>
  </si>
  <si>
    <t xml:space="preserve">Se observó que los profesionales  y/o Jefes de cada área, verificaron el cumplimiento de cada uno de los requisitos frente a los documentos aportados por el futuro proveedor y/o contratista,  mediante la realización de las evaluaciones, verificaciones y/o diligenciamiento del formato de idoneidad o acta de recomendación cuando aplicó. Igualmente se observó  que en caso de no cumplir algún requisito se realizaron los respectivos requerimientos y en algunos casos el proveedor que no cumplió se excluyó del proceso de selección.  
Además, se observó que el profesional de la STJ, verificó que dentro de los documentos de los contratos de prestación de servicios profesionales o de apoyo a la gestión y previo a la firma del contrato, se hubiese diligenciado y obrara en el expediente el formato de idoneidad en los casos en que aplica. En otros casos, se designó un comité evaluador que verificó las ofertas presentadas, las pondero y recomendó la adjudicación o no de los contratos. Cabe señalar que los soportes de las actuaciones se encuentran publicadas en SECOP. Las evidencias se pueden consultar en el link: https://community.secop.gov.co/Public/Tendering/ContractNoticeManagement/Index?currentLanguage=es-CO&amp;Page=login&amp;Country=CO&amp;SkinName=CCE
</t>
  </si>
  <si>
    <t>Se observó que cada vez que se asigna un supervisor, se le hace entrega de una guía de buenas practicas en materia de supervisión contractual para que sea aplicada por el funcionario designado (Formato de Buenas practicas en materia de supervisión contractual - A-CON-FM-014), el cual es debidamente suscrito y reposa en físico en cada contrato el cual será actualizado una se supere la emergencia por COVID-19 y se regrese a las instalaciones del Departamento. 
Los soportes se pueden consultar evidencias de la aplicación del control en la carpeta compartida Z en la ruta  \\192.168.0.8\shares\ Z:\ARCHIVO_DASCD\200_STJ\200.12_CONTRATOS\2020
Se recomienda actualizar la carpeta de evidencias puesto que solo se observaron los primeos 25 contratos suscritos en el DASCD de los 118 firmados a la fecha de seguimiento.
Con los soportes presentados se evidencia la ejecución del control. El riesgo no se ha materializado.</t>
  </si>
  <si>
    <t xml:space="preserve">Se evidenció que el profesional responsable de la defensa judicial, revisó el tiempo otorgado por el operador judicial para dar la respuesta a lo solicitado y gestionó la respuesta dentro de la oportunidad requerida. Para el periodo de seguimiento se adelantaron actuaciones frente a tres (3) acciones de Tutela (2016-00216, 2020-00255 y 2020-00244). Las evidencias reposan en la carpeta la carpeta compartida en la ruta Z:\7- Seguimientos otros informes\3. Seguimiento Mapas de riesgos\Riesgos de gestión y corrupción\Segundo_Seguimiento - 2020\Evidencias\14-G_Juridica\Control 1,2,3 Y 4.
El control se está ejecutando y no se evidencia materialización del riesgo.
</t>
  </si>
  <si>
    <t>Se observó que cada vez que hay una actuación judicial, el supervisor del contrato comunica al abogado externo sobre la misma para dar respuesta dentro de la oportunidad requerida. Como evidencia queda el correo electrónico con el documento y la respuesta por parte del abogado externo. 
Para el periodo de seguimiento se adelantaron actuaciones frente a frente a tres (3) acciones de Tutela (2016-00216, 2020-00255 y 2020-00244).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</si>
  <si>
    <t>Se observó que el profesional responsable de la defensa judicial, elabora un proyecto de respuesta frente a la acción judicial el cual es remitido para validación y visto bueno por parte del Subdirector Técnico Jurídico del Servicio Civil. Para el periodo de seguimiento se adelantaron actuaciones frente a tres (3) acciones de Tutela (2016-00216, 2020-00255 y 2020-00244) las cuales tiene el visto bueno de la Subdirección Técnico Jurídica, previo a la suscripción de la respuesta –por parte de la Directora– al operador judicial.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</si>
  <si>
    <t>Se observó que el profesional responsable de la defensa judicial, elabora un proyecto de respuesta frente a la acción judicial el cual es remitido junto con los soportes necesarios para su validación y visto bueno por parte del Subdirector Técnico Jurídico del Servicio Civil. Para el periodo de seguimiento se adelantaron actuaciones frente a tres (3) acciones de Tutela (2016-00216, 2020-00255 y 2020-00244) las cuales tiene el visto bueno de la Subdirección Técnico Jurídica, previo a la suscripción de la respuesta –por parte de la Directora– al operador judicial.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</si>
  <si>
    <r>
      <t xml:space="preserve">Se observó que el profesional responsable de la infraestructura tecnológica, periódicamente realiza monitoreo de los diferentes elementos que componen la plataforma tecnológica, verificando su correcto funcionamiento, quedando como evidencia el registro del formato A-TIC-FM-007 monitoreo de red, en caso de encontrar alguna falla o cambio en algún elemento, se registra y se realiza la gestión correspondiente para solucionarlo. Las evidencias reposan en la carpeta la carpeta compartida en la ruta Z:\7- Seguimientos otros informes\3. Seguimiento Mapas de riesgos\Riesgos de gestión y corrupción\Segundo_Seguimiento - 2020\Evidencias\15-G_TIC.
</t>
    </r>
    <r>
      <rPr>
        <sz val="10"/>
        <rFont val="Calibri"/>
        <family val="2"/>
        <scheme val="minor"/>
      </rPr>
      <t>Pese a que el control se está ejecutando, al verificar la valoración del diseño y solidez del control se encuentra evaluado como débil, por tanto se recomienda replantear el control.</t>
    </r>
  </si>
  <si>
    <t xml:space="preserve">Se observó que el profesional que apoya la supervisión de los contratos actualiza y registró periódicamente la vigencia de las licencias, luego se procedió a realizar la renovación y/o adquisición de aquellas que fueron programadas en el PAA, previa aprobación del comité de contratación. Es así como durante el segundo cuatrimestre, se suscribió contrato con INTERLAN S.A.S. a partir del 21 de mayo de 2020 por un año, cuyo objeto es “Renovar y actualizar el software antivirus Bitdefender, para los equipos (servidores, de cómputo y portátiles) con los que cuenta el DASCD”. De otra parte, se suscribió contrato con ITO SOFTWARE SAS cuya vigencia es de 10 meses y va hasta el 30 de mayo de 2021, con el fin de “Prestar el servicio GSUIT Bussiness de Google para el DASCD”. Las evidencias reposan en la carpeta la carpeta compartida en la ruta Z:\7- Seguimientos otros informes\3. Seguimiento Mapas de riesgos\Riesgos de gestión y corrupción\Segundo_Seguimiento - 2020\Evidencias\15-G_TIC. 
El control se está ejecutando y el riesgo no se ha materializado.
</t>
  </si>
  <si>
    <r>
      <t xml:space="preserve">Se evidenció que la OTIC gestionó la contratación de E&amp;C Ingenieros S.A.S para </t>
    </r>
    <r>
      <rPr>
        <i/>
        <sz val="10"/>
        <color indexed="8"/>
        <rFont val="Calibri"/>
        <family val="2"/>
        <scheme val="minor"/>
      </rPr>
      <t>"Implementar, migrar y nivelar los bienes informáticos de propiedad del DASCD al protocolo IPV6."</t>
    </r>
    <r>
      <rPr>
        <sz val="10"/>
        <color indexed="8"/>
        <rFont val="Calibri"/>
        <family val="2"/>
        <scheme val="minor"/>
      </rPr>
      <t xml:space="preserve"> durante el periodo de seguimiento. Las evidencias reposan en la carpeta la carpeta compartida en la ruta Z:\7- Seguimientos otros informes\3. Seguimiento Mapas de riesgos\Riesgos de gestión y corrupción\Segundo_Seguimiento - 2020\Evidencias\15-G_TIC. 
Con los soportes presentados se evidencia la ejecución del control. El riesgo no se ha materializado.</t>
    </r>
  </si>
  <si>
    <t>Se observó que el profesional de la OTIC asignó los roles y perfiles solicitados por el Jefe de la Dependencia de nuevos usuarios, mediante el formato de solicitud de acceso a usuarios (E-SIN-FM-002) enviado a través de la mesa de servicios TI. Asignando los correspondientes roles y permisos en el directorio activo, en el firewall o en la aplicación solicitada, según el caso. Además se registraron los accesos en el formato tabla de control de acceso a los servicios tecnológicos (E-SIN-FM-03). Las evidencias reposan en la carpeta la carpeta compartida en la ruta Z:\7- Seguimientos otros informes\3. Seguimiento Mapas de riesgos\Riesgos de gestión y corrupción\Segundo_Seguimiento - 2020\Evidencias\15-G_TIC. 
Con los soportes presentados se evidencia la ejecución del control. El riesgo no se ha materializado.</t>
  </si>
  <si>
    <t>Se evidenció que para la realización de la auditoría al proceso de Gesión de TICS, el auditor designado llevo a cabo la elaboración del programa de auditoria según el formato establecido e instrumentos de auditoría aprobados y publicados por la OAP. Para lo cual se efectuó previamente la revisión de la normatividad asociada al proceso a auditar, los riesgos y los procedimientos, con los cuales se diligenciaron los formatos de Conocimiento Entidad (C-CYS-FM-012 ), Universo de Auditoria y priorización (C-CYS-FM-013 ) y verificación de recursos (C-CYS-FM-014) los cuales se presentaron para revisión y aprobación del Jefe de Control Interno. La evidencia de la revisión se encuentra en los correos de envío y devolución disponibles en el aplicativo de correo del DASCD. Una vez aprobados y firmados por el auditor y el jefe de oficina fueron remitidos al responsable de los procesos auditados.
Los soportes se pueden consultar evidencias de la aplicación del control en la carpeta compartida Z en la ruta  Z:\7- Seguimientos otros informes\3. Seguimiento Mapas de riesgos\Riesgos de gestión y corrupción\Segundo_Seguimiento - 2020\Evidencias\16-Control_Seguimiento
Con los soportes presentados se evidencia la ejecución del control. El riesgo no se ha materializado.</t>
  </si>
  <si>
    <t>Se evidenció la realización del informe correspondiente a la auditorías realizadas al proceso de Gesión de TICS, la cual incluyó fortalezas, hallazgos y oportunidades de mejora encontradas con base en las evidencias presentadas por el auditado.
Además se observó que una vez elaborado el respectivo informe, fue remitido por parte del profesional  al Jefe de Control Interno, para su revisión en cuanto a la redacción de los hallazgos su pertinencia e inclusión de los criterios incumplidos así como la objetividad de los mismos. La evidencia se encuentra en los correos de respuesta por parte del Jefe al profesional, quien ajustó y se remitió la versión final para su posterior entrega al Jefe del proceso auditado. También se observó la realización de la reunión de cierre y posterior entrega del informe definitivo.
Los soportes se pueden consultar evidencias de la aplicación del control en la carpeta compartida Z en la ruta  Z:\7- Seguimientos otros informes\3. Seguimiento Mapas de riesgos\Riesgos de gestión y corrupción\Segundo_Seguimiento - 2020\Evidencias\16-Control_Seguimiento
Con los soportes presentados se evidencia la ejecución del control. El riesgo no se ha materializado.</t>
  </si>
  <si>
    <t xml:space="preserve">Se observó la verificación mensual del seguimiento a la planeación de la entidad a través la herramienta que consolida los reportes de cada uno de los proyectos versus las evidencias aportadas por las dependencias, resultados presentados en el Comité Institucional de Gestión y Desempeño, evidencias que se encuentran en la ruta la carpeta PAI INFORMATIVO ubicada en cada dependencia en   \\192.168.0.8\shares\4-Segimiento_Plan_accion_2020.
En el seguimiento se puede evidenciar que el rezago en algunos proyectos como consecuencia del Coronavirus, cada dependencia está trabajando en sus respectivas modificaciones, teniendo en cuenta que cada cronograma cuenta con una parte descriptiva, allí se relacionan tanto los avances como la justificación de los rezagos para el correspondiente periodo de seguimiento, lo cual se encuentra soportado en la ruta:  \\192.168.0.8\shares\4-Segimiento_Plan_accion_2020 y allí en cada dependencia de la entidad.
Evidencias: 
Seguimiento cronogramas en :  \\192.168.0.8\shares\4-Segimiento_Plan_accion_2020.
Plan de Acción Institucional:   \\192.168.0.8\shares\4-Segimiento_Plan_accion_2020\110_OAP\PAI INFORMATIVO
Publicaciones: (https://www.serviciocivil.gov.co/portal/transparencia/planeacion/metas-objetivos-indicadores), al igual que en el portal Datos Abiertos de Bogotá (https://datosabiertos.bogota.gov.co/dataset/plan-de-accion-institucional-integrado)
El riesgo no se ha materializado </t>
  </si>
  <si>
    <t xml:space="preserve">De acuerdo con lo observado y seguimiento en la carpeta PAI INFORMATIVO ubicada en cada dependencia en   \\192.168.0.8\shares\4-Segimiento_Plan_accion_2020, se evidencia el plan institucional, su seguimiento y reporte correspondiente por dependencia y proyecto, encontrando que existe el control implementado de manera mensualizada, sin embargo, evidencia el seguimiento y a la vez el rezago de 16 proyectos de los 51 existentes
Evidencias:
Seguimiento cronogramas en :  \\192.168.0.8\shares\4-Segimiento_Plan_accion_2020.
Plan de Acción Institucional:   \\192.168.0.8\shares\4-Segimiento_Plan_accion_2020\110_OAP\PAI INFORMATIVO
Publicaciones: (https://www.serviciocivil.gov.co/portal/transparencia/planeacion/metas-objetivos-indicadores), al igual que en el portal Datos Abiertos de Bogotá (https://datosabiertos.bogota.gov.co/dataset/plan-de-accion-institucional-integrado)
El riesgo no se ha materializado </t>
  </si>
  <si>
    <t xml:space="preserve">Se observa que las evidencias correspondientes al PERIODO 2 (mayo, junio, julio, agosto) con las que se realiza el avance y seguimiento del control establecido, en el proyecto Mantenimiento del Sistema de Gestión de Calidad bajo la norma ISO 9001:2015, se encuentra en Z:\4-Segimiento_Plan_accion_2020\110_OAP\4. ISO 9001, se verifica que el control es efectivo.
El riesgo no se ha materializado.  </t>
  </si>
  <si>
    <t xml:space="preserve">Se observa el seguimiento del Plan de Acción Institucional, el cual debe realizarse de manera mensual, verificando que está publicado en el botón de transparencia de la web del DASCD, \\192.168.0.8\shares\4-Segimiento_Plan_accion_2020\110_OAP
Se evidencia que se viene realizando el seguimiento al SIG por medio del proyecto correspondiente, al igual que el seguimiento al MIPG por medio de los planes de Implementación y Mantenimiento, en la carpeta: \\192.168.0.8\shares\4-Segimiento_Plan_accion_2020\110_OAP\MIPG INFORMATIVO.
En el seguimiento la primera line de defensa recomienda que “es importante tener en cuenta, que debido a la actual emergencia COVID-19 y los lineamientos tanto del nivel nacional como distrital, algunos proyectos han presentado rezagos y se deben modificar, lo cual está en proceso por parte de las dependencias, que presentan sus propuestas al CIGD y allí se toman las decisiones correspondientes.” Por tal razón se deben tener en cuenta estas recomendaciones y evitar una posible, materialización del riesgo. 
El riesgo no se ha materializado.  </t>
  </si>
  <si>
    <t xml:space="preserve">No se evidencia atención al seguimiento realizado por la tercera línea de defensa en el primer cuatrimestre relacionado con: “la descripción del control, no se observa la definición  y precisión  de  la metodología establecida  para la ejecución del control, es decir el cómo se realiza la actividad de control, de acuerdo con la descripción, se entiende que  es el profesional responsable, a quien se le delega la elección el mecanismo de control, porque menciona que  deberá documentar el cómo realizó el procesamiento, situación que daría a entender que el control no está bien diseñado y podría no ser efectivo en determinado momento.
Por lo anterior se sugiere considerar la pertinencia de mejorar el diseño del control con relación a la persona responsable de su ejecución.” 
Durante el período se ha mejorado el procesamiento de los datos y se ha documentado en los archivos de generación del reporte, quedando documentado en la carpeta establecida para tal fin, es decir en la ruta M:\1-SIG-DASCD\22-Matriz de Riesgos\2020\Riesgos de gestión y corrupción\Cuatrimestre 1 - 2020\Evidencias_Matriz_Riesgos.
El riesgo no se ha materializado.  </t>
  </si>
  <si>
    <t>No se evidencia atención al seguimiento realizado por la tercera línea de defensa, en la que se señaló “en la descripción del control, no se observa la definición  y precisión  de  la metodología establecida  para la ejecución del control, es decir el cómo se realiza la actividad de control, de acuerdo con la descripción, se entiende que  es el profesional responsable, a quien se le delega la elección el mecanismo de control, porque menciona que  deberá documentar el cómo realizó el procesamiento, situación que daría a entender que el control no está bien diseñado y podría no ser efectivo en determinado momento.”
Aunque el riesgo no se ha materializado, por que se vienen mejorando el procesamiento de los datos y se ha documentado en los archivos de generación del reporte, se recomienda tener en cuenta las recomendaciones que realiza la tercera línea de defensa.</t>
  </si>
  <si>
    <t xml:space="preserve">Se evidencia que el control se está implementado con el PLAN GENERAL DE SEGURIDAD Y PRIVACIDAD DE LA INFORMACIÓN, por el cual el pasado 5 de mayo se suscribió contrato CPS-061-2020 con E&amp;C INGENIEROS S.A.S, 05/05/2020, por el valor de $34.999.000, según consta en Z:\Plan_Anual_Adquisiciones. (Evidencia: Z:\Of_TIC\CONTRATOS_2020\IPV6).
El control se está implementado y el riesgo no se ha materializado.
</t>
  </si>
  <si>
    <t>Como la tercera línea de defensa en el primer cuatrimestre no pudo realizar seguimiento al PETI, por estar programado a partir del mes de mayo de 2020, se puede evidenciar que se empezó a medir el indicador porcentaje de ejecución del PETI, el cual tiene como objetivo controlar la ejecución del PETI, mediante el porcentaje de actividades planteadas frente a las ejecutadas en el PETI y que se encuentra en (Evidencia: Z:\1-SIG-DASCD\15-G_TIC\6-Indicadores\2020) 
El control se está implementando y el riesgo no se ha materializado.</t>
  </si>
  <si>
    <t xml:space="preserve">Se pudo evidenciar la actualización, clasificación y caracterización de los activos de información para el 2020, en agosto de 2020 se publicó la matriz en transparencia en el enlace https://www.serviciocivil.gov.co/portal/transparencia/instrumentos-gestion-informacion-publica/registro-de-activos-de-informaci%C3%B3n-1).
También se realizó la actualización de la matriz de riesgos de seguridad digital y se realizaron los seguimientos de primer y segundo cuatrimestre (Evidencia: Z:\1-SIG-DASCD\22-Matriz de Riesgos\2020\Riesgos de Seguridad Digital)
El control ha sido efectivo y el riesgo no se ha materializado. </t>
  </si>
  <si>
    <t xml:space="preserve">Se evidenció gestión en la realización del comité de redacción con un representante de cada dependencia, las evidencias pueden ser consultadas en la carpeta compartida Z en la ruta Z:\1-SIG-DASCD\22-Matriz de Riesgos\2020\Riesgos de gestión y corrupción\Cuatrimestre 1 - 2020\Evidencias_Matriz_Riesgos Primer Cuatrimestre\5. Gestión de la comunicación.
El riesgo no se ha materializado.  
</t>
  </si>
  <si>
    <t xml:space="preserve">Se observa que en la ruta Z:\4-Segimiento_Plan_accion_2020\400_SGCyCD\8.  Plan de Comunicaciones 2020 se pueden ver las comunicaciones, las publicaciones realizadas, sin embargo no se pueden ver los formatos E-COM-FM-001,  E-COM-PR-002 , E-COM-PR-003, E-COM-PR-004, E-COM-PR-006  debidamente diligenciados. 
El riesgo no se ha materializado.  </t>
  </si>
  <si>
    <t xml:space="preserve">Se puede evidenciar que el riesgo continua materializado, quedando demostrado que algunas PQRS se respondieron de manera extemporánea en el periodo analizado o no se les ha dado respuesta alguna, lo cual quedó observado en el seguimiento que realiza la tercera line de defensa al proceso, el cual está en el enlace https://www.serviciocivil.gov.co/portal/transparencia/control/reportes-de-control-interno/informe-pqrs-primer-semestre-2020.
Es pertinente tener en cuenta los hallazgos y recomendaciones del informe antes mencionado. 
</t>
  </si>
  <si>
    <t>De acuerdo con recomendaciones de la tercera línea de defensa, “En la descripción del control se observó que la responsabilidad está asignada a todos los profesionales del equipo técnico, y no se especifica un cargo como responsable, de acuerdo con la Guía para la Administración de los Riesgos de Gestión, Corrupción y Seguridad Digital y el Diseño de Controles en Entidades Públicas, se considera importante que: "El control debe iniciar con un cargo responsable o un sistema o aplicación".”. el cual no se tiene en cuenta, es indispensable acoger las respectivas recomendaciones, aunque el riesgo no se materialicé. 
No se ha materializado el riesgo.</t>
  </si>
  <si>
    <t xml:space="preserve">Se observa que cada una de las versiones del Plan de Acción Institucional, (Versión 4 a la fecha) y cada uno de los 51 proyectos que lo integran actualmente, su seguimiento por dependencia y proyecto se encuentra en \\192.168.0.8\shares\4-Segimiento_Plan_accion_2020 en la carpeta de la entidad, y el Plan de Acción en la carpeta PAI informativo mes a mes. Las modificaciones a los planes de acción son presentadas y sustentadas por los responsables de los procesos en comité, los comités se realizan mínimo 1 vez al mes en donde se revisa el avance de los proyectos y se toman decisiones, según el resultado.
El riesgo no se ha materializado
</t>
  </si>
  <si>
    <t xml:space="preserve">En la carpeta compartida Z:\
Z:\4-Segimiento_Plan_accion_2020\110_OAP\4. ISO 9001 , se verificaron  las evidencias   correspondientes  al PERIODO 2  (mayo, junio, julio, agosto) con las que se realiza el avance y seguimiento del control establecido, en el proyecto Mantenimiento del Sistema de Gestión de Calidad bajo la norma ISO 9001:2015. El control es efectivo y el riesgo no se ha materializado.  
* En concordancia con el Estado de Emergencia en todo el territorio Nacional como consecuencia de la pandemia generada por el COVID -19 y de acuerdo con lo establecido en las TRD y con el propósito de salvaguardar la integridad e información; para el reporte mensual de los indicadores de gestión de los procesos, se les indicó que es importante remitir firmado en formato digital excel y PDF la hoja de vida de los indicadores para registrar y publicar en la carpeta N° 6-Indicadores del proceso; dado que en físico en la respectiva carpeta  no se puede conservar hasta tanto se normalice el retorno a las actividades presenciales. 
</t>
  </si>
  <si>
    <t>Se evidencia que frente al Modelo Integrado de Planeación y Gestión - MIPG, existe el plan de Implementación y el plan de Mantenimiento de MIPG, los cuales se crearon para hacer seguimiento mensualizado para cerrar brechas identificadas, que surgieron del informe FURAG 2018 como de los autodiagnósticos realizados en 2019, y que dichos planes se basan en las actividades de los proyectos alineados por cada dependencia que hacen parte del Plan de Acción Institucional.
Se puede evidenciar lo anotado en la carpeta: \\192.168.0.8\shares\4-Segimiento_Plan_accion_2020\110_OAP\MIPG INFORMATIVO.
El riesgo no se ha  materializado</t>
  </si>
  <si>
    <t>Se observa que la actualización de la Matriz de Caracterización de Activos de Información – MCAI el cual, se presentó para aprobación del Comité Institucional de Gestión y Desempeño y está publicado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
De igual manera, se evidenció el ajuste a los riesgos de seguridad de la información. Vale la pena verificar la pertinencia de mentener los riesgos asociados a seguridad digital, en el mapa de riesgos de gestión, teniendo en cuenta que tienen una metodología diferente.</t>
  </si>
  <si>
    <t>Desde el SIG se tiene aprobado cada uno de los formatos  E-COM-FM-001,  E-COM-PR-002 , E-COM-PR-003, E-COM-PR-004, E-COM-PR-006  los cuales son utilizados con el fin de poder hacer los requerimientos necesarios desde las dependencias a la oficina de comunicaciones. Se conocen los formatos y se han utilizado para 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</si>
  <si>
    <t xml:space="preserve">La tarea de seguimiento de PQRS se ha realizado de manera permanente y con mayor frecuencia semanal durante el periodo de Mayo a Agosto de 2020. Esta labor es realizada por el Líder del proceso de Atención al Ciudadano, apoyado por un profesional contratista y auxiliares administrativos de la Subdirección de Gestión Corporativa.
Se envía alerta semanal a los funcionarios que tienen asignados Radicados Cordis próximo a vencer. De igual forma se le envía alerta al Subdirector o jefe de oficina cuando el radicado está a menos de 48 horas de vencerse.  
El riesgo se materializó. Este hecho se demuestra en que algunas PQRS se respondieron de manera extemporánea en el periodo analizado. Esta información se puede consultar en el aplicativo Cordis y el Informes publicados en la página web del DASCD, sección de transparencia, en el link:  https://www.serviciocivil.gov.co/ortal/transparencia/instrumentos-gestion-informacion-publica/Informe-pqr-denuncias-solicitudes 
Asimismo,  se ha elaborado los Informes mensuales PQRS  y se han presentado en el Comité de Gestión y Desempeño de los meses de mayo a julio. La recuperación del Indicador de respuesta oportuna se ha ido recuperando gradualmente pasando el resulatado de 56% en junio a 64% en julio. En colaboración con el proceso de Comunicaciones se elaboró sensibilización para generar cultura de cumplimiento en la respuesta oportuna a PQRS.
El día 25-08-2020 se realizó mesa de trabajo entre el el profesional contratista César Riaño del Proceso de Atención al Ciudadano y Jhon Gómez profesional de la Oficina Asesora de Planeación para la actualización de la Matriz de Riesgos y el fortalecimiento de los controles para el riesgo identificado. 
Se encuentra en estado de elaboración documentoque recoge mejores prácticas en la respuesta oprtuna a PQRS y lecciones aprendidas sobre el tema.
</t>
  </si>
  <si>
    <t>se verifica la información 
Evidencias: Radicados de devolución de solicitudes de Concepto Técnico números 2020EE1309, 2020EE1312, 2020EE1457, 2020EE1544, 2020EE1570, 2020EE1571, 2020EE2130, 2020EE2214, 2020EE2430, 2020EE2583, 202EE2584, 2020EE2757 , que se pueden consultar en
 Z:\7- Seguimientos otros informes\3. Seguimiento Mapas de riesgos\Riesgos de gestión y corrupción\Segundo_Seguimiento - 2020\Evidencias\7-Organizacion_Trabajo\Control 2
En cuanto a las consideraciones y sugerencias por parte de ltercera línea de defensa en el seguimiento anterior, La Oficina Asesora de Planeación  como responsable  de coordinar  la actualización de la Matriz de Riesgos con los responsables de los procesos, informó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</si>
  <si>
    <t xml:space="preserve">Se observa que la tercera línea de defensa en el seguimiento anterior sugirió: "mejorar el diseño del  control  y considerar la pertinencia de ajustarlo, involucrando todas las variables , además se debe tener en cuenta que  mediante el módulo de TRAMITES EN LINEA se implementó la recepción para solicitud de conceptos técnicos, lo que permite a los usuarios de las diferentes entidades radicar directamente al DASCD sus trámites en línea y mediante el SIDEAP realizar toda su respectiva gestión.".
Se tiene programado realizar reuniones de trabajo con las diferentes dependencias, por tanto, aún no es posible verificar los ajustes en la matriz de riesgos específicamente en el diseño de controles, por tanto, aún no es posible verificar que se atienda la recomendación realizada en el primer seguimiento,  es indispensable acoger las respectivas recomendaciones que se realicen en los seguimientos, aunque el riesgo no se materialicé.
</t>
  </si>
  <si>
    <t>Se evidencia formatos  de solicitud capacitación,  Z:\7- Seguimientos otros informes\3. Seguimiento Mapas de riesgos\Riesgos de gestión y corrupción\Segundo_Seguimiento - 2020\Evidencias\8-Bienestar, Desarrollo y Medición R\Control 2 Evidencias_Capacitación
Los controles establecidos se están llevando a cabo y el riesgo no se ha materializado.</t>
  </si>
  <si>
    <t>Se observa la existencia de los formatos  A-GTH-FM-001 y A-GTH-FM-002,  los cuales se diligencian por la Profesional de Talento Humano asignada para generar este control cada vez que se va a hacer un nombramiento, verifica la información aportada por el aspirante, en caso de presentarse alguna inconsistencia se puede registrar en el formato A-GTH-FM-002. Se evidenció el diligenciamiento de los formatos para cinco (5) vinculaciones (1 directivo, 1 asesor, y 3 cargos en provisionalidad), en el formato GTH-FM-002 se registran los requisitos del empleo en cuanto a formación y experiencia y se registra en los respectivos campos los soportes presentados por el aspirante. Este formato es firmado por la profesional y el Subdirector de Gestión Corporativa y Control Disciplinario.
Con las evidencias presentadas, se evidencia la ejecución del control. El riesgo no se materializó.</t>
  </si>
  <si>
    <t>Como lo mencionan la primera y segunda línea de defensa, para el período evaluado no se presentaron evidencias. El diagnóstico se realiza para generar el plan de acción de la vigencia 2021, por tanto, se verificará en el tercer seguimiento, en donde se requiere contar con las evidencias de los insumos y la elaboración del diagnóstico.</t>
  </si>
  <si>
    <t>Para el primer seguimiento se aportó somo soporte las imágenes de la pantalla del responsable de nómina donde se evidencia las carpetas de nómina organizadas por meses. Para el presente seguimiento no se presentó esa evidencia, sin embargo, con base en lo reportado por la segunda línea de defensa, respecto a las actas de conciliación con contabilidad con  nómina y teniendo en cuenta que todos los hechos económicos se reflejan en la contabilidad, se evidenció la carpeta de las evidencias de contabilidad, en donde se encontraron las actas que se relacionan a continuación:
1. Acta # 11 del 08/05/2020, en donde se concilia la información del mes de abril
2. Acta # 14 del 04/06/2020, en donde se concilia la información de mayo.
3. Acta # 17 del 08/07/2020, en donde se conclia la información de junio
4. Acta # 21 del 10/08/2020, en donde se concilia la información del mes de julio
En las citadas actas se informa la entrega de la información y soportes relacionados con el pago de nómina.
Teniendo en cuenta que el control establecido hace referencia a soportes físicos y que con el trabajo en casa, no es posible tener acceso, se recomienda en la revisión  al mapa de riesgos, ajustar el control.
El riesgo no se ha materializado.</t>
  </si>
  <si>
    <t>Por el aislamiento preventivo obligatorio causado por el COVID-19 se continúa con la modalidad de trabajo en casa. Teniendo en cuenta que los activos físicos y las carpetas de control se encuentran físicamente en las instalaciones del DASCD, no es posible a la Oficina de Control Interno, pronunciarse sobre este control.</t>
  </si>
  <si>
    <t>Se verifican las actas mensuales  de conciliación con los diferentes procesos, aportadas como evidencias y se puede deducir que el control establecido  es efectivo y contribuye con la mitigación del riesgo.
La evidencia se encuentra disponible en la carpeta compartida del DASCD en la ruta Z:\7- Seguimientos otros informes\3. Seguimiento Mapas de riesgos\Riesgos de gestión y corrupción\Segundo_Seguimiento - 2020\Evidencias\12-G_Financiera\Contabilidad\2. Actas de Conciliación Internas</t>
  </si>
  <si>
    <r>
      <t xml:space="preserve">Se verificó y comprobó el avance y ejecución del  Plan de Sostenibilidad, para la vigencia 2020 en todas su faces, por consiguiente se puede establecer que las acciones implementadas  determinan la efectividad del control.
En cuanto a la actividad  registrada  en el cronograma de Plan de Sostenibilidad relacionada con </t>
    </r>
    <r>
      <rPr>
        <b/>
        <sz val="10"/>
        <color indexed="8"/>
        <rFont val="Calibri"/>
        <family val="2"/>
        <scheme val="minor"/>
      </rPr>
      <t>"</t>
    </r>
    <r>
      <rPr>
        <sz val="10"/>
        <color indexed="8"/>
        <rFont val="Calibri"/>
        <family val="2"/>
        <scheme val="minor"/>
      </rPr>
      <t>Revisar y de ser el caso actualizar los procedimientos, instructivos, formatos y políticas contables de operación del DASCD que infieran en el flujo de información del proceso contable</t>
    </r>
    <r>
      <rPr>
        <b/>
        <sz val="10"/>
        <color indexed="8"/>
        <rFont val="Calibri"/>
        <family val="2"/>
        <scheme val="minor"/>
      </rPr>
      <t>"</t>
    </r>
    <r>
      <rPr>
        <sz val="10"/>
        <color indexed="8"/>
        <rFont val="Calibri"/>
        <family val="2"/>
        <scheme val="minor"/>
      </rPr>
      <t>. Se sugiere actualizar la información incluyendo y programando de acuerdo con el Plan de mejoramiento presentado a Control Interno, producto de la auditoria interna realizada, las actividades programadas encaminadas a la actualización de los Procedimientos del Proceso de Gestión de Bienes y Servicios. Esta acción se encuentra programada en el plan de mejoramiento para el mes de noviembre.</t>
    </r>
  </si>
  <si>
    <r>
      <t>Se observa que se emitió la c</t>
    </r>
    <r>
      <rPr>
        <sz val="10"/>
        <rFont val="Calibri"/>
        <family val="2"/>
        <scheme val="minor"/>
      </rPr>
      <t xml:space="preserve">ircular externa 019 de 2020 del 27 </t>
    </r>
    <r>
      <rPr>
        <sz val="10"/>
        <color theme="1"/>
        <rFont val="Calibri"/>
        <family val="2"/>
        <scheme val="minor"/>
      </rPr>
      <t>de mayo, para identificar la población objetivo, la caracterización de los colaboradores, el envío de la circular con dicha información es para las Entidades Distritales (partes interesadas pertinentes: SECRETARIOS DE DESPACHO, DIRECTORES DE DEPARTAMENTO.
La cual se encuentra en la siguiente ruta:
CIRCULAR: https://www.serviciocivil.gov.co/portal/transparencia/marco-legal/lineamientos/circular-externa-019
Z:\7- Seguimientos otros informes\3. Seguimiento Mapas de riesgos\Riesgos de gestión y corrupción\Segundo_Seguimiento - 2020\Evidencias\8-Bienestar, Desarrollo y Medición R\Control 1 Evidencias_Bienestar
El control establecido es efectivo.  El riego no se materializó.</t>
    </r>
  </si>
  <si>
    <r>
      <t>Durante el primer cuatrimestre se liquidaron 178</t>
    </r>
    <r>
      <rPr>
        <b/>
        <sz val="10"/>
        <rFont val="Calibri"/>
        <family val="2"/>
        <scheme val="minor"/>
      </rPr>
      <t xml:space="preserve"> </t>
    </r>
    <r>
      <rPr>
        <sz val="10"/>
        <rFont val="Calibri"/>
        <family val="2"/>
        <scheme val="minor"/>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</si>
  <si>
    <r>
      <t xml:space="preserve">Durante el  </t>
    </r>
    <r>
      <rPr>
        <b/>
        <sz val="10"/>
        <rFont val="Calibri"/>
        <family val="2"/>
        <scheme val="minor"/>
      </rPr>
      <t>SEGUNDO</t>
    </r>
    <r>
      <rPr>
        <sz val="10"/>
        <rFont val="Calibri"/>
        <family val="2"/>
        <scheme val="minor"/>
      </rPr>
      <t xml:space="preserve"> cuatrimestre se liquidaron 261 </t>
    </r>
    <r>
      <rPr>
        <b/>
        <sz val="10"/>
        <rFont val="Calibri"/>
        <family val="2"/>
        <scheme val="minor"/>
      </rPr>
      <t xml:space="preserve"> </t>
    </r>
    <r>
      <rPr>
        <sz val="10"/>
        <rFont val="Calibri"/>
        <family val="2"/>
        <scheme val="minor"/>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</si>
  <si>
    <r>
      <t>Paa este periodo  de</t>
    </r>
    <r>
      <rPr>
        <b/>
        <sz val="10"/>
        <rFont val="Calibri"/>
        <family val="2"/>
        <scheme val="minor"/>
      </rPr>
      <t xml:space="preserve"> mayo a agosto </t>
    </r>
    <r>
      <rPr>
        <sz val="10"/>
        <rFont val="Calibri"/>
        <family val="2"/>
        <scheme val="minor"/>
      </rPr>
      <t xml:space="preserve">, se expidieron  119  registros presupuestales CRP, a los cuales se les aplicó el control, validando todos los datos con los documentos de soporte,  con el fin que los datos allí consignados estén acordes con el contrato y demás documentos soportes. 
Una vez validados se dio el visto bueno por parte del funcionario del proceso financiero que realizó la validación. 
La evidencia de los CRP  reposa en la carpeta  virtual  en el escritorio del computador  con el visto bueno correspondiente. Por la emergencia  Sanitaria COVID 19  se  anexa evidencia   aleatoria del  4  de mayo   al 24  de  agosto  
</t>
    </r>
    <r>
      <rPr>
        <b/>
        <sz val="10"/>
        <rFont val="Calibri"/>
        <family val="2"/>
        <scheme val="minor"/>
      </rPr>
      <t>Ruta: \\192.168.0.8\shares\1-SIG-DASCD\22-Matriz de Riesgos\2020\Riesgos de gestión y corrupción\Cuatrimestre 1 - 2020\Evidencias_Matriz_Riesgos Primer Cuatrimestre\12. Gestión Financiera\Presupuesto\CONTROL VB  A CRP</t>
    </r>
  </si>
  <si>
    <r>
      <t xml:space="preserve">Para el  </t>
    </r>
    <r>
      <rPr>
        <b/>
        <sz val="10"/>
        <rFont val="Calibri"/>
        <family val="2"/>
        <scheme val="minor"/>
      </rPr>
      <t>SEGUNDO</t>
    </r>
    <r>
      <rPr>
        <sz val="10"/>
        <rFont val="Calibri"/>
        <family val="2"/>
        <scheme val="minor"/>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mayo   al  24 de agosto  
Ruta:\\192.168.0.8\shares\1-SIG-DASCD\22-Matriz de Riesgos\2020\Riesgos de gestión y corrupción\Cuatrimestre 1 - 2020\Evidencias_Matriz_Riesgos Primer Cuatrimestre\12. Gestión Financiera\Presupuesto\FORMATO A FIN FM 006</t>
    </r>
  </si>
  <si>
    <t xml:space="preserve">Teniendo en cuenta la modalidad de trabajo en casa, establecida con motivo de control de la pandemia COVID-19, se realizó video llamada con el profesional encargado de nómina para evidenciar los mecanismos de control para este proceso. Se precisa que los soportes de este proceso se encuentran en el PC del profesional y por VPN mantiene actualizada la información. En los soportes se presentó los archivos en Excel, los cuales verifica versus el aplicativo SICAPITAL, realizando un "punteo" de las novedades de nómina generadas para la liquidación en el aplicativo SICAPITAL, versus los archivos en Excel. Si se presentan diferencias en la liquidación, se realiza la validación del valor correcto y en caso de ser inconsistencias del aplicativo, solicita la verificación y ajuste al ingeniero a través de mesa de ayuda y de correos, si la diferencia está en el archivo en Excel, realiza los ajustes en el mismo.
Como soporte, anexa copia de las pantallas en donde se evidencian los archivos que maneja, entre los cuales también se encuentran las facturas recibidas por conceptos de libranzas y los diferentes actos administrativos que soportan las novedades en la nómina.
No se evidenció el procedimiento de nómina documentado en el aplicativo SIG. Por lo anterior, se recomienda, por Gestión del Conocimiento, documentar el procedimiento. 
El control es efectivo y no se ha materializado el riesgo.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</si>
</sst>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8">
    <font>
      <sz val="11"/>
      <color theme="1"/>
      <name val="Calibri"/>
      <family val="2"/>
      <scheme val="minor"/>
    </font>
    <font>
      <b/>
      <sz val="11"/>
      <color theme="1"/>
      <name val="Calibri"/>
      <family val="2"/>
      <scheme val="minor"/>
    </font>
    <font>
      <sz val="11"/>
      <color indexed="8"/>
      <name val="Arial"/>
      <family val="2"/>
    </font>
    <font>
      <sz val="11"/>
      <color indexed="8"/>
      <name val="Calibri"/>
      <family val="2"/>
    </font>
    <font>
      <sz val="10"/>
      <color indexed="8"/>
      <name val="Arial Narrow"/>
      <family val="2"/>
    </font>
    <font>
      <sz val="9"/>
      <color indexed="8"/>
      <name val="Arial Narrow"/>
      <family val="2"/>
    </font>
    <font>
      <sz val="10"/>
      <name val="Arial Narrow"/>
      <family val="2"/>
    </font>
    <font>
      <sz val="11"/>
      <color indexed="8"/>
      <name val="Arial Narrow"/>
      <family val="2"/>
    </font>
    <font>
      <b/>
      <sz val="10"/>
      <color theme="0"/>
      <name val="Calibri"/>
      <family val="2"/>
      <scheme val="minor"/>
    </font>
    <font>
      <b/>
      <sz val="10"/>
      <name val="Arial"/>
      <family val="2"/>
    </font>
    <font>
      <b/>
      <sz val="11"/>
      <color theme="1"/>
      <name val="Arial"/>
      <family val="2"/>
    </font>
    <font>
      <b/>
      <sz val="12"/>
      <color theme="1"/>
      <name val="Arial"/>
      <family val="2"/>
    </font>
    <font>
      <b/>
      <sz val="14"/>
      <name val="Arial"/>
      <family val="2"/>
    </font>
    <font>
      <b/>
      <sz val="18"/>
      <color theme="0"/>
      <name val="Calibri"/>
      <family val="2"/>
      <scheme val="minor"/>
    </font>
    <font>
      <b/>
      <sz val="12"/>
      <name val="Arial"/>
      <family val="2"/>
    </font>
    <font>
      <sz val="12"/>
      <name val="Arial"/>
      <family val="2"/>
    </font>
    <font>
      <sz val="9"/>
      <color indexed="8"/>
      <name val="Arial"/>
      <family val="2"/>
    </font>
    <font>
      <b/>
      <sz val="11"/>
      <color theme="0"/>
      <name val="Calibri"/>
      <family val="2"/>
      <scheme val="minor"/>
    </font>
    <font>
      <b/>
      <sz val="14"/>
      <color theme="1"/>
      <name val="Arial"/>
      <family val="2"/>
    </font>
    <font>
      <sz val="9"/>
      <color theme="1"/>
      <name val="Calibri"/>
      <family val="2"/>
      <scheme val="minor"/>
    </font>
    <font>
      <sz val="10"/>
      <color indexed="8"/>
      <name val="Calibri "/>
    </font>
    <font>
      <b/>
      <sz val="10"/>
      <name val="Calibri"/>
      <family val="2"/>
      <scheme val="minor"/>
    </font>
    <font>
      <b/>
      <sz val="10"/>
      <color theme="0"/>
      <name val="Arial Narrow"/>
      <family val="2"/>
    </font>
    <font>
      <sz val="11"/>
      <name val="Calibri"/>
      <family val="2"/>
      <scheme val="minor"/>
    </font>
    <font>
      <b/>
      <sz val="10"/>
      <color rgb="FF4472C4"/>
      <name val="Arial"/>
      <family val="2"/>
    </font>
    <font>
      <b/>
      <sz val="12"/>
      <color rgb="FF767171"/>
      <name val="Arial"/>
      <family val="2"/>
    </font>
    <font>
      <sz val="11"/>
      <color rgb="FF767171"/>
      <name val="Arial"/>
      <family val="2"/>
    </font>
    <font>
      <sz val="11"/>
      <color indexed="8"/>
      <name val="Calibri"/>
      <family val="2"/>
      <scheme val="minor"/>
    </font>
    <font>
      <sz val="10"/>
      <color indexed="8"/>
      <name val="Calibri"/>
      <family val="2"/>
      <scheme val="minor"/>
    </font>
    <font>
      <sz val="1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1"/>
      <color rgb="FF000000"/>
      <name val="Calibri"/>
      <family val="2"/>
      <scheme val="minor"/>
    </font>
    <font>
      <u/>
      <sz val="11"/>
      <color rgb="FF1155CC"/>
      <name val="Calibri"/>
      <family val="2"/>
      <scheme val="minor"/>
    </font>
    <font>
      <sz val="10"/>
      <color rgb="FF000000"/>
      <name val="Arial"/>
      <family val="2"/>
    </font>
    <font>
      <sz val="11"/>
      <name val="Calibri"/>
      <family val="2"/>
    </font>
    <font>
      <sz val="11"/>
      <color theme="1"/>
      <name val="Calibri"/>
      <family val="2"/>
    </font>
    <font>
      <i/>
      <sz val="11"/>
      <color theme="1"/>
      <name val="Calibri"/>
      <family val="2"/>
      <scheme val="minor"/>
    </font>
    <font>
      <b/>
      <sz val="14"/>
      <name val="Calibri"/>
      <family val="2"/>
      <scheme val="minor"/>
    </font>
    <font>
      <b/>
      <sz val="12"/>
      <color theme="1"/>
      <name val="Calibri"/>
      <family val="2"/>
      <scheme val="minor"/>
    </font>
    <font>
      <b/>
      <sz val="14"/>
      <color theme="1"/>
      <name val="Calibri"/>
      <family val="2"/>
      <scheme val="minor"/>
    </font>
    <font>
      <b/>
      <sz val="10"/>
      <color indexed="8"/>
      <name val="Calibri"/>
      <family val="2"/>
      <scheme val="minor"/>
    </font>
    <font>
      <sz val="11"/>
      <color rgb="FF000000"/>
      <name val="Calibri"/>
      <family val="2"/>
    </font>
    <font>
      <u/>
      <sz val="10"/>
      <color rgb="FF1155CC"/>
      <name val="Calibri"/>
      <family val="2"/>
    </font>
    <font>
      <sz val="10"/>
      <color rgb="FF000000"/>
      <name val="Calibri"/>
      <family val="2"/>
    </font>
    <font>
      <i/>
      <sz val="10"/>
      <color indexed="8"/>
      <name val="Calibri"/>
      <family val="2"/>
      <scheme val="minor"/>
    </font>
  </fonts>
  <fills count="22">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patternFill patternType="solid">
        <fgColor theme="5" tint="0.79998168889431442"/>
        <bgColor indexed="64"/>
      </patternFill>
    </fill>
    <fill>
      <patternFill patternType="solid">
        <fgColor theme="4" tint="-0.249977111117893"/>
        <bgColor rgb="FF95B3D7"/>
      </patternFill>
    </fill>
    <fill>
      <patternFill patternType="solid">
        <fgColor theme="7"/>
        <bgColor indexed="64"/>
      </patternFill>
    </fill>
    <fill>
      <patternFill patternType="solid">
        <fgColor rgb="FF5B9BD5"/>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bgColor indexed="64"/>
      </patternFill>
    </fill>
    <fill>
      <patternFill patternType="solid">
        <fgColor theme="5"/>
        <bgColor indexed="64"/>
      </patternFill>
    </fill>
    <fill>
      <patternFill patternType="solid">
        <fgColor theme="3" tint="0.79998168889431442"/>
        <bgColor indexed="64"/>
      </patternFill>
    </fill>
    <fill>
      <patternFill patternType="solid">
        <fgColor indexed="22"/>
        <bgColor indexed="0"/>
      </patternFill>
    </fill>
    <fill>
      <patternFill patternType="solid">
        <fgColor theme="9" tint="0.59999389629810485"/>
        <bgColor indexed="64"/>
      </patternFill>
    </fill>
  </fills>
  <borders count="7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16"/>
      </left>
      <right style="double">
        <color indexed="16"/>
      </right>
      <top/>
      <bottom style="double">
        <color indexed="16"/>
      </bottom>
      <diagonal/>
    </border>
    <border>
      <left style="double">
        <color indexed="16"/>
      </left>
      <right style="double">
        <color indexed="16"/>
      </right>
      <top style="double">
        <color indexed="16"/>
      </top>
      <bottom style="double">
        <color indexed="16"/>
      </bottom>
      <diagonal/>
    </border>
    <border>
      <left style="double">
        <color indexed="16"/>
      </left>
      <right/>
      <top/>
      <bottom/>
      <diagonal/>
    </border>
    <border>
      <left style="double">
        <color indexed="16"/>
      </left>
      <right/>
      <top style="thin">
        <color indexed="64"/>
      </top>
      <bottom/>
      <diagonal/>
    </border>
    <border>
      <left style="double">
        <color indexed="16"/>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rgb="FF5B9BD5"/>
      </left>
      <right/>
      <top style="medium">
        <color rgb="FF5B9BD5"/>
      </top>
      <bottom/>
      <diagonal/>
    </border>
    <border>
      <left/>
      <right/>
      <top style="medium">
        <color rgb="FF5B9BD5"/>
      </top>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top/>
      <bottom/>
      <diagonal/>
    </border>
    <border>
      <left/>
      <right style="medium">
        <color rgb="FF5B9BD5"/>
      </right>
      <top/>
      <bottom/>
      <diagonal/>
    </border>
    <border>
      <left/>
      <right/>
      <top/>
      <bottom style="medium">
        <color rgb="FF5B9BD5"/>
      </bottom>
      <diagonal/>
    </border>
    <border>
      <left/>
      <right style="medium">
        <color rgb="FF5B9BD5"/>
      </right>
      <top/>
      <bottom style="medium">
        <color rgb="FF5B9BD5"/>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rgb="FF000000"/>
      </left>
      <right style="hair">
        <color rgb="FF000000"/>
      </right>
      <top style="hair">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3" fillId="0" borderId="0"/>
    <xf numFmtId="0" fontId="33" fillId="0" borderId="0"/>
    <xf numFmtId="0" fontId="33" fillId="0" borderId="0"/>
    <xf numFmtId="0" fontId="36" fillId="0" borderId="0"/>
    <xf numFmtId="0" fontId="36" fillId="0" borderId="0"/>
  </cellStyleXfs>
  <cellXfs count="552">
    <xf numFmtId="0" fontId="0" fillId="0" borderId="0" xfId="0"/>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0" fillId="0" borderId="0" xfId="0" applyFont="1" applyAlignment="1">
      <alignment vertical="center"/>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4" fillId="0" borderId="1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0" fillId="0" borderId="11" xfId="0" applyFont="1" applyFill="1" applyBorder="1" applyAlignment="1">
      <alignment vertical="center" wrapText="1"/>
    </xf>
    <xf numFmtId="0" fontId="7" fillId="0" borderId="11" xfId="0" applyFont="1" applyFill="1" applyBorder="1" applyAlignment="1" applyProtection="1">
      <alignment horizontal="center" vertical="center" wrapText="1"/>
      <protection locked="0" hidden="1"/>
    </xf>
    <xf numFmtId="0" fontId="0" fillId="0" borderId="0" xfId="0" applyFont="1" applyFill="1" applyAlignment="1">
      <alignment vertical="center" wrapText="1"/>
    </xf>
    <xf numFmtId="0" fontId="0" fillId="0" borderId="0" xfId="0" applyFont="1" applyFill="1" applyAlignment="1">
      <alignment vertical="center"/>
    </xf>
    <xf numFmtId="0" fontId="1" fillId="0" borderId="0" xfId="0" applyFont="1" applyAlignment="1">
      <alignment vertical="center"/>
    </xf>
    <xf numFmtId="0" fontId="8" fillId="4" borderId="19" xfId="0" applyFont="1" applyFill="1" applyBorder="1" applyAlignment="1" applyProtection="1">
      <alignment horizontal="center" vertical="center"/>
      <protection locked="0"/>
    </xf>
    <xf numFmtId="0" fontId="8" fillId="4" borderId="23"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1" fillId="0" borderId="0" xfId="0" applyFont="1" applyAlignment="1">
      <alignment horizontal="center" vertical="center"/>
    </xf>
    <xf numFmtId="0" fontId="2" fillId="2" borderId="10"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center" vertical="center"/>
      <protection hidden="1"/>
    </xf>
    <xf numFmtId="0" fontId="9" fillId="10" borderId="30"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14" fillId="6" borderId="31" xfId="0" applyFont="1" applyFill="1" applyBorder="1" applyAlignment="1" applyProtection="1">
      <alignment horizontal="left" vertical="center"/>
      <protection hidden="1"/>
    </xf>
    <xf numFmtId="0" fontId="14" fillId="6" borderId="31" xfId="0" applyFont="1" applyFill="1" applyBorder="1" applyAlignment="1" applyProtection="1">
      <alignment horizontal="center" vertical="center"/>
      <protection hidden="1"/>
    </xf>
    <xf numFmtId="0" fontId="15" fillId="6" borderId="31" xfId="0" applyFont="1" applyFill="1" applyBorder="1" applyAlignment="1" applyProtection="1">
      <alignment horizontal="left" vertical="center"/>
      <protection hidden="1"/>
    </xf>
    <xf numFmtId="0" fontId="15" fillId="6" borderId="13" xfId="0" applyFont="1" applyFill="1" applyBorder="1" applyAlignment="1" applyProtection="1">
      <alignment horizontal="left" vertical="center"/>
      <protection hidden="1"/>
    </xf>
    <xf numFmtId="0" fontId="14" fillId="9" borderId="32" xfId="0" applyFont="1" applyFill="1" applyBorder="1" applyAlignment="1" applyProtection="1">
      <alignment horizontal="left" vertical="center"/>
      <protection hidden="1"/>
    </xf>
    <xf numFmtId="0" fontId="14" fillId="9" borderId="33" xfId="0" applyFont="1" applyFill="1" applyBorder="1" applyAlignment="1" applyProtection="1">
      <alignment horizontal="center" vertical="center"/>
      <protection hidden="1"/>
    </xf>
    <xf numFmtId="0" fontId="15" fillId="9" borderId="33" xfId="0" applyFont="1" applyFill="1" applyBorder="1" applyAlignment="1" applyProtection="1">
      <alignment horizontal="left" vertical="center"/>
      <protection hidden="1"/>
    </xf>
    <xf numFmtId="0" fontId="15" fillId="9" borderId="11" xfId="0" applyFont="1" applyFill="1" applyBorder="1" applyAlignment="1" applyProtection="1">
      <alignment horizontal="left" vertical="center"/>
      <protection hidden="1"/>
    </xf>
    <xf numFmtId="0" fontId="14" fillId="5" borderId="32" xfId="0" applyFont="1" applyFill="1" applyBorder="1" applyAlignment="1" applyProtection="1">
      <alignment horizontal="left" vertical="center"/>
      <protection hidden="1"/>
    </xf>
    <xf numFmtId="0" fontId="14" fillId="5" borderId="33" xfId="0" applyFont="1" applyFill="1" applyBorder="1" applyAlignment="1" applyProtection="1">
      <alignment horizontal="center" vertical="center"/>
      <protection hidden="1"/>
    </xf>
    <xf numFmtId="0" fontId="15" fillId="5" borderId="34" xfId="0" applyFont="1" applyFill="1" applyBorder="1" applyAlignment="1" applyProtection="1">
      <alignment horizontal="left" vertical="center"/>
      <protection hidden="1"/>
    </xf>
    <xf numFmtId="0" fontId="15" fillId="5" borderId="11" xfId="0" applyFont="1" applyFill="1" applyBorder="1" applyAlignment="1" applyProtection="1">
      <alignment horizontal="left" vertical="center"/>
      <protection hidden="1"/>
    </xf>
    <xf numFmtId="0" fontId="14" fillId="8" borderId="32" xfId="0" applyFont="1" applyFill="1" applyBorder="1" applyAlignment="1" applyProtection="1">
      <alignment horizontal="left" vertical="center"/>
      <protection hidden="1"/>
    </xf>
    <xf numFmtId="0" fontId="14" fillId="8" borderId="33" xfId="0" applyFont="1" applyFill="1" applyBorder="1" applyAlignment="1" applyProtection="1">
      <alignment horizontal="center" vertical="center"/>
      <protection hidden="1"/>
    </xf>
    <xf numFmtId="0" fontId="15" fillId="8" borderId="34" xfId="0" applyFont="1" applyFill="1" applyBorder="1" applyAlignment="1" applyProtection="1">
      <alignment horizontal="left" vertical="center"/>
      <protection hidden="1"/>
    </xf>
    <xf numFmtId="0" fontId="15" fillId="8" borderId="11" xfId="0" applyFont="1" applyFill="1" applyBorder="1" applyAlignment="1" applyProtection="1">
      <alignment horizontal="left" vertical="center"/>
      <protection hidden="1"/>
    </xf>
    <xf numFmtId="0" fontId="14" fillId="7" borderId="32" xfId="0" applyFont="1" applyFill="1" applyBorder="1" applyAlignment="1" applyProtection="1">
      <alignment horizontal="left" vertical="center"/>
      <protection hidden="1"/>
    </xf>
    <xf numFmtId="0" fontId="14" fillId="7" borderId="33" xfId="0" applyFont="1" applyFill="1" applyBorder="1" applyAlignment="1" applyProtection="1">
      <alignment horizontal="center" vertical="center"/>
      <protection hidden="1"/>
    </xf>
    <xf numFmtId="0" fontId="15" fillId="7" borderId="35" xfId="0" applyFont="1" applyFill="1" applyBorder="1" applyAlignment="1" applyProtection="1">
      <alignment horizontal="left" vertical="center"/>
      <protection hidden="1"/>
    </xf>
    <xf numFmtId="0" fontId="15" fillId="7" borderId="11" xfId="0" applyFont="1" applyFill="1" applyBorder="1" applyAlignment="1" applyProtection="1">
      <alignment horizontal="left" vertical="center"/>
      <protection hidden="1"/>
    </xf>
    <xf numFmtId="0" fontId="1" fillId="0" borderId="0" xfId="0" applyFont="1"/>
    <xf numFmtId="0" fontId="4" fillId="0" borderId="25"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center" vertical="center" wrapText="1"/>
      <protection hidden="1"/>
    </xf>
    <xf numFmtId="0" fontId="0" fillId="0" borderId="25" xfId="0" applyFont="1" applyFill="1" applyBorder="1" applyAlignment="1">
      <alignment vertical="center"/>
    </xf>
    <xf numFmtId="0" fontId="0" fillId="0" borderId="0" xfId="0" applyFont="1" applyBorder="1" applyAlignment="1">
      <alignment vertical="center"/>
    </xf>
    <xf numFmtId="0" fontId="6" fillId="0" borderId="0"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locked="0"/>
    </xf>
    <xf numFmtId="0" fontId="16" fillId="6" borderId="27" xfId="0" applyFont="1" applyFill="1" applyBorder="1" applyAlignment="1" applyProtection="1">
      <alignment horizontal="center" vertical="center" wrapText="1"/>
      <protection hidden="1"/>
    </xf>
    <xf numFmtId="0" fontId="16" fillId="9" borderId="11" xfId="0" applyFont="1" applyFill="1" applyBorder="1" applyAlignment="1" applyProtection="1">
      <alignment horizontal="center" vertical="center" wrapText="1"/>
      <protection hidden="1"/>
    </xf>
    <xf numFmtId="0" fontId="16" fillId="5" borderId="11" xfId="0" applyFont="1" applyFill="1" applyBorder="1" applyAlignment="1" applyProtection="1">
      <alignment horizontal="center" vertical="center" wrapText="1"/>
      <protection hidden="1"/>
    </xf>
    <xf numFmtId="0" fontId="16" fillId="8" borderId="11"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2" fillId="2" borderId="21" xfId="0" applyFont="1" applyFill="1" applyBorder="1" applyAlignment="1" applyProtection="1">
      <alignment horizontal="center" vertical="center" wrapText="1"/>
      <protection hidden="1"/>
    </xf>
    <xf numFmtId="164" fontId="4" fillId="0" borderId="11" xfId="0" applyNumberFormat="1" applyFont="1" applyFill="1" applyBorder="1" applyAlignment="1" applyProtection="1">
      <alignment horizontal="left" vertical="center" wrapText="1"/>
      <protection locked="0"/>
    </xf>
    <xf numFmtId="0" fontId="8" fillId="4" borderId="37" xfId="0" applyFont="1" applyFill="1" applyBorder="1" applyAlignment="1" applyProtection="1">
      <alignment horizontal="center" vertical="center" wrapText="1"/>
      <protection locked="0"/>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11" xfId="0" applyFont="1" applyFill="1" applyBorder="1" applyAlignment="1">
      <alignment horizontal="center" vertical="center" wrapText="1"/>
    </xf>
    <xf numFmtId="0" fontId="8" fillId="4"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wrapText="1"/>
    </xf>
    <xf numFmtId="0" fontId="8" fillId="4" borderId="38"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8" fillId="4" borderId="6"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0" fillId="0" borderId="0" xfId="0" applyAlignment="1">
      <alignment vertical="center"/>
    </xf>
    <xf numFmtId="0" fontId="2" fillId="2" borderId="0" xfId="0" applyFont="1" applyFill="1" applyBorder="1" applyAlignment="1" applyProtection="1">
      <alignment horizontal="center" vertical="center" wrapText="1"/>
      <protection hidden="1"/>
    </xf>
    <xf numFmtId="0" fontId="0" fillId="0" borderId="0" xfId="0" applyAlignment="1">
      <alignment wrapText="1"/>
    </xf>
    <xf numFmtId="0" fontId="24" fillId="14" borderId="43" xfId="0" applyFont="1" applyFill="1" applyBorder="1" applyAlignment="1">
      <alignment horizontal="center" vertical="center" wrapText="1"/>
    </xf>
    <xf numFmtId="0" fontId="24" fillId="14" borderId="44" xfId="0" applyFont="1" applyFill="1" applyBorder="1" applyAlignment="1">
      <alignment horizontal="center" vertical="center" wrapText="1"/>
    </xf>
    <xf numFmtId="0" fontId="24" fillId="14" borderId="44" xfId="0" applyFont="1" applyFill="1" applyBorder="1" applyAlignment="1">
      <alignment horizontal="left" vertical="center" wrapText="1"/>
    </xf>
    <xf numFmtId="0" fontId="25" fillId="15" borderId="45" xfId="0" applyFont="1" applyFill="1" applyBorder="1" applyAlignment="1">
      <alignment horizontal="center" vertical="center" wrapText="1"/>
    </xf>
    <xf numFmtId="0" fontId="26" fillId="0" borderId="46"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5" fillId="15" borderId="48"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wrapText="1"/>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Border="1" applyAlignment="1">
      <alignment horizontal="center" vertical="center" wrapText="1"/>
    </xf>
    <xf numFmtId="0" fontId="8" fillId="4" borderId="23" xfId="0" applyFont="1" applyFill="1" applyBorder="1" applyAlignment="1" applyProtection="1">
      <alignment horizontal="center" vertical="center" wrapText="1"/>
      <protection locked="0"/>
    </xf>
    <xf numFmtId="0" fontId="23" fillId="0" borderId="11" xfId="0" applyFont="1" applyFill="1" applyBorder="1" applyAlignment="1">
      <alignment vertical="center" wrapText="1"/>
    </xf>
    <xf numFmtId="0" fontId="28" fillId="0" borderId="27" xfId="0" applyFont="1" applyFill="1" applyBorder="1" applyAlignment="1" applyProtection="1">
      <alignment horizontal="left" vertical="center" wrapText="1"/>
      <protection locked="0"/>
    </xf>
    <xf numFmtId="0" fontId="28" fillId="0" borderId="25" xfId="0" applyFont="1" applyFill="1" applyBorder="1" applyAlignment="1" applyProtection="1">
      <alignment vertical="center" wrapText="1"/>
      <protection locked="0"/>
    </xf>
    <xf numFmtId="0" fontId="29" fillId="0" borderId="25"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left" vertical="center" wrapText="1"/>
      <protection locked="0"/>
    </xf>
    <xf numFmtId="0" fontId="30" fillId="0" borderId="11" xfId="0" applyFont="1" applyFill="1" applyBorder="1" applyAlignment="1">
      <alignment vertical="center" wrapText="1"/>
    </xf>
    <xf numFmtId="0" fontId="27" fillId="0" borderId="11"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hidden="1"/>
    </xf>
    <xf numFmtId="0" fontId="21" fillId="0" borderId="25"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hidden="1"/>
    </xf>
    <xf numFmtId="0" fontId="29" fillId="0" borderId="5" xfId="0" applyFont="1" applyFill="1" applyBorder="1" applyAlignment="1">
      <alignment vertical="center" wrapText="1"/>
    </xf>
    <xf numFmtId="0" fontId="31" fillId="0" borderId="11" xfId="0" applyFont="1" applyFill="1" applyBorder="1" applyAlignment="1">
      <alignment vertical="center" wrapText="1"/>
    </xf>
    <xf numFmtId="0" fontId="29" fillId="0" borderId="5" xfId="0" applyFont="1" applyFill="1" applyBorder="1" applyAlignment="1" applyProtection="1">
      <alignment horizontal="left" vertical="center" wrapText="1"/>
      <protection locked="0"/>
    </xf>
    <xf numFmtId="0" fontId="28" fillId="0" borderId="11" xfId="0" applyFont="1" applyFill="1" applyBorder="1" applyAlignment="1" applyProtection="1">
      <alignment vertical="center" wrapText="1"/>
      <protection locked="0"/>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xf>
    <xf numFmtId="0" fontId="0" fillId="0" borderId="11" xfId="0" applyFont="1" applyBorder="1" applyAlignment="1">
      <alignment vertical="center"/>
    </xf>
    <xf numFmtId="0" fontId="1" fillId="0" borderId="11" xfId="0" applyFont="1" applyBorder="1" applyAlignment="1">
      <alignment horizontal="center" vertical="center" wrapText="1"/>
    </xf>
    <xf numFmtId="0" fontId="28" fillId="0" borderId="11" xfId="0" applyFont="1" applyFill="1" applyBorder="1" applyAlignment="1" applyProtection="1">
      <alignment vertical="center" wrapText="1"/>
      <protection locked="0" hidden="1"/>
    </xf>
    <xf numFmtId="0" fontId="23" fillId="0" borderId="27" xfId="0" applyFont="1" applyFill="1" applyBorder="1" applyAlignment="1">
      <alignment vertical="center" wrapText="1"/>
    </xf>
    <xf numFmtId="0" fontId="0" fillId="0" borderId="0" xfId="0" applyFont="1" applyFill="1" applyBorder="1" applyAlignment="1">
      <alignment horizontal="center" vertical="center"/>
    </xf>
    <xf numFmtId="0" fontId="23" fillId="0" borderId="42" xfId="0" applyFont="1" applyFill="1" applyBorder="1" applyAlignment="1">
      <alignment vertical="center" wrapText="1"/>
    </xf>
    <xf numFmtId="0" fontId="21"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hidden="1"/>
    </xf>
    <xf numFmtId="0" fontId="0" fillId="0" borderId="5" xfId="0" applyFont="1" applyFill="1" applyBorder="1" applyAlignment="1">
      <alignment vertical="center" wrapText="1"/>
    </xf>
    <xf numFmtId="0" fontId="0" fillId="0" borderId="13" xfId="0" applyFont="1" applyBorder="1" applyAlignment="1">
      <alignment horizontal="center" vertical="center" wrapText="1"/>
    </xf>
    <xf numFmtId="0" fontId="1" fillId="0" borderId="13" xfId="0" applyFont="1" applyBorder="1" applyAlignment="1">
      <alignment horizontal="center" vertical="center" wrapText="1"/>
    </xf>
    <xf numFmtId="49" fontId="22" fillId="12" borderId="56" xfId="0" applyNumberFormat="1" applyFont="1" applyFill="1" applyBorder="1" applyAlignment="1">
      <alignment horizontal="center" vertical="center" wrapText="1"/>
    </xf>
    <xf numFmtId="0" fontId="20" fillId="0" borderId="5" xfId="0" applyFont="1" applyFill="1" applyBorder="1" applyAlignment="1" applyProtection="1">
      <alignment vertical="center" wrapText="1"/>
      <protection locked="0"/>
    </xf>
    <xf numFmtId="0" fontId="0" fillId="0" borderId="5" xfId="0" applyFont="1" applyFill="1" applyBorder="1" applyAlignment="1">
      <alignment horizontal="left" vertical="center" wrapText="1"/>
    </xf>
    <xf numFmtId="0" fontId="23" fillId="0" borderId="5" xfId="0" applyFont="1" applyFill="1" applyBorder="1" applyAlignment="1">
      <alignment vertical="center" wrapText="1"/>
    </xf>
    <xf numFmtId="0" fontId="21" fillId="0" borderId="13" xfId="0" applyFont="1" applyFill="1" applyBorder="1" applyAlignment="1" applyProtection="1">
      <alignment horizontal="center" vertical="center" wrapText="1"/>
      <protection locked="0"/>
    </xf>
    <xf numFmtId="0" fontId="0" fillId="0" borderId="13" xfId="0" applyFont="1" applyFill="1" applyBorder="1" applyAlignment="1">
      <alignment vertical="center" wrapText="1"/>
    </xf>
    <xf numFmtId="0" fontId="23" fillId="0" borderId="13" xfId="0" applyFont="1" applyFill="1" applyBorder="1" applyAlignment="1">
      <alignment vertical="center" wrapText="1"/>
    </xf>
    <xf numFmtId="0" fontId="0" fillId="0" borderId="13" xfId="0" applyFont="1" applyBorder="1" applyAlignment="1">
      <alignment vertical="center"/>
    </xf>
    <xf numFmtId="0" fontId="20" fillId="0" borderId="13" xfId="0" applyFont="1" applyFill="1" applyBorder="1" applyAlignment="1" applyProtection="1">
      <alignment vertical="center" wrapText="1"/>
      <protection locked="0"/>
    </xf>
    <xf numFmtId="0" fontId="7" fillId="0" borderId="13" xfId="0" applyFont="1" applyFill="1" applyBorder="1" applyAlignment="1" applyProtection="1">
      <alignment horizontal="center" vertical="center" wrapText="1"/>
      <protection locked="0" hidden="1"/>
    </xf>
    <xf numFmtId="0" fontId="0" fillId="0" borderId="13" xfId="0" applyFont="1" applyFill="1" applyBorder="1" applyAlignment="1">
      <alignment horizontal="left" vertical="center" wrapText="1"/>
    </xf>
    <xf numFmtId="0" fontId="21" fillId="0" borderId="42"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hidden="1"/>
    </xf>
    <xf numFmtId="0" fontId="30" fillId="0" borderId="25" xfId="0" applyFont="1" applyFill="1" applyBorder="1" applyAlignment="1">
      <alignment vertical="center" wrapText="1"/>
    </xf>
    <xf numFmtId="0" fontId="31" fillId="0" borderId="25" xfId="0" applyFont="1" applyBorder="1" applyAlignment="1">
      <alignment horizontal="left" vertical="center" wrapText="1"/>
    </xf>
    <xf numFmtId="0" fontId="31" fillId="0" borderId="5" xfId="0" applyFont="1" applyBorder="1" applyAlignment="1">
      <alignment horizontal="left" vertical="center" wrapText="1"/>
    </xf>
    <xf numFmtId="0" fontId="29" fillId="0" borderId="25" xfId="0" applyFont="1" applyBorder="1" applyAlignment="1">
      <alignment horizontal="left" vertical="center" wrapText="1"/>
    </xf>
    <xf numFmtId="0" fontId="30" fillId="6" borderId="5" xfId="0" applyFont="1" applyFill="1" applyBorder="1" applyAlignment="1">
      <alignment vertical="center" wrapText="1"/>
    </xf>
    <xf numFmtId="0" fontId="29" fillId="0" borderId="11" xfId="0" applyFont="1" applyFill="1" applyBorder="1" applyAlignment="1">
      <alignment vertical="center" wrapText="1"/>
    </xf>
    <xf numFmtId="0" fontId="29" fillId="0" borderId="25" xfId="0" applyFont="1" applyFill="1" applyBorder="1" applyAlignment="1">
      <alignment vertical="center" wrapText="1"/>
    </xf>
    <xf numFmtId="0" fontId="29" fillId="0" borderId="25"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hidden="1"/>
    </xf>
    <xf numFmtId="0" fontId="0" fillId="0" borderId="11"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30" fillId="0" borderId="13" xfId="0" applyFont="1" applyFill="1" applyBorder="1" applyAlignment="1">
      <alignment vertical="center" wrapText="1"/>
    </xf>
    <xf numFmtId="0" fontId="23" fillId="0" borderId="11" xfId="0" applyFont="1" applyFill="1" applyBorder="1" applyAlignment="1">
      <alignment horizontal="left" vertical="center" wrapText="1"/>
    </xf>
    <xf numFmtId="0" fontId="7" fillId="0" borderId="2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8" fillId="0" borderId="11"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0" fontId="23" fillId="0" borderId="27"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21" xfId="0" applyFont="1" applyBorder="1" applyAlignment="1">
      <alignment vertical="center"/>
    </xf>
    <xf numFmtId="0" fontId="0" fillId="0" borderId="28" xfId="0" applyFont="1" applyBorder="1" applyAlignment="1">
      <alignment vertical="center"/>
    </xf>
    <xf numFmtId="0" fontId="0" fillId="6" borderId="5"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23" fillId="6" borderId="11" xfId="0" applyFont="1" applyFill="1" applyBorder="1" applyAlignment="1">
      <alignment horizontal="left" vertical="center" wrapText="1"/>
    </xf>
    <xf numFmtId="0" fontId="0" fillId="19" borderId="11"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0" fillId="6" borderId="11" xfId="0" applyFont="1" applyFill="1" applyBorder="1" applyAlignment="1">
      <alignment vertical="center" wrapText="1"/>
    </xf>
    <xf numFmtId="0" fontId="0" fillId="6" borderId="54" xfId="0" applyFont="1" applyFill="1" applyBorder="1" applyAlignment="1">
      <alignment vertical="center"/>
    </xf>
    <xf numFmtId="0" fontId="0" fillId="6" borderId="13" xfId="0" applyFont="1" applyFill="1" applyBorder="1" applyAlignment="1">
      <alignment vertical="center" wrapText="1"/>
    </xf>
    <xf numFmtId="0" fontId="0" fillId="6" borderId="58" xfId="0" applyFont="1" applyFill="1" applyBorder="1" applyAlignment="1">
      <alignment vertical="center"/>
    </xf>
    <xf numFmtId="0" fontId="0" fillId="6" borderId="57" xfId="0" applyFont="1" applyFill="1" applyBorder="1" applyAlignment="1">
      <alignment vertical="center"/>
    </xf>
    <xf numFmtId="0" fontId="0" fillId="0" borderId="66" xfId="0" applyFont="1" applyFill="1" applyBorder="1" applyAlignment="1">
      <alignment horizontal="center" vertical="center" wrapText="1"/>
    </xf>
    <xf numFmtId="0" fontId="0" fillId="6" borderId="54" xfId="0" applyFont="1" applyFill="1" applyBorder="1" applyAlignment="1">
      <alignment horizontal="center" vertical="center" wrapText="1"/>
    </xf>
    <xf numFmtId="0" fontId="0" fillId="0" borderId="6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0" fillId="0" borderId="40" xfId="0" applyFont="1" applyFill="1" applyBorder="1" applyAlignment="1">
      <alignment horizontal="justify" vertical="center" wrapText="1"/>
    </xf>
    <xf numFmtId="0" fontId="0" fillId="0" borderId="40" xfId="0" applyFont="1" applyFill="1" applyBorder="1" applyAlignment="1">
      <alignment vertical="center" wrapText="1"/>
    </xf>
    <xf numFmtId="0" fontId="31" fillId="0" borderId="40" xfId="0" applyFont="1" applyFill="1" applyBorder="1" applyAlignment="1">
      <alignment horizontal="justify" vertical="center" wrapText="1"/>
    </xf>
    <xf numFmtId="0" fontId="23" fillId="0" borderId="65" xfId="0" applyFont="1" applyFill="1" applyBorder="1" applyAlignment="1">
      <alignment horizontal="left" vertical="center" wrapText="1"/>
    </xf>
    <xf numFmtId="0" fontId="29" fillId="0" borderId="3"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justify" vertical="center" wrapText="1"/>
    </xf>
    <xf numFmtId="0" fontId="31" fillId="0" borderId="11" xfId="0" applyFont="1" applyFill="1" applyBorder="1" applyAlignment="1" applyProtection="1">
      <alignment horizontal="justify" vertical="top" wrapText="1"/>
    </xf>
    <xf numFmtId="0" fontId="31" fillId="0" borderId="25" xfId="0" applyFont="1" applyBorder="1" applyAlignment="1">
      <alignment vertical="center" wrapText="1"/>
    </xf>
    <xf numFmtId="0" fontId="28" fillId="0" borderId="5" xfId="0" applyFont="1" applyFill="1" applyBorder="1" applyAlignment="1" applyProtection="1">
      <alignment horizontal="justify" vertical="center" wrapText="1"/>
      <protection locked="0"/>
    </xf>
    <xf numFmtId="0" fontId="28" fillId="0" borderId="25" xfId="0" applyFont="1" applyFill="1" applyBorder="1" applyAlignment="1" applyProtection="1">
      <alignment horizontal="justify" vertical="center" wrapText="1"/>
      <protection locked="0"/>
    </xf>
    <xf numFmtId="0" fontId="0" fillId="6" borderId="40" xfId="0" applyFont="1" applyFill="1" applyBorder="1" applyAlignment="1">
      <alignment horizontal="left" vertical="center" wrapText="1"/>
    </xf>
    <xf numFmtId="0" fontId="3" fillId="20" borderId="72" xfId="0" applyNumberFormat="1" applyFont="1" applyFill="1" applyBorder="1" applyAlignment="1" applyProtection="1">
      <alignment horizontal="center"/>
    </xf>
    <xf numFmtId="0" fontId="3" fillId="0" borderId="73" xfId="0" applyNumberFormat="1" applyFont="1" applyFill="1" applyBorder="1" applyAlignment="1" applyProtection="1">
      <alignment horizontal="right"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4" borderId="22" xfId="0" applyFont="1" applyFill="1" applyBorder="1" applyAlignment="1" applyProtection="1">
      <alignment horizontal="center" vertical="center"/>
      <protection locked="0"/>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9" fillId="0" borderId="63" xfId="0" applyFont="1" applyFill="1" applyBorder="1" applyAlignment="1" applyProtection="1">
      <alignment horizontal="center" vertical="center" wrapText="1"/>
      <protection hidden="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8" fillId="0" borderId="13" xfId="0" applyFont="1" applyFill="1" applyBorder="1" applyAlignment="1" applyProtection="1">
      <alignment horizontal="center" vertical="center" wrapText="1"/>
      <protection locked="0" hidden="1"/>
    </xf>
    <xf numFmtId="0" fontId="29" fillId="0" borderId="5" xfId="0" applyFont="1" applyFill="1" applyBorder="1" applyAlignment="1" applyProtection="1">
      <alignment horizontal="center" vertical="center" wrapText="1"/>
      <protection hidden="1"/>
    </xf>
    <xf numFmtId="0" fontId="29" fillId="0" borderId="13" xfId="0" applyFont="1" applyFill="1" applyBorder="1" applyAlignment="1" applyProtection="1">
      <alignment horizontal="center" vertical="center" wrapText="1"/>
      <protection hidden="1"/>
    </xf>
    <xf numFmtId="0" fontId="0" fillId="0" borderId="54" xfId="0" applyFont="1" applyFill="1" applyBorder="1" applyAlignment="1">
      <alignment horizontal="center" vertical="center" wrapText="1"/>
    </xf>
    <xf numFmtId="0" fontId="31" fillId="0" borderId="5"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30" fillId="0" borderId="5"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6" borderId="5" xfId="0" applyFont="1" applyFill="1" applyBorder="1" applyAlignment="1" applyProtection="1">
      <alignment horizontal="left" vertical="center" wrapText="1"/>
      <protection locked="0"/>
    </xf>
    <xf numFmtId="0" fontId="28" fillId="6" borderId="27" xfId="0" applyFont="1" applyFill="1" applyBorder="1" applyAlignment="1" applyProtection="1">
      <alignment horizontal="left" vertical="center" wrapText="1"/>
      <protection locked="0"/>
    </xf>
    <xf numFmtId="0" fontId="28" fillId="6" borderId="11"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left" vertical="center" wrapText="1"/>
      <protection locked="0"/>
    </xf>
    <xf numFmtId="0" fontId="23" fillId="0" borderId="27" xfId="0" applyFont="1" applyFill="1" applyBorder="1" applyAlignment="1">
      <alignment horizontal="center" vertical="center" wrapText="1"/>
    </xf>
    <xf numFmtId="0" fontId="29" fillId="0" borderId="39" xfId="0" applyFont="1" applyFill="1" applyBorder="1" applyAlignment="1" applyProtection="1">
      <alignment horizontal="center" vertical="center" wrapText="1"/>
      <protection hidden="1"/>
    </xf>
    <xf numFmtId="0" fontId="0" fillId="0" borderId="58" xfId="0" applyFont="1" applyFill="1" applyBorder="1" applyAlignment="1">
      <alignment horizontal="center" vertical="center" wrapText="1"/>
    </xf>
    <xf numFmtId="0" fontId="27" fillId="2" borderId="4" xfId="0" applyFont="1" applyFill="1" applyBorder="1" applyAlignment="1" applyProtection="1">
      <alignment horizontal="center" vertical="center" wrapText="1"/>
      <protection hidden="1"/>
    </xf>
    <xf numFmtId="0" fontId="27" fillId="2" borderId="0" xfId="0" applyFont="1" applyFill="1" applyBorder="1" applyAlignment="1" applyProtection="1">
      <alignment horizontal="center" vertical="center" wrapText="1"/>
      <protection hidden="1"/>
    </xf>
    <xf numFmtId="0" fontId="27" fillId="2" borderId="0" xfId="0" applyFont="1" applyFill="1" applyAlignment="1" applyProtection="1">
      <alignment horizontal="left" vertical="center" wrapText="1"/>
      <protection hidden="1"/>
    </xf>
    <xf numFmtId="0" fontId="27" fillId="2" borderId="0" xfId="0" applyFont="1" applyFill="1" applyAlignment="1" applyProtection="1">
      <alignment horizontal="center" vertical="center" wrapText="1"/>
      <protection hidden="1"/>
    </xf>
    <xf numFmtId="0" fontId="29" fillId="6" borderId="11" xfId="0" applyFont="1" applyFill="1" applyBorder="1" applyAlignment="1" applyProtection="1">
      <alignment horizontal="left" vertical="center" wrapText="1"/>
      <protection locked="0"/>
    </xf>
    <xf numFmtId="0" fontId="31" fillId="0" borderId="25"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center" vertical="center" wrapText="1"/>
      <protection locked="0" hidden="1"/>
    </xf>
    <xf numFmtId="0" fontId="27" fillId="0" borderId="25"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locked="0" hidden="1"/>
    </xf>
    <xf numFmtId="0" fontId="28" fillId="6" borderId="13"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29" fillId="0" borderId="13" xfId="0" applyFont="1" applyFill="1" applyBorder="1" applyAlignment="1" applyProtection="1">
      <alignment vertical="center" wrapText="1"/>
      <protection hidden="1"/>
    </xf>
    <xf numFmtId="0" fontId="31" fillId="0" borderId="6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center" vertical="center" wrapText="1"/>
      <protection locked="0" hidden="1"/>
    </xf>
    <xf numFmtId="0" fontId="29" fillId="0" borderId="42" xfId="0" applyFont="1" applyFill="1" applyBorder="1" applyAlignment="1" applyProtection="1">
      <alignment horizontal="center" vertical="center" wrapText="1"/>
      <protection hidden="1"/>
    </xf>
    <xf numFmtId="0" fontId="29" fillId="0" borderId="42" xfId="0" applyFont="1" applyFill="1" applyBorder="1" applyAlignment="1" applyProtection="1">
      <alignment vertical="center" wrapText="1"/>
      <protection hidden="1"/>
    </xf>
    <xf numFmtId="0" fontId="27" fillId="0" borderId="42"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hidden="1"/>
    </xf>
    <xf numFmtId="0" fontId="28" fillId="6" borderId="11" xfId="0" applyFont="1" applyFill="1" applyBorder="1" applyAlignment="1" applyProtection="1">
      <alignment horizontal="justify" vertical="center" wrapText="1"/>
      <protection locked="0"/>
    </xf>
    <xf numFmtId="0" fontId="29" fillId="0" borderId="27"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locked="0"/>
    </xf>
    <xf numFmtId="0" fontId="27" fillId="0" borderId="27" xfId="0" applyFont="1" applyFill="1" applyBorder="1" applyAlignment="1" applyProtection="1">
      <alignment horizontal="center" vertical="center" wrapText="1"/>
      <protection locked="0" hidden="1"/>
    </xf>
    <xf numFmtId="0" fontId="21" fillId="0" borderId="5"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8" fillId="21" borderId="11" xfId="0" applyFont="1" applyFill="1" applyBorder="1" applyAlignment="1" applyProtection="1">
      <alignment horizontal="left" vertical="center" wrapText="1"/>
      <protection locked="0"/>
    </xf>
    <xf numFmtId="0" fontId="29" fillId="6" borderId="5" xfId="0" applyFont="1" applyFill="1" applyBorder="1" applyAlignment="1" applyProtection="1">
      <alignment horizontal="left" vertical="center" wrapText="1"/>
      <protection locked="0"/>
    </xf>
    <xf numFmtId="0" fontId="29" fillId="6" borderId="13"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wrapText="1"/>
      <protection hidden="1"/>
    </xf>
    <xf numFmtId="0" fontId="44" fillId="0" borderId="71" xfId="4" applyFont="1" applyBorder="1" applyAlignment="1">
      <alignment horizontal="left" vertical="center" wrapText="1"/>
    </xf>
    <xf numFmtId="0" fontId="44" fillId="0" borderId="68" xfId="4" applyFont="1" applyBorder="1" applyAlignment="1">
      <alignment horizontal="left" vertical="center" wrapText="1"/>
    </xf>
    <xf numFmtId="0" fontId="37" fillId="0" borderId="69" xfId="4" applyFont="1" applyBorder="1" applyAlignment="1">
      <alignment vertical="center" wrapText="1"/>
    </xf>
    <xf numFmtId="0" fontId="37" fillId="0" borderId="70" xfId="4" applyFont="1" applyBorder="1" applyAlignment="1">
      <alignment vertical="center" wrapText="1"/>
    </xf>
    <xf numFmtId="0" fontId="38" fillId="0" borderId="70" xfId="4" applyFont="1" applyBorder="1" applyAlignment="1">
      <alignment vertical="center" wrapText="1"/>
    </xf>
    <xf numFmtId="0" fontId="38" fillId="0" borderId="68" xfId="4" applyFont="1" applyBorder="1" applyAlignment="1">
      <alignment vertical="center" wrapText="1"/>
    </xf>
    <xf numFmtId="0" fontId="34" fillId="6" borderId="11" xfId="0" applyFont="1" applyFill="1" applyBorder="1" applyAlignment="1">
      <alignment horizontal="left" vertical="center" wrapText="1"/>
    </xf>
    <xf numFmtId="0" fontId="34" fillId="6" borderId="11" xfId="0" applyFont="1" applyFill="1" applyBorder="1" applyAlignment="1">
      <alignment vertical="center" wrapText="1"/>
    </xf>
    <xf numFmtId="0" fontId="34" fillId="6" borderId="11" xfId="0" applyFont="1" applyFill="1" applyBorder="1" applyAlignment="1">
      <alignment vertical="top" wrapText="1"/>
    </xf>
    <xf numFmtId="0" fontId="33" fillId="6" borderId="11" xfId="0" applyFont="1" applyFill="1" applyBorder="1" applyAlignment="1">
      <alignment vertical="top" wrapText="1"/>
    </xf>
    <xf numFmtId="0" fontId="33" fillId="6" borderId="11" xfId="0" applyFont="1" applyFill="1" applyBorder="1" applyAlignment="1">
      <alignment vertical="center" wrapText="1"/>
    </xf>
    <xf numFmtId="0" fontId="0" fillId="6" borderId="64" xfId="0" applyFont="1" applyFill="1" applyBorder="1" applyAlignment="1">
      <alignment horizontal="left" vertical="center" wrapText="1"/>
    </xf>
    <xf numFmtId="0" fontId="0" fillId="6" borderId="65"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37" fillId="0" borderId="11" xfId="4" applyFont="1" applyBorder="1" applyAlignment="1">
      <alignment horizontal="justify" vertical="top" wrapText="1"/>
    </xf>
    <xf numFmtId="0" fontId="38" fillId="0" borderId="11" xfId="4" applyFont="1" applyBorder="1" applyAlignment="1">
      <alignment horizontal="center" vertical="center" wrapText="1"/>
    </xf>
    <xf numFmtId="0" fontId="34" fillId="6" borderId="11" xfId="0" applyFont="1" applyFill="1" applyBorder="1" applyAlignment="1">
      <alignment horizontal="left" vertical="top" wrapText="1"/>
    </xf>
    <xf numFmtId="0" fontId="38" fillId="0" borderId="11" xfId="4" applyFont="1" applyBorder="1" applyAlignment="1">
      <alignment horizontal="left" vertical="center" wrapText="1"/>
    </xf>
    <xf numFmtId="0" fontId="0" fillId="6" borderId="11" xfId="0" applyFont="1" applyFill="1" applyBorder="1" applyAlignment="1">
      <alignment horizontal="center" vertical="center"/>
    </xf>
    <xf numFmtId="0" fontId="44" fillId="0" borderId="11" xfId="4" applyFont="1" applyFill="1" applyBorder="1" applyAlignment="1">
      <alignment horizontal="left" vertical="top" wrapText="1"/>
    </xf>
    <xf numFmtId="0" fontId="37" fillId="0" borderId="11" xfId="4" applyFont="1" applyFill="1" applyBorder="1" applyAlignment="1">
      <alignment horizontal="justify" vertical="top" wrapText="1"/>
    </xf>
    <xf numFmtId="0" fontId="34" fillId="0" borderId="11" xfId="0" applyFont="1" applyBorder="1" applyAlignment="1">
      <alignment vertical="center" wrapText="1"/>
    </xf>
    <xf numFmtId="0" fontId="38" fillId="0" borderId="11" xfId="5" applyFont="1" applyBorder="1" applyAlignment="1">
      <alignment horizontal="left" vertical="center" wrapText="1"/>
    </xf>
    <xf numFmtId="0" fontId="44" fillId="0" borderId="11" xfId="4" applyFont="1" applyBorder="1" applyAlignment="1">
      <alignment horizontal="left" vertical="center" wrapText="1"/>
    </xf>
    <xf numFmtId="0" fontId="44" fillId="0" borderId="11" xfId="4" applyFont="1" applyBorder="1" applyAlignment="1">
      <alignment horizontal="left" vertical="top" wrapText="1"/>
    </xf>
    <xf numFmtId="0" fontId="37" fillId="0" borderId="11" xfId="4" applyFont="1" applyFill="1" applyBorder="1" applyAlignment="1">
      <alignment horizontal="left" vertical="top" wrapText="1"/>
    </xf>
    <xf numFmtId="0" fontId="38" fillId="0" borderId="11" xfId="4" applyFont="1" applyBorder="1" applyAlignment="1">
      <alignment horizontal="justify" vertical="top" wrapText="1"/>
    </xf>
    <xf numFmtId="0" fontId="33" fillId="6" borderId="11" xfId="0" applyFont="1" applyFill="1" applyBorder="1" applyAlignment="1">
      <alignment horizontal="left" vertical="center" wrapText="1"/>
    </xf>
    <xf numFmtId="0" fontId="44" fillId="0" borderId="11" xfId="4" applyFont="1" applyBorder="1" applyAlignment="1">
      <alignment vertical="center" wrapText="1"/>
    </xf>
    <xf numFmtId="0" fontId="44" fillId="0" borderId="11" xfId="4" applyFont="1" applyFill="1" applyBorder="1" applyAlignment="1">
      <alignment vertical="center" wrapText="1"/>
    </xf>
    <xf numFmtId="0" fontId="31" fillId="0" borderId="40" xfId="0" applyFont="1" applyFill="1" applyBorder="1" applyAlignment="1">
      <alignment horizontal="left" vertical="top" wrapText="1"/>
    </xf>
    <xf numFmtId="0" fontId="29" fillId="6" borderId="11"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28" fillId="0" borderId="5"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6" borderId="27" xfId="0" applyFont="1" applyFill="1" applyBorder="1" applyAlignment="1" applyProtection="1">
      <alignment horizontal="left" vertical="center" wrapText="1"/>
      <protection locked="0"/>
    </xf>
    <xf numFmtId="0" fontId="28" fillId="6" borderId="11" xfId="0" applyFont="1" applyFill="1" applyBorder="1" applyAlignment="1" applyProtection="1">
      <alignment horizontal="left" vertical="center" wrapText="1"/>
      <protection locked="0"/>
    </xf>
    <xf numFmtId="0" fontId="31" fillId="6" borderId="5" xfId="0" applyFont="1" applyFill="1" applyBorder="1" applyAlignment="1">
      <alignment horizontal="left" vertical="center" wrapText="1"/>
    </xf>
    <xf numFmtId="0" fontId="31" fillId="6" borderId="11" xfId="0" applyFont="1" applyFill="1" applyBorder="1" applyAlignment="1">
      <alignment horizontal="left" vertical="center" wrapText="1"/>
    </xf>
    <xf numFmtId="0" fontId="28" fillId="0" borderId="13" xfId="0" applyFont="1" applyFill="1" applyBorder="1" applyAlignment="1" applyProtection="1">
      <alignment horizontal="left" vertical="center" wrapText="1"/>
      <protection locked="0"/>
    </xf>
    <xf numFmtId="0" fontId="31" fillId="0" borderId="54"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11" xfId="0" applyFont="1" applyFill="1" applyBorder="1" applyAlignment="1">
      <alignment horizontal="left" vertical="top" wrapText="1"/>
    </xf>
    <xf numFmtId="0" fontId="29" fillId="0" borderId="11" xfId="0" applyFont="1" applyFill="1" applyBorder="1" applyAlignment="1">
      <alignment horizontal="left" vertical="center" wrapText="1"/>
    </xf>
    <xf numFmtId="0" fontId="31" fillId="6" borderId="40" xfId="0" applyFont="1" applyFill="1" applyBorder="1" applyAlignment="1">
      <alignment horizontal="left" vertical="center" wrapText="1"/>
    </xf>
    <xf numFmtId="0" fontId="31" fillId="0" borderId="57" xfId="0" applyFont="1" applyFill="1" applyBorder="1" applyAlignment="1">
      <alignment horizontal="center" vertical="center" wrapText="1"/>
    </xf>
    <xf numFmtId="0" fontId="31" fillId="6" borderId="54" xfId="0" applyFont="1" applyFill="1" applyBorder="1" applyAlignment="1">
      <alignment horizontal="center" vertical="center" wrapText="1"/>
    </xf>
    <xf numFmtId="0" fontId="7" fillId="0" borderId="27"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0" borderId="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hidden="1"/>
    </xf>
    <xf numFmtId="0" fontId="5" fillId="0" borderId="13" xfId="0" applyFont="1" applyFill="1" applyBorder="1" applyAlignment="1" applyProtection="1">
      <alignment horizontal="center" vertical="center" wrapText="1"/>
      <protection locked="0" hidden="1"/>
    </xf>
    <xf numFmtId="0" fontId="6" fillId="0" borderId="5"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center" vertical="center" wrapText="1"/>
      <protection locked="0"/>
    </xf>
    <xf numFmtId="0" fontId="17" fillId="4" borderId="20"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7" fillId="4" borderId="37"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0" fillId="0" borderId="27"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hidden="1"/>
    </xf>
    <xf numFmtId="0" fontId="5" fillId="0" borderId="11" xfId="0" applyFont="1" applyFill="1" applyBorder="1" applyAlignment="1" applyProtection="1">
      <alignment horizontal="center" vertical="center" wrapText="1"/>
      <protection locked="0" hidden="1"/>
    </xf>
    <xf numFmtId="0" fontId="6" fillId="0" borderId="27"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0" fillId="13" borderId="8" xfId="0" applyFont="1" applyFill="1" applyBorder="1" applyAlignment="1">
      <alignment horizontal="center" vertical="center" wrapText="1"/>
    </xf>
    <xf numFmtId="0" fontId="0" fillId="13" borderId="39" xfId="0" applyFont="1" applyFill="1" applyBorder="1" applyAlignment="1">
      <alignment horizontal="center" vertical="center" wrapText="1"/>
    </xf>
    <xf numFmtId="0" fontId="0" fillId="13" borderId="6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17" fillId="4" borderId="22" xfId="0" applyFont="1" applyFill="1" applyBorder="1" applyAlignment="1" applyProtection="1">
      <alignment horizontal="center" vertical="center"/>
      <protection locked="0"/>
    </xf>
    <xf numFmtId="0" fontId="0" fillId="18" borderId="62" xfId="0" applyFont="1" applyFill="1" applyBorder="1" applyAlignment="1">
      <alignment horizontal="center" vertical="center" wrapText="1"/>
    </xf>
    <xf numFmtId="0" fontId="0" fillId="18" borderId="63" xfId="0" applyFont="1" applyFill="1" applyBorder="1" applyAlignment="1">
      <alignment horizontal="center" vertical="center" wrapText="1"/>
    </xf>
    <xf numFmtId="0" fontId="13" fillId="3" borderId="1" xfId="1" applyFont="1" applyFill="1" applyBorder="1" applyAlignment="1">
      <alignment horizontal="center" vertical="center"/>
    </xf>
    <xf numFmtId="0" fontId="13" fillId="3" borderId="21" xfId="1" applyFont="1" applyFill="1" applyBorder="1" applyAlignment="1">
      <alignment horizontal="center" vertical="center"/>
    </xf>
    <xf numFmtId="49" fontId="12" fillId="0" borderId="11" xfId="0" applyNumberFormat="1" applyFont="1" applyBorder="1" applyAlignment="1" applyProtection="1">
      <alignment horizontal="center" vertical="center" wrapText="1"/>
      <protection locked="0"/>
    </xf>
    <xf numFmtId="0" fontId="17" fillId="4" borderId="14"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36" xfId="0"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36"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8" fillId="0" borderId="3" xfId="0" applyFont="1" applyFill="1" applyBorder="1" applyAlignment="1" applyProtection="1">
      <alignment horizontal="center" vertical="center" wrapText="1"/>
      <protection hidden="1"/>
    </xf>
    <xf numFmtId="0" fontId="18" fillId="0" borderId="4" xfId="0" applyFont="1" applyFill="1" applyBorder="1" applyAlignment="1" applyProtection="1">
      <alignment horizontal="center" vertical="center" wrapText="1"/>
      <protection hidden="1"/>
    </xf>
    <xf numFmtId="0" fontId="18" fillId="0" borderId="36" xfId="0" applyFont="1" applyFill="1" applyBorder="1" applyAlignment="1" applyProtection="1">
      <alignment horizontal="center" vertical="center" wrapText="1"/>
      <protection hidden="1"/>
    </xf>
    <xf numFmtId="0" fontId="18" fillId="0" borderId="8" xfId="0" applyFont="1" applyFill="1" applyBorder="1" applyAlignment="1" applyProtection="1">
      <alignment horizontal="center" vertical="center" wrapText="1"/>
      <protection hidden="1"/>
    </xf>
    <xf numFmtId="0" fontId="18" fillId="0" borderId="9" xfId="0" applyFont="1" applyFill="1" applyBorder="1" applyAlignment="1" applyProtection="1">
      <alignment horizontal="center" vertical="center" wrapText="1"/>
      <protection hidden="1"/>
    </xf>
    <xf numFmtId="0" fontId="18" fillId="0" borderId="10"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41"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0" fillId="0" borderId="4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9" fillId="0" borderId="62" xfId="0" applyFont="1" applyFill="1" applyBorder="1" applyAlignment="1" applyProtection="1">
      <alignment horizontal="center" vertical="center" wrapText="1"/>
      <protection hidden="1"/>
    </xf>
    <xf numFmtId="0" fontId="29" fillId="0" borderId="63" xfId="0" applyFont="1" applyFill="1" applyBorder="1" applyAlignment="1" applyProtection="1">
      <alignment horizontal="center" vertical="center" wrapText="1"/>
      <protection hidden="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29" fillId="0" borderId="39"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center" vertical="center" wrapText="1"/>
      <protection hidden="1"/>
    </xf>
    <xf numFmtId="0" fontId="29" fillId="16" borderId="3" xfId="0" applyFont="1" applyFill="1" applyBorder="1" applyAlignment="1" applyProtection="1">
      <alignment horizontal="center" vertical="center" wrapText="1"/>
      <protection hidden="1"/>
    </xf>
    <xf numFmtId="0" fontId="29" fillId="16" borderId="67" xfId="0" applyFont="1" applyFill="1" applyBorder="1" applyAlignment="1" applyProtection="1">
      <alignment horizontal="center" vertical="center" wrapText="1"/>
      <protection hidden="1"/>
    </xf>
    <xf numFmtId="0" fontId="23" fillId="0" borderId="42"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8" fillId="0" borderId="30" xfId="0" applyFont="1" applyFill="1" applyBorder="1" applyAlignment="1" applyProtection="1">
      <alignment horizontal="center" vertical="center" wrapText="1"/>
      <protection locked="0"/>
    </xf>
    <xf numFmtId="0" fontId="28" fillId="0" borderId="55" xfId="0" applyFont="1" applyFill="1" applyBorder="1" applyAlignment="1" applyProtection="1">
      <alignment horizontal="center" vertical="center" wrapText="1"/>
      <protection locked="0"/>
    </xf>
    <xf numFmtId="0" fontId="31" fillId="0" borderId="5"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0" borderId="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hidden="1"/>
    </xf>
    <xf numFmtId="0" fontId="28" fillId="0" borderId="13" xfId="0" applyFont="1" applyFill="1" applyBorder="1" applyAlignment="1" applyProtection="1">
      <alignment horizontal="center" vertical="center" wrapText="1"/>
      <protection locked="0" hidden="1"/>
    </xf>
    <xf numFmtId="0" fontId="29" fillId="0" borderId="5" xfId="0" applyFont="1" applyFill="1" applyBorder="1" applyAlignment="1" applyProtection="1">
      <alignment horizontal="center" vertical="center" wrapText="1"/>
      <protection hidden="1"/>
    </xf>
    <xf numFmtId="0" fontId="29" fillId="0" borderId="13" xfId="0" applyFont="1" applyFill="1" applyBorder="1" applyAlignment="1" applyProtection="1">
      <alignment horizontal="center" vertical="center" wrapText="1"/>
      <protection hidden="1"/>
    </xf>
    <xf numFmtId="0" fontId="31" fillId="0" borderId="54" xfId="0" applyFont="1" applyFill="1" applyBorder="1" applyAlignment="1">
      <alignment horizontal="center" vertical="center" wrapText="1"/>
    </xf>
    <xf numFmtId="0" fontId="31" fillId="0" borderId="5"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29" fillId="0" borderId="11" xfId="0" applyFont="1" applyFill="1" applyBorder="1" applyAlignment="1" applyProtection="1">
      <alignment horizontal="center" vertical="center" wrapText="1"/>
      <protection hidden="1"/>
    </xf>
    <xf numFmtId="0" fontId="29" fillId="0" borderId="25" xfId="0" applyFont="1" applyFill="1" applyBorder="1" applyAlignment="1" applyProtection="1">
      <alignment horizontal="center" vertical="center" wrapText="1"/>
      <protection hidden="1"/>
    </xf>
    <xf numFmtId="0" fontId="0" fillId="0" borderId="25" xfId="0" applyFont="1" applyFill="1" applyBorder="1" applyAlignment="1">
      <alignment horizontal="center" vertical="center" wrapText="1"/>
    </xf>
    <xf numFmtId="0" fontId="31" fillId="0" borderId="30" xfId="0" applyFont="1" applyFill="1" applyBorder="1" applyAlignment="1" applyProtection="1">
      <alignment horizontal="center" vertical="center" wrapText="1"/>
      <protection locked="0"/>
    </xf>
    <xf numFmtId="0" fontId="28" fillId="0" borderId="53"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11" xfId="0" applyFont="1" applyFill="1" applyBorder="1" applyAlignment="1" applyProtection="1">
      <alignment horizontal="center" vertical="center" wrapText="1"/>
      <protection locked="0" hidden="1"/>
    </xf>
    <xf numFmtId="0" fontId="28" fillId="0" borderId="25" xfId="0" applyFont="1" applyFill="1" applyBorder="1" applyAlignment="1" applyProtection="1">
      <alignment horizontal="center" vertical="center" wrapText="1"/>
      <protection locked="0" hidden="1"/>
    </xf>
    <xf numFmtId="0" fontId="29" fillId="16" borderId="11" xfId="0" applyFont="1" applyFill="1" applyBorder="1" applyAlignment="1" applyProtection="1">
      <alignment horizontal="center" vertical="center" wrapText="1"/>
      <protection hidden="1"/>
    </xf>
    <xf numFmtId="0" fontId="29" fillId="16" borderId="25" xfId="0" applyFont="1" applyFill="1" applyBorder="1" applyAlignment="1" applyProtection="1">
      <alignment horizontal="center" vertical="center" wrapText="1"/>
      <protection hidden="1"/>
    </xf>
    <xf numFmtId="0" fontId="31" fillId="0" borderId="30"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60" xfId="0" applyFont="1" applyFill="1" applyBorder="1" applyAlignment="1">
      <alignment horizontal="center" vertical="center" wrapText="1"/>
    </xf>
    <xf numFmtId="0" fontId="28" fillId="0" borderId="11"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1" fillId="0" borderId="30" xfId="0" applyFont="1" applyFill="1" applyBorder="1" applyAlignment="1">
      <alignment horizontal="center" vertical="top" wrapText="1"/>
    </xf>
    <xf numFmtId="0" fontId="31" fillId="0" borderId="59" xfId="0" applyFont="1" applyFill="1" applyBorder="1" applyAlignment="1">
      <alignment horizontal="center" vertical="top" wrapText="1"/>
    </xf>
    <xf numFmtId="0" fontId="31" fillId="0" borderId="53" xfId="0" applyFont="1" applyFill="1" applyBorder="1" applyAlignment="1">
      <alignment horizontal="center" vertical="top" wrapText="1"/>
    </xf>
    <xf numFmtId="0" fontId="31" fillId="0" borderId="60" xfId="0" applyFont="1" applyFill="1" applyBorder="1" applyAlignment="1">
      <alignment horizontal="center" vertical="top" wrapText="1"/>
    </xf>
    <xf numFmtId="0" fontId="31" fillId="0" borderId="27" xfId="0" applyFont="1" applyFill="1" applyBorder="1" applyAlignment="1">
      <alignment horizontal="center" vertical="center" wrapText="1"/>
    </xf>
    <xf numFmtId="0" fontId="28" fillId="6" borderId="5" xfId="0" applyFont="1" applyFill="1" applyBorder="1" applyAlignment="1" applyProtection="1">
      <alignment horizontal="left" vertical="center" wrapText="1"/>
      <protection locked="0"/>
    </xf>
    <xf numFmtId="0" fontId="28" fillId="6" borderId="27" xfId="0" applyFont="1" applyFill="1" applyBorder="1" applyAlignment="1" applyProtection="1">
      <alignment horizontal="left" vertical="center" wrapText="1"/>
      <protection locked="0"/>
    </xf>
    <xf numFmtId="0" fontId="28" fillId="6" borderId="11" xfId="0" applyFont="1" applyFill="1" applyBorder="1" applyAlignment="1" applyProtection="1">
      <alignment horizontal="left" vertical="center" wrapText="1"/>
      <protection locked="0"/>
    </xf>
    <xf numFmtId="0" fontId="28" fillId="0" borderId="27" xfId="0" applyFont="1" applyFill="1" applyBorder="1" applyAlignment="1" applyProtection="1">
      <alignment horizontal="left" vertical="center" wrapText="1"/>
      <protection locked="0"/>
    </xf>
    <xf numFmtId="0" fontId="28" fillId="0" borderId="27" xfId="0" applyFont="1" applyFill="1" applyBorder="1" applyAlignment="1" applyProtection="1">
      <alignment horizontal="center" vertical="center" wrapText="1"/>
      <protection locked="0" hidden="1"/>
    </xf>
    <xf numFmtId="0" fontId="31" fillId="6" borderId="5" xfId="0" applyFont="1" applyFill="1" applyBorder="1" applyAlignment="1">
      <alignment horizontal="left" vertical="center" wrapText="1"/>
    </xf>
    <xf numFmtId="0" fontId="31" fillId="6" borderId="27" xfId="0" applyFont="1" applyFill="1" applyBorder="1" applyAlignment="1">
      <alignment horizontal="left" vertical="center" wrapText="1"/>
    </xf>
    <xf numFmtId="0" fontId="31" fillId="6" borderId="11" xfId="0" applyFont="1" applyFill="1" applyBorder="1" applyAlignment="1">
      <alignment horizontal="left" vertical="center" wrapText="1"/>
    </xf>
    <xf numFmtId="0" fontId="29" fillId="0" borderId="27" xfId="0" applyFont="1" applyFill="1" applyBorder="1" applyAlignment="1" applyProtection="1">
      <alignment horizontal="center" vertical="center" wrapText="1"/>
      <protection hidden="1"/>
    </xf>
    <xf numFmtId="0" fontId="28" fillId="6" borderId="25" xfId="0" applyFont="1" applyFill="1" applyBorder="1" applyAlignment="1" applyProtection="1">
      <alignment horizontal="left" vertical="center" wrapText="1"/>
      <protection locked="0"/>
    </xf>
    <xf numFmtId="0" fontId="29" fillId="17" borderId="11" xfId="0" applyFont="1" applyFill="1" applyBorder="1" applyAlignment="1" applyProtection="1">
      <alignment horizontal="center" vertical="center" wrapText="1"/>
      <protection hidden="1"/>
    </xf>
    <xf numFmtId="0" fontId="29" fillId="17" borderId="25" xfId="0" applyFont="1" applyFill="1" applyBorder="1" applyAlignment="1" applyProtection="1">
      <alignment horizontal="center" vertical="center" wrapText="1"/>
      <protection hidden="1"/>
    </xf>
    <xf numFmtId="0" fontId="31" fillId="0" borderId="5"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31" fillId="0" borderId="55" xfId="0" applyFont="1" applyFill="1" applyBorder="1" applyAlignment="1">
      <alignment horizontal="center" vertical="center" wrapText="1"/>
    </xf>
    <xf numFmtId="0" fontId="31" fillId="0" borderId="11"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57" xfId="0" applyFont="1" applyFill="1" applyBorder="1" applyAlignment="1">
      <alignment horizontal="center" vertical="center" wrapText="1"/>
    </xf>
    <xf numFmtId="0" fontId="31" fillId="0" borderId="25"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center" vertical="center" wrapText="1"/>
      <protection hidden="1"/>
    </xf>
    <xf numFmtId="0" fontId="27" fillId="2" borderId="0" xfId="0" applyFont="1" applyFill="1" applyBorder="1" applyAlignment="1" applyProtection="1">
      <alignment horizontal="center" vertical="center" wrapText="1"/>
      <protection hidden="1"/>
    </xf>
    <xf numFmtId="0" fontId="27" fillId="2" borderId="7" xfId="0" applyFont="1" applyFill="1" applyBorder="1" applyAlignment="1" applyProtection="1">
      <alignment horizontal="center" vertical="center" wrapText="1"/>
      <protection hidden="1"/>
    </xf>
    <xf numFmtId="0" fontId="27" fillId="2" borderId="41" xfId="0" applyFont="1" applyFill="1" applyBorder="1" applyAlignment="1" applyProtection="1">
      <alignment horizontal="center" vertical="center" wrapText="1"/>
      <protection hidden="1"/>
    </xf>
    <xf numFmtId="0" fontId="27" fillId="2" borderId="9"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1" fillId="2" borderId="36"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41" fillId="2" borderId="3" xfId="0" applyFont="1" applyFill="1" applyBorder="1" applyAlignment="1" applyProtection="1">
      <alignment horizontal="center" vertical="center" wrapText="1"/>
      <protection hidden="1"/>
    </xf>
    <xf numFmtId="0" fontId="41" fillId="2" borderId="4" xfId="0" applyFont="1" applyFill="1" applyBorder="1" applyAlignment="1" applyProtection="1">
      <alignment horizontal="center" vertical="center" wrapText="1"/>
      <protection hidden="1"/>
    </xf>
    <xf numFmtId="0" fontId="41" fillId="2" borderId="36" xfId="0" applyFont="1" applyFill="1" applyBorder="1" applyAlignment="1" applyProtection="1">
      <alignment horizontal="center" vertical="center" wrapText="1"/>
      <protection hidden="1"/>
    </xf>
    <xf numFmtId="0" fontId="41" fillId="2" borderId="8" xfId="0" applyFont="1" applyFill="1" applyBorder="1" applyAlignment="1" applyProtection="1">
      <alignment horizontal="center" vertical="center" wrapText="1"/>
      <protection hidden="1"/>
    </xf>
    <xf numFmtId="0" fontId="41" fillId="2" borderId="9" xfId="0" applyFont="1" applyFill="1" applyBorder="1" applyAlignment="1" applyProtection="1">
      <alignment horizontal="center" vertical="center" wrapText="1"/>
      <protection hidden="1"/>
    </xf>
    <xf numFmtId="0" fontId="41" fillId="2" borderId="10" xfId="0" applyFont="1" applyFill="1" applyBorder="1" applyAlignment="1" applyProtection="1">
      <alignment horizontal="center" vertical="center" wrapText="1"/>
      <protection hidden="1"/>
    </xf>
    <xf numFmtId="0" fontId="42" fillId="0" borderId="3" xfId="0" applyFont="1" applyFill="1" applyBorder="1" applyAlignment="1" applyProtection="1">
      <alignment horizontal="center" vertical="center" wrapText="1"/>
      <protection hidden="1"/>
    </xf>
    <xf numFmtId="0" fontId="42" fillId="0" borderId="4" xfId="0" applyFont="1" applyFill="1" applyBorder="1" applyAlignment="1" applyProtection="1">
      <alignment horizontal="center" vertical="center" wrapText="1"/>
      <protection hidden="1"/>
    </xf>
    <xf numFmtId="0" fontId="42" fillId="0" borderId="36" xfId="0" applyFont="1" applyFill="1" applyBorder="1" applyAlignment="1" applyProtection="1">
      <alignment horizontal="center" vertical="center" wrapText="1"/>
      <protection hidden="1"/>
    </xf>
    <xf numFmtId="0" fontId="42" fillId="0" borderId="8" xfId="0" applyFont="1" applyFill="1" applyBorder="1" applyAlignment="1" applyProtection="1">
      <alignment horizontal="center" vertical="center" wrapText="1"/>
      <protection hidden="1"/>
    </xf>
    <xf numFmtId="0" fontId="42" fillId="0" borderId="9" xfId="0" applyFont="1" applyFill="1" applyBorder="1" applyAlignment="1" applyProtection="1">
      <alignment horizontal="center" vertical="center" wrapText="1"/>
      <protection hidden="1"/>
    </xf>
    <xf numFmtId="0" fontId="42" fillId="0" borderId="10" xfId="0" applyFont="1" applyFill="1" applyBorder="1" applyAlignment="1" applyProtection="1">
      <alignment horizontal="center" vertical="center" wrapText="1"/>
      <protection hidden="1"/>
    </xf>
    <xf numFmtId="0" fontId="31" fillId="0" borderId="53" xfId="0" applyFont="1" applyFill="1" applyBorder="1" applyAlignment="1" applyProtection="1">
      <alignment horizontal="center" vertical="center" wrapText="1"/>
      <protection locked="0"/>
    </xf>
    <xf numFmtId="0" fontId="31" fillId="0" borderId="60"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1" fillId="0" borderId="59" xfId="0" applyFont="1" applyFill="1" applyBorder="1" applyAlignment="1">
      <alignment horizontal="center" vertical="center" wrapText="1"/>
    </xf>
    <xf numFmtId="0" fontId="28" fillId="0" borderId="13" xfId="0" applyFont="1" applyFill="1" applyBorder="1" applyAlignment="1" applyProtection="1">
      <alignment horizontal="left" vertical="center" wrapText="1"/>
      <protection locked="0"/>
    </xf>
    <xf numFmtId="0" fontId="31" fillId="0" borderId="13" xfId="0" applyFont="1" applyFill="1" applyBorder="1" applyAlignment="1">
      <alignment horizontal="left" vertical="center" wrapText="1"/>
    </xf>
    <xf numFmtId="0" fontId="23" fillId="0" borderId="27" xfId="0" applyFont="1" applyFill="1" applyBorder="1" applyAlignment="1">
      <alignment horizontal="center" vertical="center" wrapText="1"/>
    </xf>
    <xf numFmtId="0" fontId="31" fillId="0" borderId="58" xfId="0" applyFont="1" applyFill="1" applyBorder="1" applyAlignment="1">
      <alignment horizontal="center" vertical="center" wrapText="1"/>
    </xf>
    <xf numFmtId="0" fontId="29" fillId="17" borderId="39" xfId="0" applyFont="1" applyFill="1" applyBorder="1" applyAlignment="1" applyProtection="1">
      <alignment horizontal="center" vertical="center" wrapText="1"/>
      <protection hidden="1"/>
    </xf>
    <xf numFmtId="0" fontId="29" fillId="17" borderId="3" xfId="0" applyFont="1" applyFill="1" applyBorder="1" applyAlignment="1" applyProtection="1">
      <alignment horizontal="center" vertical="center" wrapText="1"/>
      <protection hidden="1"/>
    </xf>
    <xf numFmtId="0" fontId="21" fillId="0" borderId="62" xfId="0" applyFont="1" applyFill="1" applyBorder="1" applyAlignment="1" applyProtection="1">
      <alignment horizontal="center" vertical="center" wrapText="1"/>
      <protection hidden="1"/>
    </xf>
    <xf numFmtId="0" fontId="21" fillId="0" borderId="3" xfId="0" applyFont="1" applyFill="1" applyBorder="1" applyAlignment="1" applyProtection="1">
      <alignment horizontal="center" vertical="center" wrapText="1"/>
      <protection hidden="1"/>
    </xf>
    <xf numFmtId="0" fontId="13" fillId="3" borderId="6" xfId="1" applyFont="1" applyFill="1" applyBorder="1" applyAlignment="1">
      <alignment horizontal="center" vertical="center"/>
    </xf>
    <xf numFmtId="0" fontId="13" fillId="3" borderId="0" xfId="1" applyFont="1" applyFill="1" applyBorder="1" applyAlignment="1">
      <alignment horizontal="center" vertical="center"/>
    </xf>
    <xf numFmtId="49" fontId="40" fillId="0" borderId="11" xfId="0" applyNumberFormat="1" applyFont="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locked="0" hidden="1"/>
    </xf>
    <xf numFmtId="0" fontId="5" fillId="0" borderId="26" xfId="0" applyFont="1" applyFill="1" applyBorder="1" applyAlignment="1" applyProtection="1">
      <alignment horizontal="center" vertical="center" wrapText="1"/>
      <protection locked="0" hidden="1"/>
    </xf>
    <xf numFmtId="0" fontId="20" fillId="0" borderId="25"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left" vertical="center" wrapText="1"/>
      <protection locked="0"/>
    </xf>
    <xf numFmtId="0" fontId="20" fillId="0" borderId="26" xfId="0" applyFont="1" applyFill="1" applyBorder="1" applyAlignment="1" applyProtection="1">
      <alignment horizontal="left" vertical="center" wrapText="1"/>
      <protection locked="0"/>
    </xf>
    <xf numFmtId="0" fontId="17" fillId="4" borderId="24" xfId="0" applyFont="1" applyFill="1" applyBorder="1" applyAlignment="1" applyProtection="1">
      <alignment horizontal="center" vertical="center" wrapText="1"/>
      <protection locked="0"/>
    </xf>
    <xf numFmtId="49" fontId="12" fillId="0" borderId="3"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36"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11" borderId="11" xfId="0" applyFill="1" applyBorder="1" applyAlignment="1">
      <alignment horizontal="center" vertical="center"/>
    </xf>
    <xf numFmtId="0" fontId="19" fillId="11" borderId="11" xfId="0" applyFont="1" applyFill="1" applyBorder="1" applyAlignment="1">
      <alignment horizontal="center" wrapText="1"/>
    </xf>
  </cellXfs>
  <cellStyles count="6">
    <cellStyle name="Normal" xfId="0" builtinId="0"/>
    <cellStyle name="Normal 11" xfId="2"/>
    <cellStyle name="Normal 13" xfId="3"/>
    <cellStyle name="Normal 2" xfId="4"/>
    <cellStyle name="Normal 2 2 2" xfId="5"/>
    <cellStyle name="Normal_Hoja1" xfId="1"/>
  </cellStyles>
  <dxfs count="188">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C9204"/>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ont>
        <color auto="1"/>
      </font>
      <fill>
        <patternFill>
          <bgColor theme="7"/>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usernames" Target="revisions/userNames.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1139983</xdr:colOff>
      <xdr:row>0</xdr:row>
      <xdr:rowOff>191469</xdr:rowOff>
    </xdr:from>
    <xdr:to>
      <xdr:col>3</xdr:col>
      <xdr:colOff>149677</xdr:colOff>
      <xdr:row>4</xdr:row>
      <xdr:rowOff>268729</xdr:rowOff>
    </xdr:to>
    <xdr:pic>
      <xdr:nvPicPr>
        <xdr:cNvPr id="2" name="0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1233" y="191469"/>
          <a:ext cx="1853587" cy="1383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1</xdr:row>
      <xdr:rowOff>19050</xdr:rowOff>
    </xdr:from>
    <xdr:to>
      <xdr:col>2</xdr:col>
      <xdr:colOff>1553056</xdr:colOff>
      <xdr:row>10</xdr:row>
      <xdr:rowOff>222250</xdr:rowOff>
    </xdr:to>
    <xdr:pic>
      <xdr:nvPicPr>
        <xdr:cNvPr id="2" name="0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8075" y="180975"/>
          <a:ext cx="1429231"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1130328</xdr:colOff>
      <xdr:row>0</xdr:row>
      <xdr:rowOff>102657</xdr:rowOff>
    </xdr:from>
    <xdr:to>
      <xdr:col>1</xdr:col>
      <xdr:colOff>356714</xdr:colOff>
      <xdr:row>4</xdr:row>
      <xdr:rowOff>179917</xdr:rowOff>
    </xdr:to>
    <xdr:pic>
      <xdr:nvPicPr>
        <xdr:cNvPr id="2" name="0 Imagen">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328" y="102657"/>
          <a:ext cx="1607636" cy="1372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omez\Downloads\Matriz_de_riesgos_Version_2_2019_%20(1)%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famil\Downloads\7.%20Matriz_Riesgos%20_%20ORGANIZACION%20DEL%20TRABAJO%20agost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gomez\Desktop\Matriz_de_riesgos_Version_2_2019_Finan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amil\Downloads\13.%20Matriz_Riesgos%20_%20G%20CONTRACTU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amil\Downloads\Matriz_Riesgos_%20bienest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gomez\Downloads\10.%20Matriz_Riesgos_RF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amil\Downloads\11.%20Matriz_Riesgos%20_%20G%20DOCUMENT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amil\Downloads\12.%20Matriz_Riesgos%20_%20G%20FINANCIER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gomez\Downloads\16.%20Matriz_Riesgos_OC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gomez\Desktop\Matriz_Riesgos_%20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sheetData sheetId="1"/>
      <sheetData sheetId="2"/>
      <sheetData sheetId="3">
        <row r="61">
          <cell r="A61" t="str">
            <v>Confiable</v>
          </cell>
        </row>
        <row r="62">
          <cell r="A62" t="str">
            <v xml:space="preserve">No confiable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sheetData sheetId="1"/>
      <sheetData sheetId="2"/>
      <sheetData sheetId="3">
        <row r="63">
          <cell r="A63" t="str">
            <v xml:space="preserve">Se investigan y resuelven oportunamente </v>
          </cell>
        </row>
        <row r="64">
          <cell r="A64" t="str">
            <v xml:space="preserve">No se investigan y resuelven oportunamente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row r="15">
          <cell r="G15" t="str">
            <v>1-1</v>
          </cell>
        </row>
        <row r="20">
          <cell r="G20" t="str">
            <v>2-1</v>
          </cell>
          <cell r="H20" t="str">
            <v>Bajo</v>
          </cell>
        </row>
        <row r="21">
          <cell r="G21" t="str">
            <v>2-2</v>
          </cell>
          <cell r="H21" t="str">
            <v>Bajo</v>
          </cell>
        </row>
        <row r="22">
          <cell r="G22" t="str">
            <v>2-3</v>
          </cell>
          <cell r="H22" t="str">
            <v>Moderado</v>
          </cell>
        </row>
        <row r="23">
          <cell r="G23" t="str">
            <v>2-4</v>
          </cell>
          <cell r="H23" t="str">
            <v>Alto</v>
          </cell>
        </row>
        <row r="24">
          <cell r="G24" t="str">
            <v>2-5</v>
          </cell>
          <cell r="H24" t="str">
            <v>Alto</v>
          </cell>
        </row>
        <row r="25">
          <cell r="G25" t="str">
            <v>3-1</v>
          </cell>
          <cell r="H25" t="str">
            <v>Moderado</v>
          </cell>
        </row>
        <row r="26">
          <cell r="G26" t="str">
            <v>3-2</v>
          </cell>
          <cell r="H26" t="str">
            <v>Moderado</v>
          </cell>
        </row>
        <row r="27">
          <cell r="G27" t="str">
            <v>3-3</v>
          </cell>
          <cell r="H27" t="str">
            <v>Alto</v>
          </cell>
        </row>
        <row r="28">
          <cell r="G28" t="str">
            <v>3-4</v>
          </cell>
          <cell r="H28" t="str">
            <v>Alto</v>
          </cell>
        </row>
        <row r="29">
          <cell r="G29" t="str">
            <v>3-5</v>
          </cell>
          <cell r="H29" t="str">
            <v>Extremadamente alto</v>
          </cell>
        </row>
        <row r="30">
          <cell r="G30" t="str">
            <v>4-1</v>
          </cell>
          <cell r="H30" t="str">
            <v>Alto</v>
          </cell>
        </row>
        <row r="31">
          <cell r="G31" t="str">
            <v>4-2</v>
          </cell>
          <cell r="H31" t="str">
            <v>Alto</v>
          </cell>
        </row>
        <row r="32">
          <cell r="G32" t="str">
            <v>4-3</v>
          </cell>
          <cell r="H32" t="str">
            <v>Extremadamente alto</v>
          </cell>
        </row>
        <row r="33">
          <cell r="G33" t="str">
            <v>4-4</v>
          </cell>
          <cell r="H33" t="str">
            <v>Extremadamente alto</v>
          </cell>
        </row>
        <row r="34">
          <cell r="G34" t="str">
            <v>4-5</v>
          </cell>
          <cell r="H34" t="str">
            <v>Extremadamente alto</v>
          </cell>
        </row>
        <row r="35">
          <cell r="G35" t="str">
            <v>5-1</v>
          </cell>
          <cell r="H35" t="str">
            <v>Alto</v>
          </cell>
        </row>
        <row r="36">
          <cell r="G36" t="str">
            <v>5-2</v>
          </cell>
          <cell r="H36" t="str">
            <v>Extremadamente alto</v>
          </cell>
        </row>
        <row r="37">
          <cell r="G37" t="str">
            <v>5-3</v>
          </cell>
          <cell r="H37" t="str">
            <v>Extremadamente alto</v>
          </cell>
        </row>
        <row r="38">
          <cell r="G38" t="str">
            <v>5-4</v>
          </cell>
          <cell r="H38" t="str">
            <v>Extremadamente alto</v>
          </cell>
        </row>
        <row r="39">
          <cell r="G39" t="str">
            <v>5-5</v>
          </cell>
          <cell r="H39" t="str">
            <v>Extremadamente alto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sheetData sheetId="2" refreshError="1"/>
      <sheetData sheetId="3">
        <row r="15">
          <cell r="G15" t="str">
            <v>1-1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esgos corrupción"/>
      <sheetName val=" Riesgos Gestión"/>
      <sheetName val=" Riesgos Seg Digital"/>
      <sheetName val="Hoja2"/>
    </sheetNames>
    <sheetDataSet>
      <sheetData sheetId="0"/>
      <sheetData sheetId="1"/>
      <sheetData sheetId="2"/>
      <sheetData sheetId="3"/>
    </sheetDataSet>
  </externalBook>
</externalLink>
</file>

<file path=xl/revisions/_rels/revisionHeaders.xml.rels><?xml version="1.0" encoding="UTF-8" standalone="yes"?>
<Relationships xmlns="http://schemas.openxmlformats.org/package/2006/relationships"><Relationship Id="rId231" Type="http://schemas.openxmlformats.org/officeDocument/2006/relationships/revisionLog" Target="revisionLog71.xml"/><Relationship Id="rId252" Type="http://schemas.openxmlformats.org/officeDocument/2006/relationships/revisionLog" Target="revisionLog172.xml"/><Relationship Id="rId175" Type="http://schemas.openxmlformats.org/officeDocument/2006/relationships/revisionLog" Target="revisionLog15.xml"/><Relationship Id="rId170" Type="http://schemas.openxmlformats.org/officeDocument/2006/relationships/revisionLog" Target="revisionLog10.xml"/><Relationship Id="rId191" Type="http://schemas.openxmlformats.org/officeDocument/2006/relationships/revisionLog" Target="revisionLog31.xml"/><Relationship Id="rId205" Type="http://schemas.openxmlformats.org/officeDocument/2006/relationships/revisionLog" Target="revisionLog45.xml"/><Relationship Id="rId226" Type="http://schemas.openxmlformats.org/officeDocument/2006/relationships/revisionLog" Target="revisionLog66.xml"/><Relationship Id="rId247" Type="http://schemas.openxmlformats.org/officeDocument/2006/relationships/revisionLog" Target="revisionLog167.xml"/><Relationship Id="rId196" Type="http://schemas.openxmlformats.org/officeDocument/2006/relationships/revisionLog" Target="revisionLog36.xml"/><Relationship Id="rId200" Type="http://schemas.openxmlformats.org/officeDocument/2006/relationships/revisionLog" Target="revisionLog40.xml"/><Relationship Id="rId221" Type="http://schemas.openxmlformats.org/officeDocument/2006/relationships/revisionLog" Target="revisionLog61.xml"/><Relationship Id="rId242" Type="http://schemas.openxmlformats.org/officeDocument/2006/relationships/revisionLog" Target="revisionLog162.xml"/><Relationship Id="rId263" Type="http://schemas.openxmlformats.org/officeDocument/2006/relationships/revisionLog" Target="revisionLog4.xml"/><Relationship Id="rId237" Type="http://schemas.openxmlformats.org/officeDocument/2006/relationships/revisionLog" Target="revisionLog77.xml"/><Relationship Id="rId181" Type="http://schemas.openxmlformats.org/officeDocument/2006/relationships/revisionLog" Target="revisionLog21.xml"/><Relationship Id="rId216" Type="http://schemas.openxmlformats.org/officeDocument/2006/relationships/revisionLog" Target="revisionLog56.xml"/><Relationship Id="rId186" Type="http://schemas.openxmlformats.org/officeDocument/2006/relationships/revisionLog" Target="revisionLog26.xml"/><Relationship Id="rId211" Type="http://schemas.openxmlformats.org/officeDocument/2006/relationships/revisionLog" Target="revisionLog51.xml"/><Relationship Id="rId232" Type="http://schemas.openxmlformats.org/officeDocument/2006/relationships/revisionLog" Target="revisionLog72.xml"/><Relationship Id="rId253" Type="http://schemas.openxmlformats.org/officeDocument/2006/relationships/revisionLog" Target="revisionLog173.xml"/><Relationship Id="rId258" Type="http://schemas.openxmlformats.org/officeDocument/2006/relationships/revisionLog" Target="revisionLog1.xml"/><Relationship Id="rId227" Type="http://schemas.openxmlformats.org/officeDocument/2006/relationships/revisionLog" Target="revisionLog67.xml"/><Relationship Id="rId197" Type="http://schemas.openxmlformats.org/officeDocument/2006/relationships/revisionLog" Target="revisionLog37.xml"/><Relationship Id="rId171" Type="http://schemas.openxmlformats.org/officeDocument/2006/relationships/revisionLog" Target="revisionLog11.xml"/><Relationship Id="rId192" Type="http://schemas.openxmlformats.org/officeDocument/2006/relationships/revisionLog" Target="revisionLog32.xml"/><Relationship Id="rId206" Type="http://schemas.openxmlformats.org/officeDocument/2006/relationships/revisionLog" Target="revisionLog46.xml"/><Relationship Id="rId176" Type="http://schemas.openxmlformats.org/officeDocument/2006/relationships/revisionLog" Target="revisionLog16.xml"/><Relationship Id="rId248" Type="http://schemas.openxmlformats.org/officeDocument/2006/relationships/revisionLog" Target="revisionLog168.xml"/><Relationship Id="rId201" Type="http://schemas.openxmlformats.org/officeDocument/2006/relationships/revisionLog" Target="revisionLog41.xml"/><Relationship Id="rId222" Type="http://schemas.openxmlformats.org/officeDocument/2006/relationships/revisionLog" Target="revisionLog62.xml"/><Relationship Id="rId243" Type="http://schemas.openxmlformats.org/officeDocument/2006/relationships/revisionLog" Target="revisionLog163.xml"/><Relationship Id="rId214" Type="http://schemas.openxmlformats.org/officeDocument/2006/relationships/revisionLog" Target="revisionLog54.xml"/><Relationship Id="rId230" Type="http://schemas.openxmlformats.org/officeDocument/2006/relationships/revisionLog" Target="revisionLog70.xml"/><Relationship Id="rId235" Type="http://schemas.openxmlformats.org/officeDocument/2006/relationships/revisionLog" Target="revisionLog75.xml"/><Relationship Id="rId251" Type="http://schemas.openxmlformats.org/officeDocument/2006/relationships/revisionLog" Target="revisionLog171.xml"/><Relationship Id="rId256" Type="http://schemas.openxmlformats.org/officeDocument/2006/relationships/revisionLog" Target="revisionLog176.xml"/><Relationship Id="rId264" Type="http://schemas.openxmlformats.org/officeDocument/2006/relationships/revisionLog" Target="revisionLog5.xml"/><Relationship Id="rId179" Type="http://schemas.openxmlformats.org/officeDocument/2006/relationships/revisionLog" Target="revisionLog19.xml"/><Relationship Id="rId187" Type="http://schemas.openxmlformats.org/officeDocument/2006/relationships/revisionLog" Target="revisionLog27.xml"/><Relationship Id="rId174" Type="http://schemas.openxmlformats.org/officeDocument/2006/relationships/revisionLog" Target="revisionLog14.xml"/><Relationship Id="rId182" Type="http://schemas.openxmlformats.org/officeDocument/2006/relationships/revisionLog" Target="revisionLog22.xml"/><Relationship Id="rId217" Type="http://schemas.openxmlformats.org/officeDocument/2006/relationships/revisionLog" Target="revisionLog57.xml"/><Relationship Id="rId195" Type="http://schemas.openxmlformats.org/officeDocument/2006/relationships/revisionLog" Target="revisionLog35.xml"/><Relationship Id="rId209" Type="http://schemas.openxmlformats.org/officeDocument/2006/relationships/revisionLog" Target="revisionLog49.xml"/><Relationship Id="rId238" Type="http://schemas.openxmlformats.org/officeDocument/2006/relationships/revisionLog" Target="revisionLog78.xml"/><Relationship Id="rId212" Type="http://schemas.openxmlformats.org/officeDocument/2006/relationships/revisionLog" Target="revisionLog52.xml"/><Relationship Id="rId233" Type="http://schemas.openxmlformats.org/officeDocument/2006/relationships/revisionLog" Target="revisionLog73.xml"/><Relationship Id="rId254" Type="http://schemas.openxmlformats.org/officeDocument/2006/relationships/revisionLog" Target="revisionLog174.xml"/><Relationship Id="rId190" Type="http://schemas.openxmlformats.org/officeDocument/2006/relationships/revisionLog" Target="revisionLog30.xml"/><Relationship Id="rId204" Type="http://schemas.openxmlformats.org/officeDocument/2006/relationships/revisionLog" Target="revisionLog44.xml"/><Relationship Id="rId220" Type="http://schemas.openxmlformats.org/officeDocument/2006/relationships/revisionLog" Target="revisionLog60.xml"/><Relationship Id="rId225" Type="http://schemas.openxmlformats.org/officeDocument/2006/relationships/revisionLog" Target="revisionLog65.xml"/><Relationship Id="rId241" Type="http://schemas.openxmlformats.org/officeDocument/2006/relationships/revisionLog" Target="revisionLog161.xml"/><Relationship Id="rId246" Type="http://schemas.openxmlformats.org/officeDocument/2006/relationships/revisionLog" Target="revisionLog166.xml"/><Relationship Id="rId259" Type="http://schemas.openxmlformats.org/officeDocument/2006/relationships/revisionLog" Target="revisionLog2.xml"/><Relationship Id="rId262" Type="http://schemas.openxmlformats.org/officeDocument/2006/relationships/revisionLog" Target="revisionLog3.xml"/><Relationship Id="rId169" Type="http://schemas.openxmlformats.org/officeDocument/2006/relationships/revisionLog" Target="revisionLog9.xml"/><Relationship Id="rId198" Type="http://schemas.openxmlformats.org/officeDocument/2006/relationships/revisionLog" Target="revisionLog38.xml"/><Relationship Id="rId177" Type="http://schemas.openxmlformats.org/officeDocument/2006/relationships/revisionLog" Target="revisionLog17.xml"/><Relationship Id="rId185" Type="http://schemas.openxmlformats.org/officeDocument/2006/relationships/revisionLog" Target="revisionLog25.xml"/><Relationship Id="rId172" Type="http://schemas.openxmlformats.org/officeDocument/2006/relationships/revisionLog" Target="revisionLog12.xml"/><Relationship Id="rId193" Type="http://schemas.openxmlformats.org/officeDocument/2006/relationships/revisionLog" Target="revisionLog33.xml"/><Relationship Id="rId202" Type="http://schemas.openxmlformats.org/officeDocument/2006/relationships/revisionLog" Target="revisionLog42.xml"/><Relationship Id="rId207" Type="http://schemas.openxmlformats.org/officeDocument/2006/relationships/revisionLog" Target="revisionLog47.xml"/><Relationship Id="rId223" Type="http://schemas.openxmlformats.org/officeDocument/2006/relationships/revisionLog" Target="revisionLog63.xml"/><Relationship Id="rId228" Type="http://schemas.openxmlformats.org/officeDocument/2006/relationships/revisionLog" Target="revisionLog68.xml"/><Relationship Id="rId244" Type="http://schemas.openxmlformats.org/officeDocument/2006/relationships/revisionLog" Target="revisionLog164.xml"/><Relationship Id="rId249" Type="http://schemas.openxmlformats.org/officeDocument/2006/relationships/revisionLog" Target="revisionLog169.xml"/><Relationship Id="rId180" Type="http://schemas.openxmlformats.org/officeDocument/2006/relationships/revisionLog" Target="revisionLog20.xml"/><Relationship Id="rId210" Type="http://schemas.openxmlformats.org/officeDocument/2006/relationships/revisionLog" Target="revisionLog50.xml"/><Relationship Id="rId215" Type="http://schemas.openxmlformats.org/officeDocument/2006/relationships/revisionLog" Target="revisionLog55.xml"/><Relationship Id="rId236" Type="http://schemas.openxmlformats.org/officeDocument/2006/relationships/revisionLog" Target="revisionLog76.xml"/><Relationship Id="rId257" Type="http://schemas.openxmlformats.org/officeDocument/2006/relationships/revisionLog" Target="revisionLog177.xml"/><Relationship Id="rId260" Type="http://schemas.openxmlformats.org/officeDocument/2006/relationships/revisionLog" Target="revisionLog81.xml"/><Relationship Id="rId188" Type="http://schemas.openxmlformats.org/officeDocument/2006/relationships/revisionLog" Target="revisionLog28.xml"/><Relationship Id="rId167" Type="http://schemas.openxmlformats.org/officeDocument/2006/relationships/revisionLog" Target="revisionLog7.xml"/><Relationship Id="rId239" Type="http://schemas.openxmlformats.org/officeDocument/2006/relationships/revisionLog" Target="revisionLog79.xml"/><Relationship Id="rId234" Type="http://schemas.openxmlformats.org/officeDocument/2006/relationships/revisionLog" Target="revisionLog74.xml"/><Relationship Id="rId183" Type="http://schemas.openxmlformats.org/officeDocument/2006/relationships/revisionLog" Target="revisionLog23.xml"/><Relationship Id="rId213" Type="http://schemas.openxmlformats.org/officeDocument/2006/relationships/revisionLog" Target="revisionLog53.xml"/><Relationship Id="rId218" Type="http://schemas.openxmlformats.org/officeDocument/2006/relationships/revisionLog" Target="revisionLog58.xml"/><Relationship Id="rId250" Type="http://schemas.openxmlformats.org/officeDocument/2006/relationships/revisionLog" Target="revisionLog170.xml"/><Relationship Id="rId255" Type="http://schemas.openxmlformats.org/officeDocument/2006/relationships/revisionLog" Target="revisionLog175.xml"/><Relationship Id="rId178" Type="http://schemas.openxmlformats.org/officeDocument/2006/relationships/revisionLog" Target="revisionLog18.xml"/><Relationship Id="rId203" Type="http://schemas.openxmlformats.org/officeDocument/2006/relationships/revisionLog" Target="revisionLog43.xml"/><Relationship Id="rId208" Type="http://schemas.openxmlformats.org/officeDocument/2006/relationships/revisionLog" Target="revisionLog48.xml"/><Relationship Id="rId229" Type="http://schemas.openxmlformats.org/officeDocument/2006/relationships/revisionLog" Target="revisionLog69.xml"/><Relationship Id="rId173" Type="http://schemas.openxmlformats.org/officeDocument/2006/relationships/revisionLog" Target="revisionLog13.xml"/><Relationship Id="rId194" Type="http://schemas.openxmlformats.org/officeDocument/2006/relationships/revisionLog" Target="revisionLog34.xml"/><Relationship Id="rId199" Type="http://schemas.openxmlformats.org/officeDocument/2006/relationships/revisionLog" Target="revisionLog39.xml"/><Relationship Id="rId224" Type="http://schemas.openxmlformats.org/officeDocument/2006/relationships/revisionLog" Target="revisionLog64.xml"/><Relationship Id="rId240" Type="http://schemas.openxmlformats.org/officeDocument/2006/relationships/revisionLog" Target="revisionLog80.xml"/><Relationship Id="rId245" Type="http://schemas.openxmlformats.org/officeDocument/2006/relationships/revisionLog" Target="revisionLog165.xml"/><Relationship Id="rId261" Type="http://schemas.openxmlformats.org/officeDocument/2006/relationships/revisionLog" Target="revisionLog82.xml"/><Relationship Id="rId168" Type="http://schemas.openxmlformats.org/officeDocument/2006/relationships/revisionLog" Target="revisionLog8.xml"/><Relationship Id="rId219" Type="http://schemas.openxmlformats.org/officeDocument/2006/relationships/revisionLog" Target="revisionLog59.xml"/><Relationship Id="rId189" Type="http://schemas.openxmlformats.org/officeDocument/2006/relationships/revisionLog" Target="revisionLog29.xml"/><Relationship Id="rId184" Type="http://schemas.openxmlformats.org/officeDocument/2006/relationships/revisionLog" Target="revisionLog2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A6BD90-0210-4812-8005-DCD25484B4F4}" diskRevisions="1" revisionId="2123" version="9">
  <header guid="{F0533C1C-0A24-4FAB-8689-B1110D6E6F03}" dateTime="2020-09-01T20:22:15" maxSheetId="6" userName="Jhon Alexander Gomez Arevalo" r:id="rId167" minRId="1212">
    <sheetIdMap count="5">
      <sheetId val="1"/>
      <sheetId val="2"/>
      <sheetId val="5"/>
      <sheetId val="3"/>
      <sheetId val="4"/>
    </sheetIdMap>
  </header>
  <header guid="{DCC5C343-0786-43B0-B8BC-BD3CC0A4C9CE}" dateTime="2020-09-02T15:40:28" maxSheetId="6" userName="Oliver Quintero Perdomo" r:id="rId168" minRId="1221" maxRId="1229">
    <sheetIdMap count="5">
      <sheetId val="1"/>
      <sheetId val="2"/>
      <sheetId val="5"/>
      <sheetId val="3"/>
      <sheetId val="4"/>
    </sheetIdMap>
  </header>
  <header guid="{82DF3D98-D278-4D1C-BABF-60277AB2AD49}" dateTime="2020-09-02T16:13:45" maxSheetId="6" userName="Oliver Quintero Perdomo" r:id="rId169" minRId="1238" maxRId="1240">
    <sheetIdMap count="5">
      <sheetId val="1"/>
      <sheetId val="2"/>
      <sheetId val="5"/>
      <sheetId val="3"/>
      <sheetId val="4"/>
    </sheetIdMap>
  </header>
  <header guid="{DED861C8-0C11-4281-B12E-681DD0A58AC6}" dateTime="2020-09-02T16:18:10" maxSheetId="6" userName="Oliver Quintero Perdomo" r:id="rId170" minRId="1249" maxRId="1251">
    <sheetIdMap count="5">
      <sheetId val="1"/>
      <sheetId val="2"/>
      <sheetId val="5"/>
      <sheetId val="3"/>
      <sheetId val="4"/>
    </sheetIdMap>
  </header>
  <header guid="{1EC16886-C7F2-45E3-A6B8-38C3C71F38E4}" dateTime="2020-09-02T16:31:31" maxSheetId="6" userName="Oliver Quintero Perdomo" r:id="rId171" minRId="1252" maxRId="1253">
    <sheetIdMap count="5">
      <sheetId val="1"/>
      <sheetId val="2"/>
      <sheetId val="5"/>
      <sheetId val="3"/>
      <sheetId val="4"/>
    </sheetIdMap>
  </header>
  <header guid="{CE3DDB90-3388-43D2-9995-B034F0F2C69A}" dateTime="2020-09-02T17:23:21" maxSheetId="6" userName="Oliver Quintero Perdomo" r:id="rId172" minRId="1262">
    <sheetIdMap count="5">
      <sheetId val="1"/>
      <sheetId val="2"/>
      <sheetId val="5"/>
      <sheetId val="3"/>
      <sheetId val="4"/>
    </sheetIdMap>
  </header>
  <header guid="{452EC10C-A2EB-43FA-952F-9C76D127FD28}" dateTime="2020-09-02T18:56:00" maxSheetId="6" userName="Cristina Isabel Enciso Triana" r:id="rId173" minRId="1271" maxRId="1274">
    <sheetIdMap count="5">
      <sheetId val="1"/>
      <sheetId val="2"/>
      <sheetId val="5"/>
      <sheetId val="3"/>
      <sheetId val="4"/>
    </sheetIdMap>
  </header>
  <header guid="{F9CA4BC5-2D33-4662-A097-77D5977FE9B4}" dateTime="2020-09-02T19:09:40" maxSheetId="6" userName="Oliver Quintero Perdomo" r:id="rId174" minRId="1283">
    <sheetIdMap count="5">
      <sheetId val="1"/>
      <sheetId val="2"/>
      <sheetId val="5"/>
      <sheetId val="3"/>
      <sheetId val="4"/>
    </sheetIdMap>
  </header>
  <header guid="{D1973F9B-FC31-4609-9C62-F748295CD4B1}" dateTime="2020-09-02T19:09:50" maxSheetId="6" userName="Cristina Isabel Enciso Triana" r:id="rId175" minRId="1292">
    <sheetIdMap count="5">
      <sheetId val="1"/>
      <sheetId val="2"/>
      <sheetId val="5"/>
      <sheetId val="3"/>
      <sheetId val="4"/>
    </sheetIdMap>
  </header>
  <header guid="{AEE4CEBD-B915-418E-B083-2A48D8E04684}" dateTime="2020-09-02T19:15:32" maxSheetId="6" userName="Cristina Isabel Enciso Triana" r:id="rId176" minRId="1293" maxRId="1294">
    <sheetIdMap count="5">
      <sheetId val="1"/>
      <sheetId val="2"/>
      <sheetId val="5"/>
      <sheetId val="3"/>
      <sheetId val="4"/>
    </sheetIdMap>
  </header>
  <header guid="{3D32FBBC-94A6-4D5D-A7A2-9D5623A43E38}" dateTime="2020-09-02T19:15:49" maxSheetId="6" userName="Oliver Quintero Perdomo" r:id="rId177" minRId="1295">
    <sheetIdMap count="5">
      <sheetId val="1"/>
      <sheetId val="2"/>
      <sheetId val="5"/>
      <sheetId val="3"/>
      <sheetId val="4"/>
    </sheetIdMap>
  </header>
  <header guid="{5B7C7EC5-2967-422A-B8F1-449F939EE501}" dateTime="2020-09-02T19:25:56" maxSheetId="6" userName="Cristina Isabel Enciso Triana" r:id="rId178">
    <sheetIdMap count="5">
      <sheetId val="1"/>
      <sheetId val="2"/>
      <sheetId val="5"/>
      <sheetId val="3"/>
      <sheetId val="4"/>
    </sheetIdMap>
  </header>
  <header guid="{CCE23186-54F7-4877-A675-544AC6765FF8}" dateTime="2020-09-02T19:33:30" maxSheetId="6" userName="Oliver Quintero Perdomo" r:id="rId179" minRId="1304" maxRId="1306">
    <sheetIdMap count="5">
      <sheetId val="1"/>
      <sheetId val="2"/>
      <sheetId val="5"/>
      <sheetId val="3"/>
      <sheetId val="4"/>
    </sheetIdMap>
  </header>
  <header guid="{C0CA8C57-A8C9-4ACC-9DC0-A1E046DCDE2E}" dateTime="2020-09-03T09:09:34" maxSheetId="6" userName="Cesar Augusto Riaño Perez" r:id="rId180" minRId="1307">
    <sheetIdMap count="5">
      <sheetId val="1"/>
      <sheetId val="2"/>
      <sheetId val="5"/>
      <sheetId val="3"/>
      <sheetId val="4"/>
    </sheetIdMap>
  </header>
  <header guid="{4D408137-30FD-47CB-B05C-D27DD19C24A0}" dateTime="2020-09-03T10:05:45" maxSheetId="6" userName="familiabarrpuer@gmail.com" r:id="rId181" minRId="1316" maxRId="1320">
    <sheetIdMap count="5">
      <sheetId val="1"/>
      <sheetId val="2"/>
      <sheetId val="5"/>
      <sheetId val="3"/>
      <sheetId val="4"/>
    </sheetIdMap>
  </header>
  <header guid="{D40C28E0-5E48-4456-8DF5-850E7DF9D861}" dateTime="2020-09-03T10:38:41" maxSheetId="6" userName="Cesar Augusto Riaño Perez" r:id="rId182" minRId="1329">
    <sheetIdMap count="5">
      <sheetId val="1"/>
      <sheetId val="2"/>
      <sheetId val="5"/>
      <sheetId val="3"/>
      <sheetId val="4"/>
    </sheetIdMap>
  </header>
  <header guid="{9143FF67-E500-48BE-9D3D-1968C3E24C11}" dateTime="2020-09-03T10:46:47" maxSheetId="6" userName="Jhon Alexander Gomez Arevalo" r:id="rId183" minRId="1330" maxRId="1337">
    <sheetIdMap count="5">
      <sheetId val="1"/>
      <sheetId val="2"/>
      <sheetId val="5"/>
      <sheetId val="3"/>
      <sheetId val="4"/>
    </sheetIdMap>
  </header>
  <header guid="{79F82732-4E58-4366-A468-ED695A66CBCD}" dateTime="2020-09-03T11:15:58" maxSheetId="6" userName="familiabarrpuer@gmail.com" r:id="rId184" minRId="1338">
    <sheetIdMap count="5">
      <sheetId val="1"/>
      <sheetId val="2"/>
      <sheetId val="5"/>
      <sheetId val="3"/>
      <sheetId val="4"/>
    </sheetIdMap>
  </header>
  <header guid="{C8051B77-9C56-4FE5-B62C-1CE27966ACFF}" dateTime="2020-09-03T11:24:13" maxSheetId="6" userName="Ana Consuelo Rodriguez Rios" r:id="rId185">
    <sheetIdMap count="5">
      <sheetId val="1"/>
      <sheetId val="2"/>
      <sheetId val="5"/>
      <sheetId val="3"/>
      <sheetId val="4"/>
    </sheetIdMap>
  </header>
  <header guid="{8D97CBDB-A8F5-4F3D-B8F1-B2DDFDEE833C}" dateTime="2020-09-03T12:01:23" maxSheetId="6" userName="familiabarrpuer@gmail.com" r:id="rId186" minRId="1355">
    <sheetIdMap count="5">
      <sheetId val="1"/>
      <sheetId val="2"/>
      <sheetId val="5"/>
      <sheetId val="3"/>
      <sheetId val="4"/>
    </sheetIdMap>
  </header>
  <header guid="{D37C7371-4FBF-4777-BED3-229CD1C207B4}" dateTime="2020-09-03T12:02:28" maxSheetId="6" userName="familiabarrpuer@gmail.com" r:id="rId187" minRId="1356">
    <sheetIdMap count="5">
      <sheetId val="1"/>
      <sheetId val="2"/>
      <sheetId val="5"/>
      <sheetId val="3"/>
      <sheetId val="4"/>
    </sheetIdMap>
  </header>
  <header guid="{B923ECA1-475E-4BF6-92F0-58934A1B8B26}" dateTime="2020-09-03T12:26:20" maxSheetId="6" userName="Cristina Isabel Enciso Triana" r:id="rId188" minRId="1357">
    <sheetIdMap count="5">
      <sheetId val="1"/>
      <sheetId val="2"/>
      <sheetId val="5"/>
      <sheetId val="3"/>
      <sheetId val="4"/>
    </sheetIdMap>
  </header>
  <header guid="{8785D8A3-7B4C-4ADA-834B-21F55B755816}" dateTime="2020-09-03T12:26:30" maxSheetId="6" userName="harold campos" r:id="rId189" minRId="1366" maxRId="1367">
    <sheetIdMap count="5">
      <sheetId val="1"/>
      <sheetId val="2"/>
      <sheetId val="5"/>
      <sheetId val="3"/>
      <sheetId val="4"/>
    </sheetIdMap>
  </header>
  <header guid="{C7FE1C75-1C3F-4EF1-A685-3AFF42E4C3F5}" dateTime="2020-09-03T12:37:09" maxSheetId="6" userName="Cesar Augusto Riaño Perez" r:id="rId190" minRId="1376">
    <sheetIdMap count="5">
      <sheetId val="1"/>
      <sheetId val="2"/>
      <sheetId val="5"/>
      <sheetId val="3"/>
      <sheetId val="4"/>
    </sheetIdMap>
  </header>
  <header guid="{93AEF178-9AB1-4156-9820-64A7607C589E}" dateTime="2020-09-03T12:41:52" maxSheetId="6" userName="Ana Consuelo Rodriguez Rios" r:id="rId191">
    <sheetIdMap count="5">
      <sheetId val="1"/>
      <sheetId val="2"/>
      <sheetId val="5"/>
      <sheetId val="3"/>
      <sheetId val="4"/>
    </sheetIdMap>
  </header>
  <header guid="{5418B42C-3A37-4363-8753-32CDBF2BD47D}" dateTime="2020-09-03T12:49:24" maxSheetId="6" userName="Ana Consuelo Rodriguez Rios" r:id="rId192">
    <sheetIdMap count="5">
      <sheetId val="1"/>
      <sheetId val="2"/>
      <sheetId val="5"/>
      <sheetId val="3"/>
      <sheetId val="4"/>
    </sheetIdMap>
  </header>
  <header guid="{DD443133-0B26-453C-BD86-51D5FDEC22DA}" dateTime="2020-09-03T13:06:33" maxSheetId="6" userName="Juan Manuel Zapata Forero" r:id="rId193" minRId="1402" maxRId="1405">
    <sheetIdMap count="5">
      <sheetId val="1"/>
      <sheetId val="2"/>
      <sheetId val="5"/>
      <sheetId val="3"/>
      <sheetId val="4"/>
    </sheetIdMap>
  </header>
  <header guid="{B24C1296-9790-417C-9260-B78C12A21736}" dateTime="2020-09-03T13:34:23" maxSheetId="6" userName="Luis Alfonso Velandia Gonzalez" r:id="rId194" minRId="1414" maxRId="1415">
    <sheetIdMap count="5">
      <sheetId val="1"/>
      <sheetId val="2"/>
      <sheetId val="5"/>
      <sheetId val="3"/>
      <sheetId val="4"/>
    </sheetIdMap>
  </header>
  <header guid="{33F80F18-C001-4B5A-B813-26BDB9EDA7B8}" dateTime="2020-09-03T13:37:38" maxSheetId="6" userName="Luis Alfonso Velandia Gonzalez" r:id="rId195" minRId="1424" maxRId="1426">
    <sheetIdMap count="5">
      <sheetId val="1"/>
      <sheetId val="2"/>
      <sheetId val="5"/>
      <sheetId val="3"/>
      <sheetId val="4"/>
    </sheetIdMap>
  </header>
  <header guid="{5DAA780F-C09E-432F-8045-DBC7C6668058}" dateTime="2020-09-03T14:12:35" maxSheetId="7" userName="Luis Alfonso Velandia Gonzalez" r:id="rId196" minRId="1435" maxRId="1438">
    <sheetIdMap count="6">
      <sheetId val="1"/>
      <sheetId val="6"/>
      <sheetId val="2"/>
      <sheetId val="5"/>
      <sheetId val="3"/>
      <sheetId val="4"/>
    </sheetIdMap>
  </header>
  <header guid="{70989978-49D8-4F73-AE09-D3A7B28BEEF0}" dateTime="2020-09-03T15:54:16" maxSheetId="7" userName="sandra carolina ferro lombana" r:id="rId197" minRId="1447" maxRId="1448">
    <sheetIdMap count="6">
      <sheetId val="1"/>
      <sheetId val="6"/>
      <sheetId val="2"/>
      <sheetId val="5"/>
      <sheetId val="3"/>
      <sheetId val="4"/>
    </sheetIdMap>
  </header>
  <header guid="{23698071-DF4B-4E1A-A0AD-F5379ECD3824}" dateTime="2020-09-03T18:46:58" maxSheetId="7" userName="Mónica Lucía Tarquino Echeverry" r:id="rId198" minRId="1457">
    <sheetIdMap count="6">
      <sheetId val="1"/>
      <sheetId val="6"/>
      <sheetId val="2"/>
      <sheetId val="5"/>
      <sheetId val="3"/>
      <sheetId val="4"/>
    </sheetIdMap>
  </header>
  <header guid="{4377556E-7B14-4214-992E-AA2CBE5AEF64}" dateTime="2020-09-03T18:47:12" maxSheetId="7" userName="familiabarrpuer@gmail.com" r:id="rId199" minRId="1466" maxRId="1468">
    <sheetIdMap count="6">
      <sheetId val="1"/>
      <sheetId val="6"/>
      <sheetId val="2"/>
      <sheetId val="5"/>
      <sheetId val="3"/>
      <sheetId val="4"/>
    </sheetIdMap>
  </header>
  <header guid="{F347DF32-25A8-4349-87CA-B1AC893A379E}" dateTime="2020-09-03T18:49:30" maxSheetId="7" userName="familiabarrpuer@gmail.com" r:id="rId200">
    <sheetIdMap count="6">
      <sheetId val="1"/>
      <sheetId val="6"/>
      <sheetId val="2"/>
      <sheetId val="5"/>
      <sheetId val="3"/>
      <sheetId val="4"/>
    </sheetIdMap>
  </header>
  <header guid="{C83E62C4-0BBB-41DE-8D6A-AFB895D36762}" dateTime="2020-09-03T18:50:37" maxSheetId="7" userName="familiabarrpuer@gmail.com" r:id="rId201">
    <sheetIdMap count="6">
      <sheetId val="1"/>
      <sheetId val="6"/>
      <sheetId val="2"/>
      <sheetId val="5"/>
      <sheetId val="3"/>
      <sheetId val="4"/>
    </sheetIdMap>
  </header>
  <header guid="{8C3371F9-391A-42CA-A78B-96D5A2C628FB}" dateTime="2020-09-03T19:36:36" maxSheetId="7" userName="familiabarrpuer@gmail.com" r:id="rId202" minRId="1493" maxRId="1496">
    <sheetIdMap count="6">
      <sheetId val="1"/>
      <sheetId val="6"/>
      <sheetId val="2"/>
      <sheetId val="5"/>
      <sheetId val="3"/>
      <sheetId val="4"/>
    </sheetIdMap>
  </header>
  <header guid="{DA77942B-65D2-409E-BE2D-5B4608D5525E}" dateTime="2020-09-03T20:28:56" maxSheetId="7" userName="Ana Consuelo Rodriguez Rios" r:id="rId203" minRId="1505" maxRId="1508">
    <sheetIdMap count="6">
      <sheetId val="1"/>
      <sheetId val="6"/>
      <sheetId val="2"/>
      <sheetId val="5"/>
      <sheetId val="3"/>
      <sheetId val="4"/>
    </sheetIdMap>
  </header>
  <header guid="{B4504794-08EF-4FFB-881A-F5090427EF04}" dateTime="2020-09-03T21:19:47" maxSheetId="7" userName="Ana Consuelo Rodriguez Rios" r:id="rId204" minRId="1518">
    <sheetIdMap count="6">
      <sheetId val="1"/>
      <sheetId val="6"/>
      <sheetId val="2"/>
      <sheetId val="5"/>
      <sheetId val="3"/>
      <sheetId val="4"/>
    </sheetIdMap>
  </header>
  <header guid="{79869F2F-9D09-4F03-96F0-FD630C85EEC5}" dateTime="2020-09-03T21:34:28" maxSheetId="7" userName="Ana Consuelo Rodriguez Rios" r:id="rId205" minRId="1527">
    <sheetIdMap count="6">
      <sheetId val="1"/>
      <sheetId val="6"/>
      <sheetId val="2"/>
      <sheetId val="5"/>
      <sheetId val="3"/>
      <sheetId val="4"/>
    </sheetIdMap>
  </header>
  <header guid="{F7ECA814-5AE7-4B2A-B678-21A8997FB64D}" dateTime="2020-09-03T21:48:30" maxSheetId="7" userName="Ana Consuelo Rodriguez Rios" r:id="rId206" minRId="1536" maxRId="1537">
    <sheetIdMap count="6">
      <sheetId val="1"/>
      <sheetId val="6"/>
      <sheetId val="2"/>
      <sheetId val="5"/>
      <sheetId val="3"/>
      <sheetId val="4"/>
    </sheetIdMap>
  </header>
  <header guid="{78D883C0-F34C-456E-B7AB-36624E0FBB4C}" dateTime="2020-09-04T10:12:08" maxSheetId="7" userName="familiabarrpuer@gmail.com" r:id="rId207" minRId="1546" maxRId="1553">
    <sheetIdMap count="6">
      <sheetId val="1"/>
      <sheetId val="6"/>
      <sheetId val="2"/>
      <sheetId val="5"/>
      <sheetId val="3"/>
      <sheetId val="4"/>
    </sheetIdMap>
  </header>
  <header guid="{9D16C0B2-D50A-4D26-AB74-8C488B3110F9}" dateTime="2020-09-04T15:22:24" maxSheetId="7" userName="Mónica Patricia Rincón Velandia" r:id="rId208" minRId="1562">
    <sheetIdMap count="6">
      <sheetId val="1"/>
      <sheetId val="6"/>
      <sheetId val="2"/>
      <sheetId val="5"/>
      <sheetId val="3"/>
      <sheetId val="4"/>
    </sheetIdMap>
  </header>
  <header guid="{FF11C35E-7FCB-4FCE-BCAA-12C5C1806361}" dateTime="2020-09-04T15:23:04" maxSheetId="7" userName="Rubiela Del Socorro Ochoa Avila" r:id="rId209" minRId="1571" maxRId="1573">
    <sheetIdMap count="6">
      <sheetId val="1"/>
      <sheetId val="6"/>
      <sheetId val="2"/>
      <sheetId val="5"/>
      <sheetId val="3"/>
      <sheetId val="4"/>
    </sheetIdMap>
  </header>
  <header guid="{F6BD33C9-139D-4E4F-8BE6-2A0D2BE0FBDB}" dateTime="2020-09-04T15:23:17" maxSheetId="7" userName="Mónica Patricia Rincón Velandia" r:id="rId210">
    <sheetIdMap count="6">
      <sheetId val="1"/>
      <sheetId val="6"/>
      <sheetId val="2"/>
      <sheetId val="5"/>
      <sheetId val="3"/>
      <sheetId val="4"/>
    </sheetIdMap>
  </header>
  <header guid="{88E4B3B8-D5AE-4FC8-B38D-1DA4BCFF64BB}" dateTime="2020-09-04T15:23:53" maxSheetId="7" userName="Rubiela Del Socorro Ochoa Avila" r:id="rId211">
    <sheetIdMap count="6">
      <sheetId val="1"/>
      <sheetId val="6"/>
      <sheetId val="2"/>
      <sheetId val="5"/>
      <sheetId val="3"/>
      <sheetId val="4"/>
    </sheetIdMap>
  </header>
  <header guid="{4A02CC3F-B5BC-4CD6-B3A3-6D8E670361F7}" dateTime="2020-09-04T15:28:09" maxSheetId="7" userName="Rubiela Del Socorro Ochoa Avila" r:id="rId212" minRId="1592" maxRId="1593">
    <sheetIdMap count="6">
      <sheetId val="1"/>
      <sheetId val="6"/>
      <sheetId val="2"/>
      <sheetId val="5"/>
      <sheetId val="3"/>
      <sheetId val="4"/>
    </sheetIdMap>
  </header>
  <header guid="{57250CB3-8BA8-42DF-833E-C19C28FE9F41}" dateTime="2020-09-04T15:31:43" maxSheetId="7" userName="Mónica Patricia Rincón Velandia" r:id="rId213" minRId="1603">
    <sheetIdMap count="6">
      <sheetId val="1"/>
      <sheetId val="6"/>
      <sheetId val="2"/>
      <sheetId val="5"/>
      <sheetId val="3"/>
      <sheetId val="4"/>
    </sheetIdMap>
  </header>
  <header guid="{5B5A6F23-F0BB-47B6-A746-FA35D01D91FA}" dateTime="2020-09-04T15:40:57" maxSheetId="8" userName="Rubiela Del Socorro Ochoa Avila" r:id="rId214" minRId="1604" maxRId="1613">
    <sheetIdMap count="7">
      <sheetId val="1"/>
      <sheetId val="6"/>
      <sheetId val="2"/>
      <sheetId val="7"/>
      <sheetId val="5"/>
      <sheetId val="3"/>
      <sheetId val="4"/>
    </sheetIdMap>
  </header>
  <header guid="{EF86F7C4-C8D4-4039-9C67-27387B286F52}" dateTime="2020-09-04T15:42:36" maxSheetId="8" userName="Rubiela Del Socorro Ochoa Avila" r:id="rId215" minRId="1623">
    <sheetIdMap count="7">
      <sheetId val="1"/>
      <sheetId val="6"/>
      <sheetId val="2"/>
      <sheetId val="7"/>
      <sheetId val="5"/>
      <sheetId val="3"/>
      <sheetId val="4"/>
    </sheetIdMap>
  </header>
  <header guid="{563B34CA-40B0-4286-A9C3-64F18FF596CA}" dateTime="2020-09-04T15:50:55" maxSheetId="8" userName="Rubiela Del Socorro Ochoa Avila" r:id="rId216" minRId="1633" maxRId="1637">
    <sheetIdMap count="7">
      <sheetId val="1"/>
      <sheetId val="6"/>
      <sheetId val="2"/>
      <sheetId val="7"/>
      <sheetId val="5"/>
      <sheetId val="3"/>
      <sheetId val="4"/>
    </sheetIdMap>
  </header>
  <header guid="{66A95AE1-73F7-4BBE-A3EC-E0C1BBC638D9}" dateTime="2020-09-04T15:51:06" maxSheetId="8" userName="Rubiela Del Socorro Ochoa Avila" r:id="rId217" minRId="1638">
    <sheetIdMap count="7">
      <sheetId val="1"/>
      <sheetId val="6"/>
      <sheetId val="2"/>
      <sheetId val="7"/>
      <sheetId val="5"/>
      <sheetId val="3"/>
      <sheetId val="4"/>
    </sheetIdMap>
  </header>
  <header guid="{4EBCE75A-86EE-437A-93D9-48FD6413A255}" dateTime="2020-09-04T15:55:55" maxSheetId="8" userName="Rubiela Del Socorro Ochoa Avila" r:id="rId218" minRId="1639">
    <sheetIdMap count="7">
      <sheetId val="1"/>
      <sheetId val="6"/>
      <sheetId val="2"/>
      <sheetId val="7"/>
      <sheetId val="5"/>
      <sheetId val="3"/>
      <sheetId val="4"/>
    </sheetIdMap>
  </header>
  <header guid="{829F6EDA-9CF1-42BB-84E3-912570025BFD}" dateTime="2020-09-04T15:56:27" maxSheetId="8" userName="Rubiela Del Socorro Ochoa Avila" r:id="rId219" minRId="1648">
    <sheetIdMap count="7">
      <sheetId val="1"/>
      <sheetId val="6"/>
      <sheetId val="2"/>
      <sheetId val="7"/>
      <sheetId val="5"/>
      <sheetId val="3"/>
      <sheetId val="4"/>
    </sheetIdMap>
  </header>
  <header guid="{A2CCEC2A-FD36-4684-9E93-9A8073177471}" dateTime="2020-09-04T16:02:24" maxSheetId="8" userName="Rubiela Del Socorro Ochoa Avila" r:id="rId220">
    <sheetIdMap count="7">
      <sheetId val="1"/>
      <sheetId val="6"/>
      <sheetId val="2"/>
      <sheetId val="7"/>
      <sheetId val="5"/>
      <sheetId val="3"/>
      <sheetId val="4"/>
    </sheetIdMap>
  </header>
  <header guid="{E590EC23-F077-40DD-8DE7-C6FE15C14F58}" dateTime="2020-09-04T16:12:41" maxSheetId="8" userName="Yasmin Elena Gutierrez Leal" r:id="rId221" minRId="1657" maxRId="1659">
    <sheetIdMap count="7">
      <sheetId val="1"/>
      <sheetId val="6"/>
      <sheetId val="2"/>
      <sheetId val="7"/>
      <sheetId val="5"/>
      <sheetId val="3"/>
      <sheetId val="4"/>
    </sheetIdMap>
  </header>
  <header guid="{FD7107DD-EE33-4155-A498-B209EE80053D}" dateTime="2020-09-04T16:14:37" maxSheetId="8" userName="Yasmin Elena Gutierrez Leal" r:id="rId222" minRId="1660">
    <sheetIdMap count="7">
      <sheetId val="1"/>
      <sheetId val="6"/>
      <sheetId val="2"/>
      <sheetId val="7"/>
      <sheetId val="5"/>
      <sheetId val="3"/>
      <sheetId val="4"/>
    </sheetIdMap>
  </header>
  <header guid="{461B3E70-148F-49DF-95FE-21141C5F2C79}" dateTime="2020-09-04T16:17:51" maxSheetId="8" userName="sandra carolina ferro lombana" r:id="rId223">
    <sheetIdMap count="7">
      <sheetId val="1"/>
      <sheetId val="6"/>
      <sheetId val="2"/>
      <sheetId val="7"/>
      <sheetId val="5"/>
      <sheetId val="3"/>
      <sheetId val="4"/>
    </sheetIdMap>
  </header>
  <header guid="{284E0A6D-BB11-4815-A535-38562D6080A8}" dateTime="2020-09-04T16:19:12" maxSheetId="8" userName="Yasmin Elena Gutierrez Leal" r:id="rId224" minRId="1669">
    <sheetIdMap count="7">
      <sheetId val="1"/>
      <sheetId val="6"/>
      <sheetId val="2"/>
      <sheetId val="7"/>
      <sheetId val="5"/>
      <sheetId val="3"/>
      <sheetId val="4"/>
    </sheetIdMap>
  </header>
  <header guid="{D03B75BE-4FA6-4298-924C-DE47449AF560}" dateTime="2020-09-04T16:20:00" maxSheetId="8" userName="Yasmin Elena Gutierrez Leal" r:id="rId225" minRId="1670">
    <sheetIdMap count="7">
      <sheetId val="1"/>
      <sheetId val="6"/>
      <sheetId val="2"/>
      <sheetId val="7"/>
      <sheetId val="5"/>
      <sheetId val="3"/>
      <sheetId val="4"/>
    </sheetIdMap>
  </header>
  <header guid="{FE167AC9-F735-4618-AE35-E120C227E4C2}" dateTime="2020-09-04T16:20:25" maxSheetId="8" userName="Yasmin Elena Gutierrez Leal" r:id="rId226" minRId="1671">
    <sheetIdMap count="7">
      <sheetId val="1"/>
      <sheetId val="6"/>
      <sheetId val="2"/>
      <sheetId val="7"/>
      <sheetId val="5"/>
      <sheetId val="3"/>
      <sheetId val="4"/>
    </sheetIdMap>
  </header>
  <header guid="{01E300F0-7D4B-4B3E-9089-11B2D8663FEB}" dateTime="2020-09-04T16:21:16" maxSheetId="8" userName="Rubiela Del Socorro Ochoa Avila" r:id="rId227">
    <sheetIdMap count="7">
      <sheetId val="1"/>
      <sheetId val="6"/>
      <sheetId val="2"/>
      <sheetId val="7"/>
      <sheetId val="5"/>
      <sheetId val="3"/>
      <sheetId val="4"/>
    </sheetIdMap>
  </header>
  <header guid="{224213C1-8A60-43C5-9907-51E0850C5B27}" dateTime="2020-09-04T16:27:33" maxSheetId="8" userName="Yasmin Elena Gutierrez Leal" r:id="rId228" minRId="1680">
    <sheetIdMap count="7">
      <sheetId val="1"/>
      <sheetId val="6"/>
      <sheetId val="2"/>
      <sheetId val="7"/>
      <sheetId val="5"/>
      <sheetId val="3"/>
      <sheetId val="4"/>
    </sheetIdMap>
  </header>
  <header guid="{2E5D2C59-1BC2-47BC-A6D5-74A7ECE5D474}" dateTime="2020-09-04T16:28:36" maxSheetId="8" userName="Yasmin Elena Gutierrez Leal" r:id="rId229" minRId="1681">
    <sheetIdMap count="7">
      <sheetId val="1"/>
      <sheetId val="6"/>
      <sheetId val="2"/>
      <sheetId val="7"/>
      <sheetId val="5"/>
      <sheetId val="3"/>
      <sheetId val="4"/>
    </sheetIdMap>
  </header>
  <header guid="{447FB05F-0402-4C7B-A7D9-2D874123E8EF}" dateTime="2020-09-04T16:34:49" maxSheetId="8" userName="Yasmin Elena Gutierrez Leal" r:id="rId230" minRId="1682">
    <sheetIdMap count="7">
      <sheetId val="1"/>
      <sheetId val="6"/>
      <sheetId val="2"/>
      <sheetId val="7"/>
      <sheetId val="5"/>
      <sheetId val="3"/>
      <sheetId val="4"/>
    </sheetIdMap>
  </header>
  <header guid="{8A03D6EC-CA5C-4361-BB54-F03DCA11D389}" dateTime="2020-09-04T18:44:22" maxSheetId="8" userName="Jhon Alexander Gomez Arevalo" r:id="rId231" minRId="1683" maxRId="1690">
    <sheetIdMap count="7">
      <sheetId val="1"/>
      <sheetId val="6"/>
      <sheetId val="2"/>
      <sheetId val="7"/>
      <sheetId val="5"/>
      <sheetId val="3"/>
      <sheetId val="4"/>
    </sheetIdMap>
  </header>
  <header guid="{0FEA8223-BA98-4413-808F-CA84C6F91F2F}" dateTime="2020-09-04T18:48:42" maxSheetId="8" userName="Jhon Alexander Gomez Arevalo" r:id="rId232">
    <sheetIdMap count="7">
      <sheetId val="1"/>
      <sheetId val="6"/>
      <sheetId val="2"/>
      <sheetId val="7"/>
      <sheetId val="5"/>
      <sheetId val="3"/>
      <sheetId val="4"/>
    </sheetIdMap>
  </header>
  <header guid="{F52B4A8B-D370-4073-AE2E-CEC42F14B219}" dateTime="2020-09-04T21:10:37" maxSheetId="8" userName="harold campos" r:id="rId233" minRId="1707" maxRId="1712">
    <sheetIdMap count="7">
      <sheetId val="1"/>
      <sheetId val="6"/>
      <sheetId val="2"/>
      <sheetId val="7"/>
      <sheetId val="5"/>
      <sheetId val="3"/>
      <sheetId val="4"/>
    </sheetIdMap>
  </header>
  <header guid="{FFF00831-0D35-4140-B223-CEEB8CE5940F}" dateTime="2020-09-04T21:21:32" maxSheetId="8" userName="harold campos" r:id="rId234">
    <sheetIdMap count="7">
      <sheetId val="1"/>
      <sheetId val="6"/>
      <sheetId val="2"/>
      <sheetId val="7"/>
      <sheetId val="5"/>
      <sheetId val="3"/>
      <sheetId val="4"/>
    </sheetIdMap>
  </header>
  <header guid="{B6C06CF6-10CF-4E80-AA42-0AEC96D4E911}" dateTime="2020-09-04T21:21:51" maxSheetId="8" userName="Jhon Alexander Gomez Arevalo" r:id="rId235" minRId="1729" maxRId="1733">
    <sheetIdMap count="7">
      <sheetId val="1"/>
      <sheetId val="6"/>
      <sheetId val="2"/>
      <sheetId val="7"/>
      <sheetId val="5"/>
      <sheetId val="3"/>
      <sheetId val="4"/>
    </sheetIdMap>
  </header>
  <header guid="{F27F479B-5285-4E45-B8C1-A982F1FFCE8E}" dateTime="2020-09-04T21:28:38" maxSheetId="8" userName="Jhon Alexander Gomez Arevalo" r:id="rId236">
    <sheetIdMap count="7">
      <sheetId val="1"/>
      <sheetId val="6"/>
      <sheetId val="2"/>
      <sheetId val="7"/>
      <sheetId val="5"/>
      <sheetId val="3"/>
      <sheetId val="4"/>
    </sheetIdMap>
  </header>
  <header guid="{EB43A5A2-FD04-4E64-9937-8200F060CAFD}" dateTime="2020-09-07T08:54:17" maxSheetId="8" userName="Jhon Alexander Gomez Arevalo" r:id="rId237" minRId="1750" maxRId="1753">
    <sheetIdMap count="7">
      <sheetId val="1"/>
      <sheetId val="2"/>
      <sheetId val="5"/>
      <sheetId val="7"/>
      <sheetId val="6"/>
      <sheetId val="3"/>
      <sheetId val="4"/>
    </sheetIdMap>
  </header>
  <header guid="{FBDC1C09-736F-4B2B-A853-8ED01AD4F565}" dateTime="2020-09-07T09:10:14" maxSheetId="8" userName="Jhon Alexander Gomez Arevalo" r:id="rId238" minRId="1754">
    <sheetIdMap count="7">
      <sheetId val="1"/>
      <sheetId val="2"/>
      <sheetId val="5"/>
      <sheetId val="7"/>
      <sheetId val="6"/>
      <sheetId val="3"/>
      <sheetId val="4"/>
    </sheetIdMap>
  </header>
  <header guid="{56616758-C91E-4BEF-A3D0-3A4B049A5B68}" dateTime="2020-09-07T09:18:23" maxSheetId="8" userName="Jhon Alexander Gomez Arevalo" r:id="rId239" minRId="1763" maxRId="1764">
    <sheetIdMap count="7">
      <sheetId val="1"/>
      <sheetId val="2"/>
      <sheetId val="5"/>
      <sheetId val="7"/>
      <sheetId val="6"/>
      <sheetId val="3"/>
      <sheetId val="4"/>
    </sheetIdMap>
  </header>
  <header guid="{8AA9C1FE-E192-41FF-A722-4DC6353CF2B8}" dateTime="2020-09-07T09:39:12" maxSheetId="8" userName="Jhon Alexander Gomez Arevalo" r:id="rId240" minRId="1765" maxRId="1769">
    <sheetIdMap count="7">
      <sheetId val="1"/>
      <sheetId val="2"/>
      <sheetId val="5"/>
      <sheetId val="7"/>
      <sheetId val="6"/>
      <sheetId val="3"/>
      <sheetId val="4"/>
    </sheetIdMap>
  </header>
  <header guid="{16F7D1BD-52FF-4D9F-9A5D-06C4FAEE49C9}" dateTime="2020-09-07T09:42:30" maxSheetId="8" userName="Jhon Alexander Gomez Arevalo" r:id="rId241">
    <sheetIdMap count="7">
      <sheetId val="1"/>
      <sheetId val="2"/>
      <sheetId val="5"/>
      <sheetId val="7"/>
      <sheetId val="6"/>
      <sheetId val="3"/>
      <sheetId val="4"/>
    </sheetIdMap>
  </header>
  <header guid="{4F1846D0-5D9D-44F2-BB46-5DCB59C2ACF2}" dateTime="2020-09-07T10:15:45" maxSheetId="8" userName="Rubiela Del Socorro Ochoa Avila" r:id="rId242">
    <sheetIdMap count="7">
      <sheetId val="1"/>
      <sheetId val="2"/>
      <sheetId val="5"/>
      <sheetId val="7"/>
      <sheetId val="6"/>
      <sheetId val="3"/>
      <sheetId val="4"/>
    </sheetIdMap>
  </header>
  <header guid="{B945B736-645B-44C4-9B49-E7B1715EC22A}" dateTime="2020-09-07T10:26:07" maxSheetId="8" userName="harold campos" r:id="rId243" minRId="1785" maxRId="1790">
    <sheetIdMap count="7">
      <sheetId val="1"/>
      <sheetId val="2"/>
      <sheetId val="5"/>
      <sheetId val="7"/>
      <sheetId val="6"/>
      <sheetId val="3"/>
      <sheetId val="4"/>
    </sheetIdMap>
  </header>
  <header guid="{D2B3B6A1-9718-4BD8-B430-F0FBB20FF5DA}" dateTime="2020-09-07T10:26:34" maxSheetId="8" userName="Jhon Alexander Gomez Arevalo" r:id="rId244" minRId="1799">
    <sheetIdMap count="7">
      <sheetId val="1"/>
      <sheetId val="2"/>
      <sheetId val="5"/>
      <sheetId val="7"/>
      <sheetId val="6"/>
      <sheetId val="3"/>
      <sheetId val="4"/>
    </sheetIdMap>
  </header>
  <header guid="{3622E862-A49B-44A2-A7E0-E82E56D3BEC3}" dateTime="2020-09-07T10:54:09" maxSheetId="8" userName="Rubiela Del Socorro Ochoa Avila" r:id="rId245" minRId="1807">
    <sheetIdMap count="7">
      <sheetId val="1"/>
      <sheetId val="2"/>
      <sheetId val="5"/>
      <sheetId val="7"/>
      <sheetId val="6"/>
      <sheetId val="3"/>
      <sheetId val="4"/>
    </sheetIdMap>
  </header>
  <header guid="{6FC14D5B-1648-4898-B633-47B0D6B7E63D}" dateTime="2020-09-07T11:50:02" maxSheetId="8" userName="Jhon Alexander Gomez Arevalo" r:id="rId246">
    <sheetIdMap count="7">
      <sheetId val="1"/>
      <sheetId val="2"/>
      <sheetId val="5"/>
      <sheetId val="7"/>
      <sheetId val="6"/>
      <sheetId val="3"/>
      <sheetId val="4"/>
    </sheetIdMap>
  </header>
  <header guid="{D93F1AC2-09FD-402E-8798-2DCF5B746FF1}" dateTime="2020-09-07T15:37:21" maxSheetId="8" userName="Administrador" r:id="rId247" minRId="1823" maxRId="1824">
    <sheetIdMap count="7">
      <sheetId val="1"/>
      <sheetId val="2"/>
      <sheetId val="5"/>
      <sheetId val="7"/>
      <sheetId val="6"/>
      <sheetId val="3"/>
      <sheetId val="4"/>
    </sheetIdMap>
  </header>
  <header guid="{481F9702-1C21-488C-8D71-C799630AF745}" dateTime="2020-09-08T10:48:32" maxSheetId="8" userName="Rubiela Del Socorro Ochoa Avila" r:id="rId248" minRId="1825" maxRId="1832">
    <sheetIdMap count="7">
      <sheetId val="1"/>
      <sheetId val="2"/>
      <sheetId val="5"/>
      <sheetId val="7"/>
      <sheetId val="6"/>
      <sheetId val="3"/>
      <sheetId val="4"/>
    </sheetIdMap>
  </header>
  <header guid="{26BDDC93-542A-4186-8DEF-9364E0E8EF1C}" dateTime="2020-09-08T13:27:57" maxSheetId="8" userName="Mónica Patricia Rincón Velandia" r:id="rId249" minRId="1841">
    <sheetIdMap count="7">
      <sheetId val="1"/>
      <sheetId val="2"/>
      <sheetId val="5"/>
      <sheetId val="7"/>
      <sheetId val="6"/>
      <sheetId val="3"/>
      <sheetId val="4"/>
    </sheetIdMap>
  </header>
  <header guid="{FAE9FBA8-D739-4C1D-A264-1CF5C2E05CF1}" dateTime="2020-09-08T17:50:53" maxSheetId="8" userName="Alexis Carranza Moreno" r:id="rId250" minRId="1850" maxRId="1851">
    <sheetIdMap count="7">
      <sheetId val="1"/>
      <sheetId val="2"/>
      <sheetId val="5"/>
      <sheetId val="7"/>
      <sheetId val="6"/>
      <sheetId val="3"/>
      <sheetId val="4"/>
    </sheetIdMap>
  </header>
  <header guid="{F71B07F9-E81C-453A-80C9-90643912175A}" dateTime="2020-09-10T18:42:59" maxSheetId="8" userName="Jhon Alexander Gomez Arevalo" r:id="rId251" minRId="1860" maxRId="1861">
    <sheetIdMap count="7">
      <sheetId val="1"/>
      <sheetId val="2"/>
      <sheetId val="5"/>
      <sheetId val="7"/>
      <sheetId val="6"/>
      <sheetId val="3"/>
      <sheetId val="4"/>
    </sheetIdMap>
  </header>
  <header guid="{3130E641-98D8-4B35-AF98-CDBE1895541B}" dateTime="2020-09-10T19:15:07" maxSheetId="8" userName="ADMIN" r:id="rId252" minRId="1869" maxRId="1883">
    <sheetIdMap count="7">
      <sheetId val="1"/>
      <sheetId val="2"/>
      <sheetId val="5"/>
      <sheetId val="7"/>
      <sheetId val="6"/>
      <sheetId val="3"/>
      <sheetId val="4"/>
    </sheetIdMap>
  </header>
  <header guid="{A34AFBBF-A0AD-4C35-A57A-E223575AC400}" dateTime="2020-09-15T15:28:14" maxSheetId="8" userName="Juver Chaparro Castiblanco" r:id="rId253" minRId="1891" maxRId="1894">
    <sheetIdMap count="7">
      <sheetId val="1"/>
      <sheetId val="2"/>
      <sheetId val="5"/>
      <sheetId val="7"/>
      <sheetId val="6"/>
      <sheetId val="3"/>
      <sheetId val="4"/>
    </sheetIdMap>
  </header>
  <header guid="{E5BDEDF5-FBAE-4E49-ACDD-5B8DAFC24503}" dateTime="2020-09-15T15:29:36" maxSheetId="8" userName="Juver Chaparro Castiblanco" r:id="rId254">
    <sheetIdMap count="7">
      <sheetId val="1"/>
      <sheetId val="2"/>
      <sheetId val="5"/>
      <sheetId val="7"/>
      <sheetId val="6"/>
      <sheetId val="3"/>
      <sheetId val="4"/>
    </sheetIdMap>
  </header>
  <header guid="{08214F50-44A6-4FF6-9FCC-387D7189153D}" dateTime="2020-09-15T16:29:35" maxSheetId="8" userName="Juver Chaparro Castiblanco" r:id="rId255">
    <sheetIdMap count="7">
      <sheetId val="1"/>
      <sheetId val="2"/>
      <sheetId val="5"/>
      <sheetId val="7"/>
      <sheetId val="6"/>
      <sheetId val="3"/>
      <sheetId val="4"/>
    </sheetIdMap>
  </header>
  <header guid="{53AD0DE5-A28F-4C67-8C92-E7743839A183}" dateTime="2020-09-29T13:44:59" maxSheetId="8" userName="Yolanda Castros Salcedo" r:id="rId256" minRId="1916" maxRId="1951">
    <sheetIdMap count="7">
      <sheetId val="1"/>
      <sheetId val="2"/>
      <sheetId val="5"/>
      <sheetId val="7"/>
      <sheetId val="6"/>
      <sheetId val="3"/>
      <sheetId val="4"/>
    </sheetIdMap>
  </header>
  <header guid="{EC458E11-663D-405F-8A37-E289C168191B}" dateTime="2020-09-29T13:59:11" maxSheetId="8" userName="Yolanda Castros Salcedo" r:id="rId257" minRId="1960" maxRId="2009">
    <sheetIdMap count="7">
      <sheetId val="1"/>
      <sheetId val="2"/>
      <sheetId val="5"/>
      <sheetId val="7"/>
      <sheetId val="6"/>
      <sheetId val="3"/>
      <sheetId val="4"/>
    </sheetIdMap>
  </header>
  <header guid="{9B08FFB5-38E2-4DF0-BD9C-06422CB3BB0B}" dateTime="2020-09-29T20:42:18" maxSheetId="8" userName="Yolanda Castros Salcedo" r:id="rId258" minRId="2010" maxRId="2040">
    <sheetIdMap count="7">
      <sheetId val="1"/>
      <sheetId val="2"/>
      <sheetId val="5"/>
      <sheetId val="7"/>
      <sheetId val="6"/>
      <sheetId val="3"/>
      <sheetId val="4"/>
    </sheetIdMap>
  </header>
  <header guid="{D6A3A246-BB68-48F4-AD03-27D323ED460B}" dateTime="2020-09-29T21:31:12" maxSheetId="8" userName="DELL" r:id="rId259" minRId="2050" maxRId="2063">
    <sheetIdMap count="7">
      <sheetId val="1"/>
      <sheetId val="2"/>
      <sheetId val="5"/>
      <sheetId val="7"/>
      <sheetId val="6"/>
      <sheetId val="3"/>
      <sheetId val="4"/>
    </sheetIdMap>
  </header>
  <header guid="{9A22297A-421F-4198-A8F3-7CC58ED1D6E0}" dateTime="2020-09-30T06:21:28" maxSheetId="8" userName="DELL" r:id="rId260" minRId="2073" maxRId="2093">
    <sheetIdMap count="7">
      <sheetId val="1"/>
      <sheetId val="2"/>
      <sheetId val="5"/>
      <sheetId val="7"/>
      <sheetId val="6"/>
      <sheetId val="3"/>
      <sheetId val="4"/>
    </sheetIdMap>
  </header>
  <header guid="{93D19B89-D5F4-4250-8190-FF0FFE250FE6}" dateTime="2020-09-30T06:47:15" maxSheetId="8" userName="DELL" r:id="rId261" minRId="2103" maxRId="2104">
    <sheetIdMap count="7">
      <sheetId val="1"/>
      <sheetId val="2"/>
      <sheetId val="5"/>
      <sheetId val="7"/>
      <sheetId val="6"/>
      <sheetId val="3"/>
      <sheetId val="4"/>
    </sheetIdMap>
  </header>
  <header guid="{72FB9FC7-48FD-4D69-9138-48477BD726A8}" dateTime="2020-09-30T07:03:06" maxSheetId="8" userName="Yolanda Castros Salcedo" r:id="rId262">
    <sheetIdMap count="7">
      <sheetId val="1"/>
      <sheetId val="2"/>
      <sheetId val="5"/>
      <sheetId val="7"/>
      <sheetId val="6"/>
      <sheetId val="3"/>
      <sheetId val="4"/>
    </sheetIdMap>
  </header>
  <header guid="{7F07A148-5B32-4AB0-B525-EE06C010372A}" dateTime="2020-09-30T07:04:02" maxSheetId="8" userName="Yolanda Castros Salcedo" r:id="rId263">
    <sheetIdMap count="7">
      <sheetId val="1"/>
      <sheetId val="2"/>
      <sheetId val="5"/>
      <sheetId val="7"/>
      <sheetId val="6"/>
      <sheetId val="3"/>
      <sheetId val="4"/>
    </sheetIdMap>
  </header>
  <header guid="{5FA6BD90-0210-4812-8005-DCD25484B4F4}" dateTime="2020-09-30T15:47:42" maxSheetId="8" userName="Yolanda Castros Salcedo" r:id="rId264" minRId="2123">
    <sheetIdMap count="7">
      <sheetId val="1"/>
      <sheetId val="2"/>
      <sheetId val="5"/>
      <sheetId val="7"/>
      <sheetId val="6"/>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0" sId="2" odxf="1" dxf="1">
    <nc r="BN12" t="inlineStr">
      <is>
        <t xml:space="preserve">Se observó la verificación mensual del seguimiento a la planeación de la entidad a través la herramienta que consolida los reportes de cada uno de los proyectos versus las evidencias aportadas por las dependencias, resultados presentados en el Comité Institucional de Gestión y Desempeño, evidencias que se encuentran en la ruta la carpeta PAI INFORMATIVO ubicada en cada dependencia en   \\192.168.0.8\shares\4-Segimiento_Plan_accion_2020.
En el seguimiento se puede evidenciar que el rezago en algunos proyectos como consecuencia del Coronavirus, cada dependencia está trabajando en sus respectivas modificaciones, teniendo en cuenta que cada cronograma cuenta con una parte descriptiva, allí se relacionan tanto los avances como la justificación de los rezagos para el correspondiente periodo de seguimiento, lo cual se encuentra soportado en la ruta:  \\192.168.0.8\shares\4-Segimiento_Plan_accion_2020 y allí en cada dependencia de la entidad.
Evidencias: 
Seguimiento cronogramas en :  \\192.168.0.8\shares\4-Segimiento_Plan_accion_2020.
Plan de Acción Institucional:   \\192.168.0.8\shares\4-Segimiento_Plan_accion_2020\110_OAP\PAI INFORMATIVO
Publicaciones: (https://www.serviciocivil.gov.co/portal/transparencia/planeacion/metas-objetivos-indicadores), al igual que en el portal Datos Abiertos de Bogotá (https://datosabiertos.bogota.gov.co/dataset/plan-de-accion-institucional-integrado)
El riesgo no se ha materializado </t>
      </is>
    </nc>
    <odxf>
      <fill>
        <patternFill patternType="none">
          <bgColor indexed="65"/>
        </patternFill>
      </fill>
    </odxf>
    <ndxf>
      <fill>
        <patternFill patternType="solid">
          <bgColor theme="0"/>
        </patternFill>
      </fill>
    </ndxf>
  </rcc>
  <rcc rId="2011" sId="2" odxf="1" dxf="1">
    <nc r="BN13" t="inlineStr">
      <is>
        <t xml:space="preserve">De acuerdo con lo observado y seguimiento en la carpeta PAI INFORMATIVO ubicada en cada dependencia en   \\192.168.0.8\shares\4-Segimiento_Plan_accion_2020, se evidencia el plan institucional, su seguimiento y reporte correspondiente por dependencia y proyecto, encontrando que existe el control implementado de manera mensualizada, sin embargo, evidencia el seguimiento y a la vez el rezago de 16 proyectos de los 51 existentes
Evidencias:
Seguimiento cronogramas en :  \\192.168.0.8\shares\4-Segimiento_Plan_accion_2020.
Plan de Acción Institucional:   \\192.168.0.8\shares\4-Segimiento_Plan_accion_2020\110_OAP\PAI INFORMATIVO
Publicaciones: (https://www.serviciocivil.gov.co/portal/transparencia/planeacion/metas-objetivos-indicadores), al igual que en el portal Datos Abiertos de Bogotá (https://datosabiertos.bogota.gov.co/dataset/plan-de-accion-institucional-integrado)
El riesgo no se ha materializado </t>
      </is>
    </nc>
    <odxf>
      <fill>
        <patternFill patternType="none">
          <bgColor indexed="65"/>
        </patternFill>
      </fill>
    </odxf>
    <ndxf>
      <fill>
        <patternFill patternType="solid">
          <bgColor theme="0"/>
        </patternFill>
      </fill>
    </ndxf>
  </rcc>
  <rfmt sheetId="2" sqref="BN15" start="0" length="0">
    <dxf>
      <fill>
        <patternFill patternType="solid">
          <bgColor theme="0"/>
        </patternFill>
      </fill>
    </dxf>
  </rfmt>
  <rcc rId="2012" sId="2" odxf="1" dxf="1">
    <nc r="BN16" t="inlineStr">
      <is>
        <t xml:space="preserve">Se observa que las evidencias correspondientes al PERIODO 2 (mayo, junio, julio, agosto) con las que se realiza el avance y seguimiento del control establecido, en el proyecto Mantenimiento del Sistema de Gestión de Calidad bajo la norma ISO 9001:2015, se encuentra en Z:\4-Segimiento_Plan_accion_2020\110_OAP\4. ISO 9001, se verifica que el control es efectivo.
El riesgo no se ha materializado.  </t>
      </is>
    </nc>
    <odxf>
      <fill>
        <patternFill patternType="none">
          <bgColor indexed="65"/>
        </patternFill>
      </fill>
    </odxf>
    <ndxf>
      <fill>
        <patternFill patternType="solid">
          <bgColor theme="0"/>
        </patternFill>
      </fill>
    </ndxf>
  </rcc>
  <rcc rId="2013" sId="2" odxf="1" dxf="1">
    <nc r="BN17" t="inlineStr">
      <is>
        <t xml:space="preserve">Se observa el seguimiento del Plan de Acción Institucional, el cual debe realizarse de manera mensual, verificando que está publicado en el botón de transparencia de la web del DASCD, \\192.168.0.8\shares\4-Segimiento_Plan_accion_2020\110_OAP
Se evidencia que se viene realizando el seguimiento al SIG por medio del proyecto correspondiente, al igual que el seguimiento al MIPG por medio de los planes de Implementación y Mantenimiento, en la carpeta: \\192.168.0.8\shares\4-Segimiento_Plan_accion_2020\110_OAP\MIPG INFORMATIVO.
En el seguimiento la primera line de defensa recomienda que “es importante tener en cuenta, que debido a la actual emergencia COVID-19 y los lineamientos tanto del nivel nacional como distrital, algunos proyectos han presentado rezagos y se deben modificar, lo cual está en proceso por parte de las dependencias, que presentan sus propuestas al CIGD y allí se toman las decisiones correspondientes.” Por tal razón se deben tener en cuenta estas recomendaciones y evitar una posible, materialización del riesgo. 
El riesgo no se ha materializado.  </t>
      </is>
    </nc>
    <odxf>
      <fill>
        <patternFill patternType="none">
          <bgColor indexed="65"/>
        </patternFill>
      </fill>
    </odxf>
    <ndxf>
      <fill>
        <patternFill patternType="solid">
          <bgColor theme="0"/>
        </patternFill>
      </fill>
    </ndxf>
  </rcc>
  <rcc rId="2014" sId="2" odxf="1" dxf="1">
    <nc r="BN18" t="inlineStr">
      <is>
        <t xml:space="preserve">No se evidencia atención al seguimiento realizado por la tercera línea de defensa en el primer cuatrimestre relacionado con: “la descripción del control, no se observa la definición  y precisión  de  la metodología establecida  para la ejecución del control, es decir el cómo se realiza la actividad de control, de acuerdo con la descripción, se entiende que  es el profesional responsable, a quien se le delega la elección el mecanismo de control, porque menciona que  deberá documentar el cómo realizó el procesamiento, situación que daría a entender que el control no está bien diseñado y podría no ser efectivo en determinado momento.
Por lo anterior se sugiere considerar la pertinencia de mejorar el diseño del control con relación a la persona responsable de su ejecución.” 
Durante el período se ha mejorado el procesamiento de los datos y se ha documentado en los archivos de generación del reporte, quedando documentado en la carpeta establecida para tal fin, es decir en la ruta M:\1-SIG-DASCD\22-Matriz de Riesgos\2020\Riesgos de gestión y corrupción\Cuatrimestre 1 - 2020\Evidencias_Matriz_Riesgos.
El riesgo no se ha materializado.  </t>
      </is>
    </nc>
    <odxf>
      <font>
        <sz val="11"/>
        <color theme="1"/>
        <name val="Calibri"/>
        <scheme val="minor"/>
      </font>
      <fill>
        <patternFill patternType="none">
          <bgColor indexed="65"/>
        </patternFill>
      </fill>
    </odxf>
    <ndxf>
      <font>
        <sz val="11"/>
        <color auto="1"/>
        <name val="Calibri"/>
        <scheme val="minor"/>
      </font>
      <fill>
        <patternFill patternType="solid">
          <bgColor theme="0"/>
        </patternFill>
      </fill>
    </ndxf>
  </rcc>
  <rcc rId="2015" sId="2" odxf="1" dxf="1">
    <nc r="BN19" t="inlineStr">
      <is>
        <t>No se evidencia atención al seguimiento realizado por la tercera línea de defensa, en la que se señaló “en la descripción del control, no se observa la definición  y precisión  de  la metodología establecida  para la ejecución del control, es decir el cómo se realiza la actividad de control, de acuerdo con la descripción, se entiende que  es el profesional responsable, a quien se le delega la elección el mecanismo de control, porque menciona que  deberá documentar el cómo realizó el procesamiento, situación que daría a entender que el control no está bien diseñado y podría no ser efectivo en determinado momento.”
Aunque el riesgo no se ha materializado, por que se vienen mejorando el procesamiento de los datos y se ha documentado en los archivos de generación del reporte, se recomienda tener en cuenta las recomendaciones que realiza la tercera línea de defensa.</t>
      </is>
    </nc>
    <odxf>
      <fill>
        <patternFill patternType="none">
          <bgColor indexed="65"/>
        </patternFill>
      </fill>
    </odxf>
    <ndxf>
      <fill>
        <patternFill patternType="solid">
          <bgColor theme="0"/>
        </patternFill>
      </fill>
    </ndxf>
  </rcc>
  <rcc rId="2016" sId="2" odxf="1" dxf="1">
    <nc r="BN20" t="inlineStr">
      <is>
        <t xml:space="preserve">Se evidencia que el control se está implementado con el PLAN GENERAL DE SEGURIDAD Y PRIVACIDAD DE LA INFORMACIÓN, por el cual el pasado 5 de mayo se suscribió contrato CPS-061-2020 con E&amp;C INGENIEROS S.A.S, 05/05/2020, por el valor de $34.999.000, según consta en Z:\Plan_Anual_Adquisiciones. (Evidencia: Z:\Of_TIC\CONTRATOS_2020\IPV6).
El control se está implementado y el riesgo no se ha materializado.
</t>
      </is>
    </nc>
    <odxf>
      <fill>
        <patternFill patternType="none">
          <bgColor indexed="65"/>
        </patternFill>
      </fill>
    </odxf>
    <ndxf>
      <fill>
        <patternFill patternType="solid">
          <bgColor theme="0"/>
        </patternFill>
      </fill>
    </ndxf>
  </rcc>
  <rcc rId="2017" sId="2" odxf="1" dxf="1">
    <nc r="BN21" t="inlineStr">
      <is>
        <t>Como la tercera línea de defensa en el primer cuatrimestre no pudo realizar seguimiento al PETI, por estar programado a partir del mes de mayo de 2020, se puede evidenciar que se empezó a medir el indicador porcentaje de ejecución del PETI, el cual tiene como objetivo controlar la ejecución del PETI, mediante el porcentaje de actividades planteadas frente a las ejecutadas en el PETI y que se encuentra en (Evidencia: Z:\1-SIG-DASCD\15-G_TIC\6-Indicadores\2020) 
El control se está implementando y el riesgo no se ha materializado.</t>
      </is>
    </nc>
    <odxf>
      <font>
        <sz val="11"/>
        <color theme="1"/>
        <name val="Calibri"/>
        <scheme val="minor"/>
      </font>
      <fill>
        <patternFill patternType="none">
          <bgColor indexed="65"/>
        </patternFill>
      </fill>
    </odxf>
    <ndxf>
      <font>
        <sz val="11"/>
        <color auto="1"/>
        <name val="Calibri"/>
        <scheme val="minor"/>
      </font>
      <fill>
        <patternFill patternType="solid">
          <bgColor theme="0"/>
        </patternFill>
      </fill>
    </ndxf>
  </rcc>
  <rcc rId="2018" sId="2" odxf="1" dxf="1">
    <nc r="BN22" t="inlineStr">
      <is>
        <t>Se observa que la actualización de la Matriz de Caracterización de Activos de Información – MCAI el cual, se presentó para aprobación del Comité Institucional de Gestión y Desempeño y está publicado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t>
      </is>
    </nc>
    <odxf>
      <fill>
        <patternFill patternType="none">
          <bgColor indexed="65"/>
        </patternFill>
      </fill>
    </odxf>
    <ndxf>
      <fill>
        <patternFill patternType="solid">
          <bgColor theme="0"/>
        </patternFill>
      </fill>
    </ndxf>
  </rcc>
  <rcc rId="2019" sId="2" odxf="1" dxf="1">
    <nc r="BN23" t="inlineStr">
      <is>
        <t xml:space="preserve">Se pudo evidenciar la actualización, clasificación y caracterización de los activos de información para el 2020, en agosto de 2020 se publicó la matriz en transparencia en el enlace https://www.serviciocivil.gov.co/portal/transparencia/instrumentos-gestion-informacion-publica/registro-de-activos-de-informaci%C3%B3n-1).
También se realizó la actualización de la matriz de riesgos de seguridad digital y se realizaron los seguimientos de primer y segundo cuatrimestre (Evidencia: Z:\1-SIG-DASCD\22-Matriz de Riesgos\2020\Riesgos de Seguridad Digital)
El control ha sido efectivo y el riesgo no se ha materializado. </t>
      </is>
    </nc>
    <odxf>
      <font>
        <sz val="11"/>
        <color theme="1"/>
        <name val="Calibri"/>
        <scheme val="minor"/>
      </font>
    </odxf>
    <ndxf>
      <font>
        <sz val="11"/>
        <color auto="1"/>
        <name val="Calibri"/>
        <scheme val="minor"/>
      </font>
    </ndxf>
  </rcc>
  <rcc rId="2020" sId="2" odxf="1" dxf="1">
    <nc r="BN24" t="inlineStr">
      <is>
        <t xml:space="preserve">Se evidenció gestión en la realización del comité de redacción con un representante de cada dependencia, las evidencias pueden ser consultadas en la carpeta compartida Z en la ruta Z:\1-SIG-DASCD\22-Matriz de Riesgos\2020\Riesgos de gestión y corrupción\Cuatrimestre 1 - 2020\Evidencias_Matriz_Riesgos Primer Cuatrimestre\5. Gestión de la comunicación.
El riesgo no se ha materializado.  
</t>
      </is>
    </nc>
    <odxf>
      <font>
        <sz val="11"/>
        <color theme="1"/>
        <name val="Calibri"/>
        <scheme val="minor"/>
      </font>
    </odxf>
    <ndxf>
      <font>
        <sz val="11"/>
        <color auto="1"/>
        <name val="Calibri"/>
        <scheme val="minor"/>
      </font>
    </ndxf>
  </rcc>
  <rcc rId="2021" sId="2" odxf="1" dxf="1">
    <nc r="BN25" t="inlineStr">
      <is>
        <t xml:space="preserve">Se observa que en la ruta Z:\4-Segimiento_Plan_accion_2020\400_SGCyCD\8.  Plan de Comunicaciones 2020 se pueden ver las comunicaciones, las publicaciones realizadas, sin embargo no se pueden ver los formatos E-COM-FM-001,  E-COM-PR-002 , E-COM-PR-003, E-COM-PR-004, E-COM-PR-006  debidamente diligenciados. 
El riesgo no se ha materializado.  </t>
      </is>
    </nc>
    <odxf>
      <fill>
        <patternFill patternType="none">
          <bgColor indexed="65"/>
        </patternFill>
      </fill>
    </odxf>
    <ndxf>
      <fill>
        <patternFill patternType="solid">
          <bgColor theme="0"/>
        </patternFill>
      </fill>
    </ndxf>
  </rcc>
  <rcc rId="2022" sId="2" odxf="1" dxf="1">
    <nc r="BN26" t="inlineStr">
      <is>
        <t xml:space="preserve">Se observa que en la ruta Z:\4-Segimiento_Plan_accion_2020\400_SGCyCD\8.  Plan de Comunicaciones 2020 se pueden ver las comunicaciones, las publicaciones realizadas, sin embargo no se pueden ver los formatos E-COM-FM-001,  E-COM-PR-002 , E-COM-PR-003, E-COM-PR-004, E-COM-PR-006  debidamente diligenciados. 
El riesgo no se ha materializado.  </t>
      </is>
    </nc>
    <odxf>
      <font>
        <sz val="11"/>
        <color theme="1"/>
        <name val="Calibri"/>
        <scheme val="minor"/>
      </font>
      <fill>
        <patternFill patternType="none">
          <bgColor indexed="65"/>
        </patternFill>
      </fill>
    </odxf>
    <ndxf>
      <font>
        <sz val="11"/>
        <color auto="1"/>
        <name val="Calibri"/>
        <scheme val="minor"/>
      </font>
      <fill>
        <patternFill patternType="solid">
          <bgColor theme="0"/>
        </patternFill>
      </fill>
    </ndxf>
  </rcc>
  <rcc rId="2023" sId="2" odxf="1" dxf="1">
    <nc r="BN27" t="inlineStr">
      <is>
        <t xml:space="preserve">Se puede evidenciar que el riesgo continua materializado, quedando demostrado que algunas PQRS se respondieron de manera extemporánea en el periodo analizado o no se les ha dado respuesta alguna, lo cual quedó observado en el seguimiento que realiza la tercera line de defensa al proceso, el cual está en el enlace https://www.serviciocivil.gov.co/portal/transparencia/control/reportes-de-control-interno/informe-pqrs-primer-semestre-2020.
Es pertinente tener en cuenta los hallazgos y recomendaciones del informe antes mencionado. 
</t>
      </is>
    </nc>
    <odxf>
      <fill>
        <patternFill patternType="none">
          <bgColor indexed="65"/>
        </patternFill>
      </fill>
    </odxf>
    <ndxf>
      <fill>
        <patternFill patternType="solid">
          <bgColor theme="0"/>
        </patternFill>
      </fill>
    </ndxf>
  </rcc>
  <rcc rId="2024" sId="2" odxf="1" dxf="1">
    <nc r="BN28" t="inlineStr">
      <is>
        <t>De acuerdo con recomendaciones de la tercera línea de defensa, “En la descripción del control se observó que la responsabilidad está asignada a todos los profesionales del equipo técnico, y no se especifica un cargo como responsable, de acuerdo con la Guía para la Administración de los Riesgos de Gestión, Corrupción y Seguridad Digital y el Diseño de Controles en Entidades Públicas, se considera importante que: "El control debe iniciar con un cargo responsable o un sistema o aplicación".”. el cual no se tiene en cuenta, es indispensable acoger las respectivas recomendaciones, aunque el riesgo no se materialicé. 
No se ha materializado el riesgo.</t>
      </is>
    </nc>
    <odxf>
      <font>
        <sz val="11"/>
        <color theme="1"/>
        <name val="Calibri"/>
        <scheme val="minor"/>
      </font>
      <fill>
        <patternFill patternType="none">
          <bgColor indexed="65"/>
        </patternFill>
      </fill>
    </odxf>
    <ndxf>
      <font>
        <sz val="11"/>
        <color auto="1"/>
        <name val="Calibri"/>
        <scheme val="minor"/>
      </font>
      <fill>
        <patternFill patternType="solid">
          <bgColor theme="0"/>
        </patternFill>
      </fill>
    </ndxf>
  </rcc>
  <rcc rId="2025" sId="2" odxf="1" dxf="1">
    <nc r="BN29" t="inlineStr">
      <is>
        <t xml:space="preserve">Se observa que la tercera línea de defensa en el seguimiento anterior sugirió: "mejorar el diseño del  control  y considerar la pertinencia de ajustarlo, involucrando todas las variables , además se debe tener en cuenta que  mediante el módulo de TRAMITES EN LINEA se implementó la recepción para solicitud de conceptos técnicos, lo que permite a los usuarios de las diferentes entidades radicar directamente al DASCD sus trámites en línea y mediante el SIDEAP realizar toda su respectiva gestión."   es indispensable acoger las respectivas recomendaciones, aunque el riesgo no se materialicé.
</t>
      </is>
    </nc>
    <odxf>
      <fill>
        <patternFill patternType="none">
          <bgColor indexed="65"/>
        </patternFill>
      </fill>
    </odxf>
    <ndxf>
      <fill>
        <patternFill patternType="solid">
          <bgColor theme="0"/>
        </patternFill>
      </fill>
    </ndxf>
  </rcc>
  <rcc rId="2026" sId="2" odxf="1" dxf="1">
    <nc r="BN30" t="inlineStr">
      <is>
        <r>
          <t xml:space="preserve">Se evidencia formatos  de solicitud capacitación,  Z:\7- Seguimientos otros informes\3. Seguimiento Mapas de riesgos\Riesgos de gestión y corrupción\Segundo_Seguimiento - 2020\Evidencias\8-Bienestar, </t>
        </r>
        <r>
          <rPr>
            <sz val="11"/>
            <color rgb="FFFF0000"/>
            <rFont val="Calibri"/>
            <family val="2"/>
          </rPr>
          <t>Desarrollo y Medición R\Control 2 Evidencias_Capacitación</t>
        </r>
        <r>
          <rPr>
            <sz val="11"/>
            <rFont val="Calibri"/>
            <family val="2"/>
          </rPr>
          <t xml:space="preserve">
Los controles establecidos se están llevando a cabo y el riesgo no se ha materializado.</t>
        </r>
      </is>
    </nc>
    <odxf>
      <font>
        <sz val="11"/>
        <color theme="1"/>
        <name val="Calibri"/>
        <scheme val="minor"/>
      </font>
      <fill>
        <patternFill patternType="none">
          <bgColor indexed="65"/>
        </patternFill>
      </fill>
    </odxf>
    <ndxf>
      <font>
        <sz val="11"/>
        <color auto="1"/>
        <name val="Calibri"/>
        <scheme val="minor"/>
      </font>
      <fill>
        <patternFill patternType="solid">
          <bgColor theme="0"/>
        </patternFill>
      </fill>
    </ndxf>
  </rcc>
  <rcc rId="2027" sId="2" odxf="1" dxf="1">
    <nc r="BN31" t="inlineStr">
      <is>
        <r>
          <t>Se observa que se emitió la c</t>
        </r>
        <r>
          <rPr>
            <sz val="11"/>
            <rFont val="Calibri"/>
            <family val="2"/>
          </rPr>
          <t xml:space="preserve">ircular externa 019 de 2020 del 27 </t>
        </r>
        <r>
          <rPr>
            <sz val="11"/>
            <color theme="1"/>
            <rFont val="Calibri"/>
            <family val="2"/>
          </rPr>
          <t>de mayo, para identificar la población objetivo, la caracterización de los colaboradores, el envío de la circular con dicha información es para las Entidades Distritales (partes interesadas pertinentes: SECRETARIOS DE DESPACHO, DIRECTORES DE DEPARTAMENTO.
La cual se encuentra en la siguiente ruta:
CIRCULAR: https://www.serviciocivil.gov.co/portal/transparencia/marco-legal/lineamientos/circular-externa-019
Z:\7- Seguimientos otros informes\3. Seguimiento Mapas de riesgos\Riesgos de gestión y corrupción\Segundo_Seguimiento - 2020\Evidencias\8-Bienestar, Desarrollo y Medición R\Control 1 Evidencias_Bienestar
El riego no se materializó.</t>
        </r>
      </is>
    </nc>
    <odxf>
      <fill>
        <patternFill patternType="none">
          <bgColor indexed="65"/>
        </patternFill>
      </fill>
    </odxf>
    <ndxf>
      <fill>
        <patternFill patternType="solid">
          <bgColor theme="0"/>
        </patternFill>
      </fill>
    </ndxf>
  </rcc>
  <rcc rId="2028" sId="2" odxf="1" dxf="1">
    <nc r="BN32" t="inlineStr">
      <is>
        <t>Se observa que por motivos de la emergencia económica y social COVID 19, durante el periodo comprendido entre mayo y agosto de 2020, no hubo expedición de lista de elegibles, por tanto, no existe evidencia que reportar para este control.</t>
      </is>
    </nc>
    <odxf>
      <fill>
        <patternFill patternType="none">
          <bgColor indexed="65"/>
        </patternFill>
      </fill>
    </odxf>
    <ndxf>
      <fill>
        <patternFill patternType="solid">
          <bgColor theme="0"/>
        </patternFill>
      </fill>
    </ndxf>
  </rcc>
  <rcc rId="2029" sId="2" odxf="1" dxf="1">
    <nc r="BN33" t="inlineStr">
      <is>
        <r>
          <rPr>
            <sz val="11"/>
            <rFont val="Calibri"/>
            <family val="2"/>
          </rPr>
          <t>Se observa la existencia de los formatos  A-GTH-FM-001 y A-GTH-FM-002,  en los cuales cada vez que se va a hacer un nombramiento, verifica la información aportada por el aspirante, en caso de presentarse alguna inconsistencia se puede registrar en el formato A-GTH-FM-002,</t>
        </r>
        <r>
          <rPr>
            <sz val="11"/>
            <color rgb="FFFF0000"/>
            <rFont val="Calibri"/>
            <family val="2"/>
          </rPr>
          <t xml:space="preserve"> las evidencias pueden ser consultadas en la carpeta compartida Z en la ruta Z:\1-SIG-DASCD\22-Matriz de Riesgos\2020\Riesgos de gestión y corrupción\.........</t>
        </r>
        <r>
          <rPr>
            <sz val="11"/>
            <color rgb="FFFFC000"/>
            <rFont val="Calibri"/>
            <family val="2"/>
          </rPr>
          <t xml:space="preserve"> </t>
        </r>
        <r>
          <rPr>
            <sz val="11"/>
            <rFont val="Calibri"/>
            <family val="2"/>
          </rPr>
          <t>Por motivos de la emergencia económica y social COVID 19, no se realizaron verificaciones de archivos físicos por parte de la tercera línea de defensa.</t>
        </r>
      </is>
    </nc>
    <odxf>
      <font>
        <sz val="11"/>
        <color theme="1"/>
        <name val="Calibri"/>
        <scheme val="minor"/>
      </font>
      <fill>
        <patternFill patternType="none">
          <bgColor indexed="65"/>
        </patternFill>
      </fill>
    </odxf>
    <ndxf>
      <font>
        <sz val="11"/>
        <color rgb="FFFF0000"/>
        <name val="Calibri"/>
        <scheme val="minor"/>
      </font>
      <fill>
        <patternFill patternType="solid">
          <bgColor theme="0"/>
        </patternFill>
      </fill>
    </ndxf>
  </rcc>
  <rcc rId="2030" sId="2" odxf="1" dxf="1">
    <nc r="BN34" t="inlineStr">
      <is>
        <t>Por motivos de la emergencia económica y social COVID 19, no se realizaron verificaciones de archivos físicos por parte de la tercera línea de defensa.</t>
      </is>
    </nc>
    <odxf>
      <font>
        <sz val="11"/>
        <color theme="1"/>
        <name val="Calibri"/>
        <scheme val="minor"/>
      </font>
      <fill>
        <patternFill patternType="none">
          <bgColor indexed="65"/>
        </patternFill>
      </fill>
    </odxf>
    <ndxf>
      <font>
        <sz val="11"/>
        <color rgb="FFFF0000"/>
        <name val="Calibri"/>
        <scheme val="minor"/>
      </font>
      <fill>
        <patternFill patternType="solid">
          <bgColor theme="0"/>
        </patternFill>
      </fill>
    </ndxf>
  </rcc>
  <rcc rId="2031" sId="2" odxf="1" dxf="1">
    <nc r="BN35" t="inlineStr">
      <is>
        <t>Por motivos de la emergencia económica y social COVID 19, no se realizaron verificaciones de archivos físicos por parte de la tercera línea de defensa.</t>
      </is>
    </nc>
    <odxf>
      <font>
        <sz val="11"/>
        <color theme="1"/>
        <name val="Calibri"/>
        <scheme val="minor"/>
      </font>
      <fill>
        <patternFill patternType="none">
          <bgColor indexed="65"/>
        </patternFill>
      </fill>
    </odxf>
    <ndxf>
      <font>
        <sz val="11"/>
        <color rgb="FFFF0000"/>
        <name val="Calibri"/>
        <scheme val="minor"/>
      </font>
      <fill>
        <patternFill patternType="solid">
          <bgColor theme="0"/>
        </patternFill>
      </fill>
    </ndxf>
  </rcc>
  <rcc rId="2032" sId="2" odxf="1" dxf="1">
    <nc r="BN36" t="inlineStr">
      <is>
        <t>Por motivos de la emergencia económica y social COVID 19, no se realizaron verificaciones de archivos físicos por parte de la tercera línea de defensa.</t>
      </is>
    </nc>
    <odxf>
      <font>
        <sz val="11"/>
        <color theme="1"/>
        <name val="Calibri"/>
        <scheme val="minor"/>
      </font>
      <fill>
        <patternFill patternType="none">
          <bgColor indexed="65"/>
        </patternFill>
      </fill>
    </odxf>
    <ndxf>
      <font>
        <sz val="11"/>
        <color rgb="FFFF0000"/>
        <name val="Calibri"/>
        <scheme val="minor"/>
      </font>
      <fill>
        <patternFill patternType="solid">
          <bgColor theme="0"/>
        </patternFill>
      </fill>
    </ndxf>
  </rcc>
  <rcc rId="2033" sId="2" odxf="1" dxf="1">
    <nc r="BN37" t="inlineStr">
      <is>
        <t xml:space="preserve">Dado que los soportes de las evidencias para este control se encuentran en carpetas físicas , no se logró evidenciar el cumplimiento de las actividades realizadas para este periodo,  ni comprobar la efectividad del control, con motivo del aislamiento preventivo obligatorio establecido por el Gobierno Naciona
</t>
      </is>
    </nc>
    <odxf>
      <font>
        <sz val="11"/>
        <color theme="1"/>
        <name val="Calibri"/>
        <scheme val="minor"/>
      </font>
      <fill>
        <patternFill patternType="none">
          <bgColor indexed="65"/>
        </patternFill>
      </fill>
    </odxf>
    <ndxf>
      <font>
        <sz val="11"/>
        <color rgb="FFFF0000"/>
        <name val="Calibri"/>
        <scheme val="minor"/>
      </font>
      <fill>
        <patternFill patternType="solid">
          <bgColor theme="0"/>
        </patternFill>
      </fill>
    </ndxf>
  </rcc>
  <rcc rId="2034" sId="2">
    <oc r="BI12" t="inlineStr">
      <is>
        <t xml:space="preserve">Se lleva a cabo la verificación en la carteta Z:\4-Segimiento_Plan_accion_2020, donde se verifican las carpetas de cada dependencia y de cada proyecto, evidenciando  el control implementado de manera mensualizada, así como también se evidencia envío de correos a las dependencias, recordando tanto el diligenciamiento como el cargue de evidencias. 
Se verifican los enlaces de la página de la entidad y de datos abiertos de Bogotá encontrando las respectivas publicaciones  (en enero corte dic 2019 y en abril corte 31 marzo 2020, ya que es un reporte trimestral)
Se evidencia el seguimiento y a al vez el rezago en algunos proyectos como consecuencia del Coronavirus, para lo cual cada dependencia esta trabajando en sus respectivas modificaciones para ser presentadas para aprobación por le comité.
Evidencias:
Seguimiento en :  \\192.168.0.8\shares\4-Segimiento_Plan_accion_2020.
Plan de Acción Institucional:   \\192.168.0.8\shares\4-Segimiento_Plan_accion_2020\110_OAP\PLAN ESTRATEGICO INSTITUCIONAL
Publicaciones: (https://www.serviciocivil.gov.co/portal/transparencia/planeacion/metas-objetivos-indicadores), al igual que en el portal Datos Abiertos de Bogotá (https://datosabiertos.bogota.gov.co/dataset/plan-de-accion-institucional-integrado)
El riesgo no se ha materializado </t>
      </is>
    </oc>
    <nc r="BI12" t="inlineStr">
      <is>
        <t xml:space="preserve">Se lleva a cabo la verificación en la carpeta Z:\4-Segimiento_Plan_accion_2020, donde se verifican las carpetas de cada dependencia y de cada proyecto, evidenciando  el control implementado de manera mensualizada, así como también se evidencia envío de correos a las dependencias, recordando tanto el diligenciamiento como el cargue de evidencias. 
Se verifican los enlaces de la página de la entidad y de datos abiertos de Bogotá encontrando las respectivas publicaciones  (en enero corte dic 2019 y en abril corte 31 marzo 2020, ya que es un reporte trimestral)
Se evidencia el seguimiento y a al vez el rezago en algunos proyectos como consecuencia del Coronavirus, para lo cual cada dependencia esta trabajando en sus respectivas modificaciones para ser presentadas para aprobación por le comité.
Evidencias:
Seguimiento en :  \\192.168.0.8\shares\4-Segimiento_Plan_accion_2020.
Plan de Acción Institucional:   \\192.168.0.8\shares\4-Segimiento_Plan_accion_2020\110_OAP\PLAN ESTRATEGICO INSTITUCIONAL
Publicaciones: (https://www.serviciocivil.gov.co/portal/transparencia/planeacion/metas-objetivos-indicadores), al igual que en el portal Datos Abiertos de Bogotá (https://datosabiertos.bogota.gov.co/dataset/plan-de-accion-institucional-integrado)
El riesgo no se ha materializado </t>
      </is>
    </nc>
  </rcc>
  <rfmt sheetId="2" sqref="BN12" start="0" length="2147483647">
    <dxf>
      <font>
        <sz val="10"/>
      </font>
    </dxf>
  </rfmt>
  <rcc rId="2035" sId="2">
    <nc r="BO13" t="inlineStr">
      <is>
        <t>NO</t>
      </is>
    </nc>
  </rcc>
  <rcc rId="2036" sId="2">
    <nc r="BO14" t="inlineStr">
      <is>
        <t>NO</t>
      </is>
    </nc>
  </rcc>
  <rcc rId="2037" sId="2">
    <nc r="BO12" t="inlineStr">
      <is>
        <t>NO</t>
      </is>
    </nc>
  </rcc>
  <rfmt sheetId="2" sqref="BN13" start="0" length="2147483647">
    <dxf>
      <font>
        <sz val="10"/>
      </font>
    </dxf>
  </rfmt>
  <rfmt sheetId="2" sqref="BN14" start="0" length="2147483647">
    <dxf>
      <font>
        <sz val="10"/>
      </font>
    </dxf>
  </rfmt>
  <rcc rId="2038" sId="2">
    <nc r="BN14" t="inlineStr">
      <is>
        <t xml:space="preserve">Se observa que cada una de las versiones del Plan de Acción Institucional, (Versión 4 a la fecha) y cada uno de los 51 proyectos que lo integran actualmente, su seguimiento por dependencia y proyecto se encuentra en \\192.168.0.8\shares\4-Segimiento_Plan_accion_2020 en la carpeta de la entidad, y el Plan de Acción en la carpeta PAI informativo mes a mes. Las modificaciones a los planes de acción son presentadas y sustentadas por los responsables de los procesos en comité, los comités se realizan mínimo 1 vez al mes en donde se revisa el avance de los proyectos y se toman decisiones, según el resultado.
El riesgo no se ha materializado
</t>
      </is>
    </nc>
  </rcc>
  <rfmt sheetId="2" sqref="BN15" start="0" length="2147483647">
    <dxf>
      <font>
        <sz val="10"/>
      </font>
    </dxf>
  </rfmt>
  <rcc rId="2039" sId="2">
    <oc r="BM16" t="inlineStr">
      <is>
        <t xml:space="preserve">En la carpeta compartida Z:\
Z:\4-Segimiento_Plan_accion_2020\110_OAP\4. ISO 9001 , se verificaron  las evidencias   correspondientes  al PERIODO 2  (mayo, junio, julio, agosto) con las que se realiza el avance y seguimiento del control establecido, en el proyecto Mantenimiento del Sistema de Gestión de Calidad bajo la norma ISO 9001:2015. El control es efectivo y el riesgo no se ha materializado.  
* En concordancia con el Estado de Emergencia en todo el territorio Nacional como consecuencia de la pandemia generada por el COVID -19 y de acuerdo con lo establecido en las TRD y con el propósito de salvaguardar la integridad e información; para el reporte mensual de los indicadores de gestión de los procesos, se les indico que es importante remitir firmado en formato digital excel y PDF la hoja de vida de los indicadores para registrar y publicar en la carpeta N° 6-Indicadores del proceso; dado que en físico en la respectiva carpeta  no se puede conservar hasta tanto se normalice el retorno a las actividades presenciales. 
</t>
      </is>
    </oc>
    <nc r="BM16" t="inlineStr">
      <is>
        <t xml:space="preserve">En la carpeta compartida Z:\
Z:\4-Segimiento_Plan_accion_2020\110_OAP\4. ISO 9001 , se verificaron  las evidencias   correspondientes  al PERIODO 2  (mayo, junio, julio, agosto) con las que se realiza el avance y seguimiento del control establecido, en el proyecto Mantenimiento del Sistema de Gestión de Calidad bajo la norma ISO 9001:2015. El control es efectivo y el riesgo no se ha materializado.  
* En concordancia con el Estado de Emergencia en todo el territorio Nacional como consecuencia de la pandemia generada por el COVID -19 y de acuerdo con lo establecido en las TRD y con el propósito de salvaguardar la integridad e información; para el reporte mensual de los indicadores de gestión de los procesos, se les indicó que es importante remitir firmado en formato digital excel y PDF la hoja de vida de los indicadores para registrar y publicar en la carpeta N° 6-Indicadores del proceso; dado que en físico en la respectiva carpeta  no se puede conservar hasta tanto se normalice el retorno a las actividades presenciales. 
</t>
      </is>
    </nc>
  </rcc>
  <rcc rId="2040" sId="2">
    <nc r="BN15" t="inlineStr">
      <is>
        <t>Se evidencia que frente al Modelo Integrado de Planeación y Gestión - MIPG, existe el plan de Implementación y el plan de Mantenimiento de MIPG, los cuales se crearon para hacer seguimiento mensualizado para cerrar brechas identificadas, que surgieron del informe FURAG 2018 como de los autodiagnósticos realizados en 2019, y que dichos planes se basan en las actividades de los proyectos alineados por cada dependencia que hacen parte del Plan de Acción Institucional.
Se puede evidenciar lo anotado en la carpeta: \\192.168.0.8\shares\4-Segimiento_Plan_accion_2020\110_OAP\MIPG INFORMATIVO.
El riesgo no se ha  materializado</t>
      </is>
    </nc>
  </rcc>
  <rcv guid="{75E85E36-D729-42B5-A341-5B81B528C62C}" action="delete"/>
  <rdn rId="0" localSheetId="1" customView="1" name="Z_75E85E36_D729_42B5_A341_5B81B528C62C_.wvu.PrintArea" hidden="1" oldHidden="1">
    <formula>' Riesgos corrupción'!$A$1:$BM$13</formula>
    <oldFormula>' Riesgos corrupción'!$A$1:$BM$13</oldFormula>
  </rdn>
  <rdn rId="0" localSheetId="1" customView="1" name="Z_75E85E36_D729_42B5_A341_5B81B528C62C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75E85E36_D729_42B5_A341_5B81B528C62C_.wvu.FilterData" hidden="1" oldHidden="1">
    <formula>' Riesgos corrupción'!$A$11:$CI$1651</formula>
    <oldFormula>' Riesgos corrupción'!$A$11:$CI$1651</oldFormula>
  </rdn>
  <rdn rId="0" localSheetId="2" customView="1" name="Z_75E85E36_D729_42B5_A341_5B81B528C62C_.wvu.PrintArea" hidden="1" oldHidden="1">
    <formula>' Riesgos Gestión'!$A$1:$BO$17</formula>
    <oldFormula>' Riesgos Gestión'!$A$1:$BO$17</oldFormula>
  </rdn>
  <rdn rId="0" localSheetId="2" customView="1" name="Z_75E85E36_D729_42B5_A341_5B81B528C62C_.wvu.Rows" hidden="1" oldHidden="1">
    <formula>' Riesgos Gestión'!$1:$8</formula>
  </rdn>
  <rdn rId="0" localSheetId="2" customView="1" name="Z_75E85E36_D729_42B5_A341_5B81B528C62C_.wvu.Cols" hidden="1" oldHidden="1">
    <formula>' Riesgos Gestión'!$BP:$BS</formula>
    <oldFormula>' Riesgos Gestión'!$BP:$BS</oldFormula>
  </rdn>
  <rdn rId="0" localSheetId="2" customView="1" name="Z_75E85E36_D729_42B5_A341_5B81B528C62C_.wvu.FilterData" hidden="1" oldHidden="1">
    <formula>' Riesgos Gestión'!$A$11:$BU$1608</formula>
    <oldFormula>' Riesgos Gestión'!$A$11:$BU$1608</oldFormula>
  </rdn>
  <rdn rId="0" localSheetId="3" customView="1" name="Z_75E85E36_D729_42B5_A341_5B81B528C62C_.wvu.PrintArea" hidden="1" oldHidden="1">
    <formula>' Riesgos Seg Digital'!$A$1:$AH$14</formula>
    <oldFormula>' Riesgos Seg Digital'!$A$1:$AH$14</oldFormula>
  </rdn>
  <rdn rId="0" localSheetId="3" customView="1" name="Z_75E85E36_D729_42B5_A341_5B81B528C62C_.wvu.Cols" hidden="1" oldHidden="1">
    <formula>' Riesgos Seg Digital'!$K:$K</formula>
    <oldFormula>' Riesgos Seg Digital'!$K:$K</oldFormula>
  </rdn>
  <rcv guid="{75E85E36-D729-42B5-A341-5B81B528C62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9" sId="2">
    <oc r="BM50" t="inlineStr">
      <is>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rPr>
          <t xml:space="preserve">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y correspondencia interna CORDIS. </t>
        </r>
      </is>
    </oc>
    <nc r="BM50"/>
  </rcc>
  <rcc rId="1250" sId="2">
    <oc r="BM51" t="inlineStr">
      <is>
        <r>
          <t xml:space="preserve">El profesional de la STJ, verifica que dentro de los documentos de los contratos de prestación de servicios profesionales o de apoyo a la gestión, previo a la firma del contrato, repose el formato de idoneidad y experiencia y se verifican los antecentes fiscales, penales, policivos y adminitrativos, para los demás casos, la Dirección designa un comité evaluador que pondera y verifica las ofertas y en consecuencia recomienda la adjudicación, en cualquiera de los casos los soportes de la actuación, es publicitada en SECOP. 
</t>
        </r>
        <r>
          <rPr>
            <sz val="10"/>
            <rFont val="Calibri"/>
            <family val="2"/>
          </rPr>
          <t>https://community.secop.gov.co/Public/Tendering/ContractNoticeManagement/Index?currentLanguage=es-CO&amp;Page=login&amp;Country=CO&amp;SkinName=CCE</t>
        </r>
      </is>
    </oc>
    <nc r="BM51"/>
  </rcc>
  <rcc rId="1251" sId="2">
    <oc r="BM52" t="inlineStr">
      <is>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0"/>
            <rFont val="Calibri"/>
            <family val="2"/>
          </rPr>
          <t xml:space="preserve">Z:\ARCHIVO_DASCD\200_STJ\200.12_CONTRATOS\2020 físicamente en cada contrato. Es de aclarar que dadas las actuales circunstancias por la cuarentena, los expedientes cuentan con dichos documentos pero se irán actualizando para consulta, en la medida que se reintegre el personal al Departamento. </t>
        </r>
      </is>
    </oc>
    <nc r="BM52"/>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2" sId="2">
    <oc r="BL50" t="inlineStr">
      <is>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rPr>
          <t xml:space="preserve">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y correspondencia interna CORDIS. </t>
        </r>
      </is>
    </oc>
    <nc r="BL50" t="inlineStr">
      <is>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rPr>
          <t>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t>
        </r>
      </is>
    </nc>
  </rcc>
  <rcc rId="1253" sId="2">
    <nc r="BL28" t="inlineStr">
      <is>
        <t>Pata este periodo no se requierió que el euipo de profesionales del proceso de Oganización del Trabajo hicieran aclaraciones ni precisiones de conceptos ni hacer consenso con fuentes.</t>
      </is>
    </nc>
  </rcc>
  <rcv guid="{85DF10E5-B9D7-436C-B1B4-AB007EA1F0C7}" action="delete"/>
  <rdn rId="0" localSheetId="1" customView="1" name="Z_85DF10E5_B9D7_436C_B1B4_AB007EA1F0C7_.wvu.PrintArea" hidden="1" oldHidden="1">
    <formula>' Riesgos corrupción'!$A$1:$BM$13</formula>
    <oldFormula>' Riesgos corrupción'!$A$1:$BM$13</oldFormula>
  </rdn>
  <rdn rId="0" localSheetId="1" customView="1" name="Z_85DF10E5_B9D7_436C_B1B4_AB007EA1F0C7_.wvu.Cols" hidden="1" oldHidden="1">
    <formula>' Riesgos corrupción'!$J:$K</formula>
    <oldFormula>' Riesgos corrupción'!$J:$K</oldFormula>
  </rdn>
  <rdn rId="0" localSheetId="1" customView="1" name="Z_85DF10E5_B9D7_436C_B1B4_AB007EA1F0C7_.wvu.FilterData" hidden="1" oldHidden="1">
    <formula>' Riesgos corrupción'!$A$11:$CI$1651</formula>
    <oldFormula>' Riesgos corrupción'!$A$11:$CI$1651</oldFormula>
  </rdn>
  <rdn rId="0" localSheetId="2" customView="1" name="Z_85DF10E5_B9D7_436C_B1B4_AB007EA1F0C7_.wvu.PrintArea" hidden="1" oldHidden="1">
    <formula>' Riesgos Gestión'!$A$1:$BO$17</formula>
    <oldFormula>' Riesgos Gestión'!$A$1:$BO$17</oldFormula>
  </rdn>
  <rdn rId="0" localSheetId="2" customView="1" name="Z_85DF10E5_B9D7_436C_B1B4_AB007EA1F0C7_.wvu.Cols" hidden="1" oldHidden="1">
    <formula>' Riesgos Gestión'!$M:$BG</formula>
    <oldFormula>' Riesgos Gestión'!$M:$BG</oldFormula>
  </rdn>
  <rdn rId="0" localSheetId="2" customView="1" name="Z_85DF10E5_B9D7_436C_B1B4_AB007EA1F0C7_.wvu.FilterData" hidden="1" oldHidden="1">
    <formula>' Riesgos Gestión'!$A$11:$BU$1608</formula>
    <oldFormula>' Riesgos Gestión'!$A$11:$BU$1608</oldFormula>
  </rdn>
  <rdn rId="0" localSheetId="3" customView="1" name="Z_85DF10E5_B9D7_436C_B1B4_AB007EA1F0C7_.wvu.PrintArea" hidden="1" oldHidden="1">
    <formula>' Riesgos Seg Digital'!$A$1:$AH$14</formula>
    <oldFormula>' Riesgos Seg Digital'!$A$1:$AH$14</oldFormula>
  </rdn>
  <rdn rId="0" localSheetId="3" customView="1" name="Z_85DF10E5_B9D7_436C_B1B4_AB007EA1F0C7_.wvu.Cols" hidden="1" oldHidden="1">
    <formula>' Riesgos Seg Digital'!$K:$K</formula>
    <oldFormula>' Riesgos Seg Digital'!$K:$K</oldFormula>
  </rdn>
  <rcv guid="{85DF10E5-B9D7-436C-B1B4-AB007EA1F0C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2" sId="2">
    <nc r="BL29" t="inlineStr">
      <is>
        <t>En el periodo se revisaron los documentos que soportan cada una de las solicitudes de conceptos técnicos requeridos por parte de las entidades y organismos del Distrito para la modificación de estructuras organizacionales, manuales de funciones, planta de personal y escalas salariales,  y en los siguientes casos se realizó la devolución  con observaciones para que se realicen los ajustes necesarios para dar conformidad a los requisitos legales y técnicos aplicables según sea el tema de la solicitud.
Evidencias: Radicados de devolución de solicitudes de Concepto Técnico números 2020EE1309, 2020EE1312, 2020EE1457, 2020EE1544, 2020EE1570, 2020EE1571, 2020EE2130, 2020EE2214, 2020EE2430, 2020EE2583, 202EE2584, 2020EE2757 , que se pueden consultar en Z:\Correspondencia\SCAN_CORRESP_2020\2_CORRESP_ENVIADA_2020</t>
      </is>
    </nc>
  </rcc>
  <rcv guid="{85DF10E5-B9D7-436C-B1B4-AB007EA1F0C7}" action="delete"/>
  <rdn rId="0" localSheetId="1" customView="1" name="Z_85DF10E5_B9D7_436C_B1B4_AB007EA1F0C7_.wvu.PrintArea" hidden="1" oldHidden="1">
    <formula>' Riesgos corrupción'!$A$1:$BM$13</formula>
    <oldFormula>' Riesgos corrupción'!$A$1:$BM$13</oldFormula>
  </rdn>
  <rdn rId="0" localSheetId="1" customView="1" name="Z_85DF10E5_B9D7_436C_B1B4_AB007EA1F0C7_.wvu.Cols" hidden="1" oldHidden="1">
    <formula>' Riesgos corrupción'!$J:$K</formula>
    <oldFormula>' Riesgos corrupción'!$J:$K</oldFormula>
  </rdn>
  <rdn rId="0" localSheetId="1" customView="1" name="Z_85DF10E5_B9D7_436C_B1B4_AB007EA1F0C7_.wvu.FilterData" hidden="1" oldHidden="1">
    <formula>' Riesgos corrupción'!$A$11:$CI$1651</formula>
    <oldFormula>' Riesgos corrupción'!$A$11:$CI$1651</oldFormula>
  </rdn>
  <rdn rId="0" localSheetId="2" customView="1" name="Z_85DF10E5_B9D7_436C_B1B4_AB007EA1F0C7_.wvu.PrintArea" hidden="1" oldHidden="1">
    <formula>' Riesgos Gestión'!$A$1:$BO$17</formula>
    <oldFormula>' Riesgos Gestión'!$A$1:$BO$17</oldFormula>
  </rdn>
  <rdn rId="0" localSheetId="2" customView="1" name="Z_85DF10E5_B9D7_436C_B1B4_AB007EA1F0C7_.wvu.Cols" hidden="1" oldHidden="1">
    <formula>' Riesgos Gestión'!$M:$BG</formula>
    <oldFormula>' Riesgos Gestión'!$M:$BG</oldFormula>
  </rdn>
  <rdn rId="0" localSheetId="2" customView="1" name="Z_85DF10E5_B9D7_436C_B1B4_AB007EA1F0C7_.wvu.FilterData" hidden="1" oldHidden="1">
    <formula>' Riesgos Gestión'!$A$11:$BU$1608</formula>
    <oldFormula>' Riesgos Gestión'!$A$11:$BU$1608</oldFormula>
  </rdn>
  <rdn rId="0" localSheetId="3" customView="1" name="Z_85DF10E5_B9D7_436C_B1B4_AB007EA1F0C7_.wvu.PrintArea" hidden="1" oldHidden="1">
    <formula>' Riesgos Seg Digital'!$A$1:$AH$14</formula>
    <oldFormula>' Riesgos Seg Digital'!$A$1:$AH$14</oldFormula>
  </rdn>
  <rdn rId="0" localSheetId="3" customView="1" name="Z_85DF10E5_B9D7_436C_B1B4_AB007EA1F0C7_.wvu.Cols" hidden="1" oldHidden="1">
    <formula>' Riesgos Seg Digital'!$K:$K</formula>
    <oldFormula>' Riesgos Seg Digital'!$K:$K</oldFormula>
  </rdn>
  <rcv guid="{85DF10E5-B9D7-436C-B1B4-AB007EA1F0C7}"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42" start="0" length="0">
    <dxf>
      <font>
        <sz val="10"/>
        <color indexed="8"/>
        <name val="Calibri "/>
        <scheme val="none"/>
      </font>
      <fill>
        <patternFill patternType="solid">
          <bgColor theme="0"/>
        </patternFill>
      </fill>
      <border outline="0">
        <left style="thin">
          <color indexed="64"/>
        </left>
      </border>
      <protection locked="0"/>
    </dxf>
  </rfmt>
  <rcc rId="1271" sId="2" odxf="1" dxf="1">
    <nc r="BL43" t="inlineStr">
      <is>
        <t>Durante el periodo evaluado se envío circular interna No. 07 de 2020 con asunto "Socialización Gestión Documental", ésta circular fue remitida por correo a los servidores público y contratistas. Se envió las invitaciones para la primera socialización de conceptos Básicos de Archivos . 
Se realizó una (1) sesión de socialización de Conceptos Básicos de Archivo en el mes de abril. Las evidencias del mes correspondiente se encuentran en la carpeta z: rutas: Z\4-Segimiento_Plan_accion_2020\400_SGCyCD\6. Implementación Programa de Gestión Documental - PGD 2020\4. ABRIL\EVIDENCIAS\2</t>
      </is>
    </nc>
    <odxf>
      <font>
        <sz val="11"/>
        <color theme="1"/>
        <name val="Calibri"/>
        <scheme val="minor"/>
      </font>
      <fill>
        <patternFill patternType="none">
          <bgColor indexed="65"/>
        </patternFill>
      </fill>
      <border outline="0">
        <left/>
      </border>
      <protection locked="1"/>
    </odxf>
    <ndxf>
      <font>
        <sz val="10"/>
        <color indexed="8"/>
        <name val="Calibri "/>
        <scheme val="none"/>
      </font>
      <fill>
        <patternFill patternType="solid">
          <bgColor theme="0"/>
        </patternFill>
      </fill>
      <border outline="0">
        <left style="thin">
          <color indexed="64"/>
        </left>
      </border>
      <protection locked="0"/>
    </ndxf>
  </rcc>
  <rfmt sheetId="2" sqref="BM42" start="0" length="0">
    <dxf>
      <font>
        <sz val="10"/>
        <color indexed="8"/>
        <name val="Calibri "/>
        <scheme val="none"/>
      </font>
      <fill>
        <patternFill patternType="solid">
          <bgColor theme="0"/>
        </patternFill>
      </fill>
      <alignment horizontal="left" readingOrder="0"/>
      <protection locked="0"/>
    </dxf>
  </rfmt>
  <rcc rId="1272" sId="2" odxf="1" dxf="1">
    <nc r="BM43" t="inlineStr">
      <is>
        <t>Se verificó la información que aparece relacionada en \\192.168.0.8\shares\4-Segimiento_Plan_accion_2020\400_SGCyCD\6. Implementación Programa de Gestión Documental - PGD 2020\4. ABRIL\EVIDENCIAS\2 y son evidencias que dan cuenta de la circular, convocatoria y socializaciones que se han realizado en torno a conceptos básicos de archivo y que fue organizaron en cuatro grupos dentro de la Entidad.
Se evidencia que se ha venido implementando el control de manera efectiva y que el riesgo no se ha materializado.</t>
      </is>
    </nc>
    <odxf>
      <font>
        <sz val="11"/>
        <color theme="1"/>
        <name val="Calibri"/>
        <scheme val="minor"/>
      </font>
      <fill>
        <patternFill patternType="none">
          <bgColor indexed="65"/>
        </patternFill>
      </fill>
      <alignment horizontal="center" readingOrder="0"/>
      <protection locked="1"/>
    </odxf>
    <ndxf>
      <font>
        <sz val="10"/>
        <color indexed="8"/>
        <name val="Calibri "/>
        <scheme val="none"/>
      </font>
      <fill>
        <patternFill patternType="solid">
          <bgColor theme="0"/>
        </patternFill>
      </fill>
      <alignment horizontal="left" readingOrder="0"/>
      <protection locked="0"/>
    </ndxf>
  </rcc>
  <rcc rId="1273" sId="2">
    <nc r="BL42" t="inlineStr">
      <is>
        <t xml:space="preserve">Durante el segundo cuatrimestre, se revisaron los instrumentos archivísticos y se hace seguimiento al plan de acción se revisaron y actualizaron los documentos: Programa de Gestión Documental y Programa de Gestión de Documento Electrónico de Archivo. 
Los cronogramas se encuentran en la carpeta z: rutas: Z\4-Segimiento_Plan_accion_2020\400_SGCyCD\6. Implementación Programa de Gestión Documental - PGD 2020  y  Z\4-Segimiento_Plan_accion_2020\400_SGCyCD\2. Implementación Sistema Integrado de Conservación - 2020
</t>
      </is>
    </nc>
  </rcc>
  <rcc rId="1274" sId="2">
    <nc r="BM42" t="inlineStr">
      <is>
        <t>Se evidencia en los proyectos de PGD y SIC el avance en las actividades referidas frente a las actualizaciones del Programa de Gestión Documental y Programa de Gestión de Documento Electrónico de Archivo.  
Realizada la verificación de dichos cronogramas se evidencia el cumplimiento de las actividades propuestas,. acorde al control establecido.
El riesgo no se ha materializado.</t>
      </is>
    </nc>
  </rcc>
  <rdn rId="0" localSheetId="1" customView="1" name="Z_B2401E5E_9665_417D_8828_F978148A603E_.wvu.PrintArea" hidden="1" oldHidden="1">
    <formula>' Riesgos corrupción'!$A$1:$BM$13</formula>
  </rdn>
  <rdn rId="0" localSheetId="1" customView="1" name="Z_B2401E5E_9665_417D_8828_F978148A603E_.wvu.Cols" hidden="1" oldHidden="1">
    <formula>' Riesgos corrupción'!$J:$K</formula>
  </rdn>
  <rdn rId="0" localSheetId="1" customView="1" name="Z_B2401E5E_9665_417D_8828_F978148A603E_.wvu.FilterData" hidden="1" oldHidden="1">
    <formula>' Riesgos corrupción'!$A$11:$CI$1651</formula>
  </rdn>
  <rdn rId="0" localSheetId="2" customView="1" name="Z_B2401E5E_9665_417D_8828_F978148A603E_.wvu.PrintArea" hidden="1" oldHidden="1">
    <formula>' Riesgos Gestión'!$A$1:$BO$17</formula>
  </rdn>
  <rdn rId="0" localSheetId="2" customView="1" name="Z_B2401E5E_9665_417D_8828_F978148A603E_.wvu.Cols" hidden="1" oldHidden="1">
    <formula>' Riesgos Gestión'!$M:$BG</formula>
  </rdn>
  <rdn rId="0" localSheetId="2" customView="1" name="Z_B2401E5E_9665_417D_8828_F978148A603E_.wvu.FilterData" hidden="1" oldHidden="1">
    <formula>' Riesgos Gestión'!$A$11:$BU$1608</formula>
  </rdn>
  <rdn rId="0" localSheetId="3" customView="1" name="Z_B2401E5E_9665_417D_8828_F978148A603E_.wvu.PrintArea" hidden="1" oldHidden="1">
    <formula>' Riesgos Seg Digital'!$A$1:$AH$14</formula>
  </rdn>
  <rdn rId="0" localSheetId="3" customView="1" name="Z_B2401E5E_9665_417D_8828_F978148A603E_.wvu.Cols" hidden="1" oldHidden="1">
    <formula>' Riesgos Seg Digital'!$K:$K</formula>
  </rdn>
  <rcv guid="{B2401E5E-9665-417D-8828-F978148A603E}"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3" sId="2">
    <nc r="BL53" t="inlineStr">
      <is>
        <t xml:space="preserve">Pare este peroiodo, la defensa del DASCD, adelanto actuaciones frente a las siguientes acciones de Tutela: 
1. Acción de Tutela No. 2020-00216 recibida en el DASCD con radicado 2020ER2981 del 09-07-2020 como vinculada al trámite. ACCIONANTE: CLAUDIA PATRICIA LORENZO MEJIA, en la que se concede un término de 2 días para rendir un informe sobre los hechos que originaron la acción constitucional. Respondida con el radicado 2020EE2151 del 9-07-2020.
2. Acción de Tutela No. 2020-00255 recibida en el DASCD con radicado 2020ER3080 del 14-07-2020. ACCIONANTE: ALEXANDER RINCÓN REINA, en la que se comunica que se debe rendir un informe en el término de cuarenta y ocho (48) horas. Respondida con el radicado 2020EE2213 del 16-07-2020.
3. Acción de Tutela No. 2020-00244 recibida en el DASCD con radicado de entrada 2020ER3472 del 10-08-2020. ACCIONANTE: OMAR ALDEMAR PEDRAZA, en la que se concede un término perentorio de cuarenta y ocho (48) horas para pronunciarse sobre los hechos y pretensiones invocados en la presente acción. Respondida con el radicado 2020EE2619 el 11-08-2020.
Las respuestas se dieron dentro de los términos señalados por los diferentes despachos judiciales, así las cosas no se han adelantados investigaciones de ningún tipo contra los apoderados judiciales o responsables de la defensa judicial del Departamento.
Las evidencias tanto de las Tutelas como de las respuesta se encuentran en las carpetas de CORRESPONDENCIA_RECIBIDA_2020 y CORRESPONDENCIA_ENVIADA_2020 en Z:\Correspondencia\SCAN_CORRESP_2020. </t>
      </is>
    </nc>
  </rcc>
  <rcv guid="{85DF10E5-B9D7-436C-B1B4-AB007EA1F0C7}" action="delete"/>
  <rdn rId="0" localSheetId="1" customView="1" name="Z_85DF10E5_B9D7_436C_B1B4_AB007EA1F0C7_.wvu.PrintArea" hidden="1" oldHidden="1">
    <formula>' Riesgos corrupción'!$A$1:$BM$13</formula>
    <oldFormula>' Riesgos corrupción'!$A$1:$BM$13</oldFormula>
  </rdn>
  <rdn rId="0" localSheetId="1" customView="1" name="Z_85DF10E5_B9D7_436C_B1B4_AB007EA1F0C7_.wvu.Cols" hidden="1" oldHidden="1">
    <formula>' Riesgos corrupción'!$J:$K</formula>
    <oldFormula>' Riesgos corrupción'!$J:$K</oldFormula>
  </rdn>
  <rdn rId="0" localSheetId="1" customView="1" name="Z_85DF10E5_B9D7_436C_B1B4_AB007EA1F0C7_.wvu.FilterData" hidden="1" oldHidden="1">
    <formula>' Riesgos corrupción'!$A$11:$CI$1651</formula>
    <oldFormula>' Riesgos corrupción'!$A$11:$CI$1651</oldFormula>
  </rdn>
  <rdn rId="0" localSheetId="2" customView="1" name="Z_85DF10E5_B9D7_436C_B1B4_AB007EA1F0C7_.wvu.PrintArea" hidden="1" oldHidden="1">
    <formula>' Riesgos Gestión'!$A$1:$BO$17</formula>
    <oldFormula>' Riesgos Gestión'!$A$1:$BO$17</oldFormula>
  </rdn>
  <rdn rId="0" localSheetId="2" customView="1" name="Z_85DF10E5_B9D7_436C_B1B4_AB007EA1F0C7_.wvu.Cols" hidden="1" oldHidden="1">
    <formula>' Riesgos Gestión'!$M:$BG</formula>
    <oldFormula>' Riesgos Gestión'!$M:$BG</oldFormula>
  </rdn>
  <rdn rId="0" localSheetId="2" customView="1" name="Z_85DF10E5_B9D7_436C_B1B4_AB007EA1F0C7_.wvu.FilterData" hidden="1" oldHidden="1">
    <formula>' Riesgos Gestión'!$A$11:$BU$1608</formula>
    <oldFormula>' Riesgos Gestión'!$A$11:$BU$1608</oldFormula>
  </rdn>
  <rdn rId="0" localSheetId="3" customView="1" name="Z_85DF10E5_B9D7_436C_B1B4_AB007EA1F0C7_.wvu.PrintArea" hidden="1" oldHidden="1">
    <formula>' Riesgos Seg Digital'!$A$1:$AH$14</formula>
    <oldFormula>' Riesgos Seg Digital'!$A$1:$AH$14</oldFormula>
  </rdn>
  <rdn rId="0" localSheetId="3" customView="1" name="Z_85DF10E5_B9D7_436C_B1B4_AB007EA1F0C7_.wvu.Cols" hidden="1" oldHidden="1">
    <formula>' Riesgos Seg Digital'!$K:$K</formula>
    <oldFormula>' Riesgos Seg Digital'!$K:$K</oldFormula>
  </rdn>
  <rcv guid="{85DF10E5-B9D7-436C-B1B4-AB007EA1F0C7}"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2">
    <oc r="BL43" t="inlineStr">
      <is>
        <t>Durante el periodo evaluado se envío circular interna No. 07 de 2020 con asunto "Socialización Gestión Documental", ésta circular fue remitida por correo a los servidores público y contratistas. Se envió las invitaciones para la primera socialización de conceptos Básicos de Archivos . 
Se realizó una (1) sesión de socialización de Conceptos Básicos de Archivo en el mes de abril. Las evidencias del mes correspondiente se encuentran en la carpeta z: rutas: Z\4-Segimiento_Plan_accion_2020\400_SGCyCD\6. Implementación Programa de Gestión Documental - PGD 2020\4. ABRIL\EVIDENCIAS\2</t>
      </is>
    </oc>
    <nc r="BL43" t="inlineStr">
      <is>
        <t>Durante el segundo cuatrimestre, se envió las invitaciones para: Socialización Aplicación Tablas de Retención Documental, Socialización Medidas preventivas para el cuidado de la documentación  y Socialización de Instrumentos Archivísticos . 
Se realizaron 3 sesiones cada una con cuatro grupos asi: Socialización Aplicación Tablas de Retención Documental en el mes de mayo. Socialización Medidas preventivas para el cuidado de la documentación en el mes de julio y Socialización de Instrumentos Archivísticos en el mes de agosto. 
Las evidencias del mes correspondiente se encuentran en la carpeta z: rutas: Z\4-Segimiento_Plan_accion_2020\400_SGCyCD\6. Implementación Programa de Gestión Documental - PGD 2020\4. ABRIL\EVIDENCIAS\2</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3" sId="2">
    <oc r="BL43" t="inlineStr">
      <is>
        <t>Durante el segundo cuatrimestre, se envió las invitaciones para: Socialización Aplicación Tablas de Retención Documental, Socialización Medidas preventivas para el cuidado de la documentación  y Socialización de Instrumentos Archivísticos . 
Se realizaron 3 sesiones cada una con cuatro grupos asi: Socialización Aplicación Tablas de Retención Documental en el mes de mayo. Socialización Medidas preventivas para el cuidado de la documentación en el mes de julio y Socialización de Instrumentos Archivísticos en el mes de agosto. 
Las evidencias del mes correspondiente se encuentran en la carpeta z: rutas: Z\4-Segimiento_Plan_accion_2020\400_SGCyCD\6. Implementación Programa de Gestión Documental - PGD 2020\4. ABRIL\EVIDENCIAS\2</t>
      </is>
    </oc>
    <nc r="BL43" t="inlineStr">
      <is>
        <t>Durante el segundo cuatrimestre, se envió las invitaciones para: Socialización Aplicación Tablas de Retención Documental, Socialización Medidas preventivas para el cuidado de la documentación  y Socialización de Instrumentos Archivísticos.
Se realizaron 3 sesiones cada una con cuatro grupos asi: Socialización Aplicación Tablas de Retención Documental en el mes de mayo. Socialización Medidas preventivas para el cuidado de la documentación en el mes de julio y Socialización de Instrumentos Archivísticos en el mes de agosto.</t>
      </is>
    </nc>
  </rcc>
  <rcc rId="1294" sId="2">
    <oc r="BM43" t="inlineStr">
      <is>
        <t>Se verificó la información que aparece relacionada en \\192.168.0.8\shares\4-Segimiento_Plan_accion_2020\400_SGCyCD\6. Implementación Programa de Gestión Documental - PGD 2020\4. ABRIL\EVIDENCIAS\2 y son evidencias que dan cuenta de la circular, convocatoria y socializaciones que se han realizado en torno a conceptos básicos de archivo y que fue organizaron en cuatro grupos dentro de la Entidad.
Se evidencia que se ha venido implementando el control de manera efectiva y que el riesgo no se ha materializado.</t>
      </is>
    </oc>
    <nc r="BM43" t="inlineStr">
      <is>
        <t>Se verifica el cronograma correspondiente al PGD y las evidencias de las actividades reportadas. Es importante tener en cuenta que para las socializaciones las invitaciones se enviaron por medio del correo electrónico y se hizo recordatorio por medio de Whats App, las capacitaciones se llevaron a cabo por medio de la plataforma meet.
El riesgo no se ha materializado.</t>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M31">
    <dxf>
      <alignment horizontal="left" readingOrder="0"/>
    </dxf>
  </rfmt>
  <rfmt sheetId="2" sqref="BM31">
    <dxf>
      <alignment horizontal="right" readingOrder="0"/>
    </dxf>
  </rfmt>
  <rfmt sheetId="2" sqref="BM31">
    <dxf>
      <alignment horizontal="left" readingOrder="0"/>
    </dxf>
  </rfmt>
  <rfmt sheetId="2" sqref="BM30">
    <dxf>
      <alignment horizontal="left" readingOrder="0"/>
    </dxf>
  </rfmt>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Gestión'!$M:$BI</formula>
    <oldFormula>' Riesgos Gestión'!$E:$K,' Riesgos Gestión'!$M:$BG,' Riesgos Gestión'!$BK:$BK</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44" start="0" length="2147483647">
    <dxf>
      <font>
        <sz val="12"/>
      </font>
    </dxf>
  </rfmt>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5" sId="2">
    <oc r="BL12" t="inlineStr">
      <is>
        <t xml:space="preserve">Los profesionales de la Oficina Asesora de Planeación encargados del seguimiento al Plan de Acción Institucional, mes a mes se realiza el seguimiento a los proyectos de cada una de las entidades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is>
    </oc>
    <nc r="BL12" t="inlineStr">
      <is>
        <t xml:space="preserve">Los profesionales de la Oficina Asesora de Planeación encargados del seguimiento al Plan de Acción Institucional, mes a mes se realiza el seguimiento a los proyectos de cada una de las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is>
    </nc>
  </rcc>
  <rcc rId="1786" sId="2">
    <oc r="BL13" t="inlineStr">
      <is>
        <t xml:space="preserve">Los profesionales de la Oficina Asesora de Planeación encargados del seguimiento al Plan de Acción Institucional, mes a mes se realiza el seguimiento a los proyectos de cada una de las entidades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is>
    </oc>
    <nc r="BL13" t="inlineStr">
      <is>
        <t xml:space="preserve">Los profesionales de la Oficina Asesora de Planeación encargados del seguimiento al Plan de Acción Institucional, mes a mes se realiza el seguimiento a los proyectos de cada una de las seis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Hay que tener en cuenta que el PAAC para las 6  las dependencias presenta rezagos algunos no atribuibles al DASCD.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presentan los resultados y se evalúan los rezagos de los cronogramas y se toman las acciones correspondientes.
El Plan Estratégico Integrado, el archivo en  Excel se pude evidenciar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Es importante tener en cuenta, que debido a la actual emergencia COVID-19 y los lineamientos tanto del nivel nacional como distrital, algunos proyectos han presentado rezagos y se deben modificar, lo cual esta en proceso por parte de las dependencias, y es presentado en el CIGD
El riesgo a la fecha no se ha materializado. </t>
      </is>
    </nc>
  </rcc>
  <rcc rId="1787" sId="2">
    <oc r="BL15" t="inlineStr">
      <is>
        <t>El Plan de Acción Institucional quedó aprobado en el CIGD el pasado 31 de enero y contaba con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Con base en los resultados FURAG 2018 y los autodiagnósticos 2019 se crearon los planes de Implementación y de mantenimiento del MIPG para la presente vigencia, dichos planes se encuentran alineados con los proyectos del Plan de Acción Institucional 2020. 
Se cuenta con el seguimiento que se realiza de manera mensual, al igual que el reporte e informe trimestral 2020
La evidencia se encuentra en la carpeta\\192.168.0.8\shares\4-Segimiento_Plan_accion_2020\110_OAP\MIPG INFORMATIVO, esta carpeta MIPG INFORMATIVO se encuentra también en cada uno de las carpetas de las dependencias.
El riesgo no se ha materializado</t>
      </is>
    </oc>
    <nc r="BL15" t="inlineStr">
      <is>
        <t>El Plan de Acción Institucional quedó aprobado en el CIGD el pasado 31 de enero y contaba con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Con base en los resultados FURAG 2018 y los autodiagnósticos 2019 se crearon los planes de Implementación y de mantenimiento del MIPG para la presente vigencia, dichos planes se encuentran alineados con los proyectos del Plan de Acción Institucional 2020. 
Se cuenta con el seguimiento que se realiza de manera mensual, al igual que el reporte e informe trimestral 2020
La evidencia se encuentra en la carpeta\\192.168.0.8\shares\4-Segimiento_Plan_accion_2020\110_OAP\MIPG INFORMATIVO, esta carpeta MIPG INFORMATIVO se encuentra también en cada una de las carpetas de las dependencias.
El riesgo no se ha materializado</t>
      </is>
    </nc>
  </rcc>
  <rcc rId="1788" sId="2">
    <oc r="BL17" t="inlineStr">
      <is>
        <t xml:space="preserve">Los profesionales de la Oficina Asesora de Planeación encargados del seguimiento al Plan de Acción Institucional, mes a mes se realiza el seguimiento a los proyectos de cada una de las entidades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toman las decisiones necesarias frente a las situaciones expuestas por cada líder de proyecto.
El Plan Estratégico Institucional, el archivo en  Excel se pude evidenciar en la ruta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De igual manera, se realiza el seguimiento al SIG por medio del proyecto correspondiente, al igual que el seguimiento al MIPG por medio de los planes de Implementación y Mantenimiento, en la carpeta: \\192.168.0.8\shares\4-Segimiento_Plan_accion_2020\110_OAP\MIPG INFORMATIVO, de igual manera en esa misma ruta, en cada dependencia se encuentra esa carpeta MIPG INFORMATIVO se puede verificar la información y seguimiento mes a mes y los informes trimestrales.  
Es importante tener en cuenta, que debido a la actual emergencia COVID-19 y los lineamientos tanto del nivel nacional como distrital, algunos proyectos han presentado rezagos y se deben modificar, lo cual esta en proceso por parte de las dependencias, que presentan sus propuesta al CIGD y allí se toman las decisiones correspondientes.
El riesgo no se ha materializado </t>
      </is>
    </oc>
    <nc r="BL17" t="inlineStr">
      <is>
        <t xml:space="preserve">Los profesionales de la Oficina Asesora de Planeación encargados del seguimiento al Plan de Acción Institucional, mes a mes se realiza el seguimiento a los proyectos de cada una de las dependencias por medio de los cronogramas. El Plan de Acción Institucional aprobado a 31 de enero de 2020, y debidamente publicado en la página web de la entidad, contaba con  47 proyectos (cronogramas) que corresponden a las 6 dependencias de la entidad, Sin embargo, acorde a las necesidades evidenciadas, al igual que los lineamientos dados tanto del Nivel Nacional como Distrital, en el  Comité de Abril (CIGD) se dio la aprobación de un nuevo proyecto de la Subdirección de Bienestar,  publicando la Versión No.2  y en comité de Mayo (CIGD) se aprobaron 4 nuevos proyectos (SDBDD, OAP, STJ, SGC),  que se integran al Plan de Acción Institucional, para un total de  52 proyectos aprobados a la fecha y publicada la versión No.3, en comité de julio (CIGD) se aprobó la fusión de cronogramas de comunicación incluyente, por lo que ahora se tienen 51 proyectos, en la página web de la entidad se publicó la versión No.4.
Teniendo en cuenta que cada cronograma cuenta con una parte descriptiva, allí se relacionan tanto los avances como la justificación de los rezagos para el correspondiente periodo de seguimiento, siempre soportado con las respectivas evidencias, se puede evidenciar en la ruta:  \\192.168.0.8\shares\4-Segimiento_Plan_accion_2020 y allí en cada dependencia de la entidad. 
Esta información es consolidada y presentada en el  Comité Institucional de Gestión y Desempeño donde se toman las decisiones necesarias frente a las situaciones expuestas por cada líder de proyecto.
El Plan Estratégico Institucional, el archivo en  Excel se pude evidenciar en la ruta en la carpeta  Z, en la carpeta PAI INFORMATIVO, en cada una de las carpetas de las dependencias y/o en la ruta  \\192.168.0.8\shares\4-Segimiento_Plan_accion_2020\110_OAP\PAI INFORMATIVO,  de igual manera es publicado en la pagina web de la entidad en la periodicidad correspondiente (https://www.serviciocivil.gov.co/portal/transparencia/planeacion/metas-objetivos-indicadores), al igual que en el portal Datos Abiertos de Bogotá (https://datosabiertos.bogota.gov.co/dataset/plan-de-accion-institucional-integrado)
De igual manera, se realiza el seguimiento al SIG por medio del proyecto correspondiente, al igual que el seguimiento al MIPG por medio de los planes de Implementación y Mantenimiento, en la carpeta: \\192.168.0.8\shares\4-Segimiento_Plan_accion_2020\110_OAP\MIPG INFORMATIVO, de igual manera en esa misma ruta, en cada dependencia se encuentra esa carpeta MIPG INFORMATIVO se puede verificar la información y seguimiento mes a mes y los informes trimestrales.  
Es importante tener en cuenta, que debido a la actual emergencia COVID-19 y los lineamientos tanto del nivel nacional como distrital, algunos proyectos han presentado rezagos y se deben modificar, lo cual esta en proceso por parte de las dependencias, que presentan sus propuesta al CIGD y allí se toman las decisiones correspondientes.
Riesgo controlado </t>
      </is>
    </nc>
  </rcc>
  <rcc rId="1789" sId="2">
    <oc r="BM15" t="inlineStr">
      <is>
        <t>Frente al Modelo Integrado de Planeación y Gestión - MIPG, se cuenta con dos planea a saber, plan de Implementación y plan de mantenimiento de MIPG, con los que se hace seguimiento mensualizado para el cierre de brechas identificadas, dichas brechas surgen del informe FURAG 2018 como de los autodiagnósticos realizados en  2019, dichos planes se basan en las actividades de los proyectos alineados por cada dependencia que hacen parte del Plan de Acción Institucional.
Para el segundo trimestre 2020, se cuenta con el seguimiento, reporte y el correspondiente informe.       
Evidencia en la carpeta: \\192.168.0.8\shares\4-Segimiento_Plan_accion_2020\110_OAP\MIPG INFORMATIVO, de igual manera en esa misma ruta, en cada dependencia se encuentra esa carpeta MIPG INFORMATIVO donde esta la información u seguimiento mes a mes y los informes trimestrales.
Riesgo controlado</t>
      </is>
    </oc>
    <nc r="BM15" t="inlineStr">
      <is>
        <t>Frente al Modelo Integrado de Planeación y Gestión - MIPG, se cuenta con dos planes a saber, plan de Implementación y plan de Mantenimiento de MIPG, con los que se hace seguimiento mensualizado para el cierre de brechas identificadas, dichas brechas surgen del informe FURAG 2018 como de los autodiagnósticos realizados en  2019, dichos planes se basan en las actividades de los proyectos alineados por cada dependencia que hacen parte del Plan de Acción Institucional.
Para el segundo trimestre 2020, se cuenta con el seguimiento, reporte y el correspondiente informe.       
Evidencia en la carpeta: \\192.168.0.8\shares\4-Segimiento_Plan_accion_2020\110_OAP\MIPG INFORMATIVO, de igual manera en esa misma ruta, en cada dependencia se encuentra esa carpeta MIPG INFORMATIVO donde esta la información u seguimiento mes a mes y los informes trimestrales.
Riesgo controlado</t>
      </is>
    </nc>
  </rcc>
  <rcc rId="1790" sId="2">
    <oc r="BM14" t="inlineStr">
      <is>
        <t>Se puede verificar en  la ruta: https://www.serviciocivil.gov.co/portal/transparencia/planeacion/pol%C3%ADticas-lineamientos-y-manuales/plan-de-acci%C3%B3n-del-dascd, cada una de las versiones del Plan de Acción Institucional, (V4 a la fecha)y cada uno de los 51 proyectos que lo integran actualmente, su seguimiento por dependencia y proyecto se encuentra en  \\192.168.0.8\shares\4-Segimiento_Plan_accion_2020 en la carpeta de cada entidad, y el Plan de Acción en la carpeta PAI informativo mes a mes. 
Estos planes son los que se encuentran aprobados y sobre los cuales se realiza seguimiento,  algunos de ellos deberán ser modificados por la emergencia del Coronavirus, por ahora no se ha materializado el riesgo</t>
      </is>
    </oc>
    <nc r="BM14" t="inlineStr">
      <is>
        <t>Se puede verificar en  la ruta: https://www.serviciocivil.gov.co/portal/transparencia/planeacion/pol%C3%ADticas-lineamientos-y-manuales/plan-de-acci%C3%B3n-del-dascd, cada una de las versiones del Plan de Acción Institucional, (Versión 4 a la fecha)y cada uno de los 51 proyectos que lo integran actualmente, su seguimiento por dependencia y proyecto se encuentra en  \\192.168.0.8\shares\4-Segimiento_Plan_accion_2020 en la carpeta de cada entidad, y el Plan de Acción en la carpeta PAI informativo mes a mes. 
Estos planes son los que se encuentran aprobados y sobre los cuales se realiza seguimiento,  algunos de ellos deberán ser modificados por la emergencia del Coronavirus, por ahora no se ha materializado el riesgo</t>
      </is>
    </nc>
  </rcc>
  <rcv guid="{A2B88F19-5BB2-48CD-A2A2-022ACF2A0299}" action="delete"/>
  <rdn rId="0" localSheetId="1" customView="1" name="Z_A2B88F19_5BB2_48CD_A2A2_022ACF2A0299_.wvu.PrintArea" hidden="1" oldHidden="1">
    <formula>' Riesgos corrupción'!$A$1:$BM$13</formula>
    <oldFormula>' Riesgos corrupción'!$A$1:$BM$13</oldFormula>
  </rdn>
  <rdn rId="0" localSheetId="1" customView="1" name="Z_A2B88F19_5BB2_48CD_A2A2_022ACF2A0299_.wvu.Cols" hidden="1" oldHidden="1">
    <formula>' Riesgos corrupción'!$J:$K</formula>
    <oldFormula>' Riesgos corrupción'!$J:$K</oldFormula>
  </rdn>
  <rdn rId="0" localSheetId="1" customView="1" name="Z_A2B88F19_5BB2_48CD_A2A2_022ACF2A0299_.wvu.FilterData" hidden="1" oldHidden="1">
    <formula>' Riesgos corrupción'!$A$11:$CI$1651</formula>
    <oldFormula>' Riesgos corrupción'!$A$11:$CI$1651</oldFormula>
  </rdn>
  <rdn rId="0" localSheetId="2" customView="1" name="Z_A2B88F19_5BB2_48CD_A2A2_022ACF2A0299_.wvu.PrintArea" hidden="1" oldHidden="1">
    <formula>' Riesgos Gestión'!$A$1:$BO$17</formula>
    <oldFormula>' Riesgos Gestión'!$A$1:$BO$17</oldFormula>
  </rdn>
  <rdn rId="0" localSheetId="2" customView="1" name="Z_A2B88F19_5BB2_48CD_A2A2_022ACF2A0299_.wvu.Cols" hidden="1" oldHidden="1">
    <formula>' Riesgos Gestión'!$M:$BG</formula>
    <oldFormula>' Riesgos Gestión'!$M:$BG</oldFormula>
  </rdn>
  <rdn rId="0" localSheetId="2" customView="1" name="Z_A2B88F19_5BB2_48CD_A2A2_022ACF2A0299_.wvu.FilterData" hidden="1" oldHidden="1">
    <formula>' Riesgos Gestión'!$A$11:$BU$1608</formula>
    <oldFormula>' Riesgos Gestión'!$A$11:$BU$1608</oldFormula>
  </rdn>
  <rdn rId="0" localSheetId="3" customView="1" name="Z_A2B88F19_5BB2_48CD_A2A2_022ACF2A0299_.wvu.PrintArea" hidden="1" oldHidden="1">
    <formula>' Riesgos Seg Digital'!$A$1:$AH$14</formula>
    <oldFormula>' Riesgos Seg Digital'!$A$1:$AH$14</oldFormula>
  </rdn>
  <rdn rId="0" localSheetId="3" customView="1" name="Z_A2B88F19_5BB2_48CD_A2A2_022ACF2A0299_.wvu.Cols" hidden="1" oldHidden="1">
    <formula>' Riesgos Seg Digital'!$K:$K</formula>
    <oldFormula>' Riesgos Seg Digital'!$K:$K</oldFormula>
  </rdn>
  <rcv guid="{A2B88F19-5BB2-48CD-A2A2-022ACF2A0299}" action="add"/>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99" sId="2">
    <oc r="BM18" t="inlineStr">
      <is>
        <t xml:space="preserve">
Se evidencia en el tablero de control  el reporte 2020-05, 2020-06, 2020-07.
Ruta:
https://www.serviciocivil.gov.co/portal/tablero-de-control/empleo-p%C3%BAblico-bogot%C3%A1
Microsoft Power BI página 2-10
</t>
      </is>
    </oc>
    <nc r="BM18" t="inlineStr">
      <is>
        <t xml:space="preserve">
Se evidencia en el tablero de control  el reporte 2020-05, 2020-06, 2020-07.
Ruta:
https://www.serviciocivil.gov.co/portal/tablero-de-control/empleo-p%C3%BAblico-bogot%C3%A1
Microsoft Power BI página 2-10
No fue posible realizar la verificación  de la publicación  de la https://www.serviciocivil.gov.co/portal/content/datos-empleo-p%C3%BAblico-0 , en relación con los datos empleo público / Corte 30 de junio  de 2020,  dado que las entidades  aun se encuentran en el proceso de actualización de los datos de información  y asi garantizar que la información publicada no presente errores.
</t>
      </is>
    </nc>
  </rc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formula>
    <oldFormula>' Riesgos Gestión'!$E:$K,' Riesgos Gestión'!$M:$BI</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44:BH45">
    <dxf>
      <fill>
        <patternFill>
          <bgColor theme="0"/>
        </patternFill>
      </fill>
    </dxf>
  </rfmt>
  <rfmt sheetId="2" sqref="BL44" start="0" length="2147483647">
    <dxf>
      <font>
        <sz val="12"/>
      </font>
    </dxf>
  </rfmt>
  <rcc rId="1807" sId="2">
    <oc r="BL46" t="inlineStr">
      <is>
        <r>
          <t xml:space="preserve">Para el  </t>
        </r>
        <r>
          <rPr>
            <b/>
            <sz val="12"/>
            <color indexed="8"/>
            <rFont val="Calibri"/>
            <family val="2"/>
          </rPr>
          <t>SEGUNDO</t>
        </r>
        <r>
          <rPr>
            <sz val="12"/>
            <color indexed="8"/>
            <rFont val="Calibri"/>
            <family val="2"/>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mato  al  24 de agosto  
</t>
        </r>
        <r>
          <rPr>
            <sz val="12"/>
            <color rgb="FFFF0000"/>
            <rFont val="Calibri"/>
            <family val="2"/>
          </rPr>
          <t>Ruta:\\192.168.0.8\shares\1-SIG-DASCD\22-Matriz de Riesgos\2020\Riesgos de gestión y corrupción\Cuatrimestre 1 - 2020\Evidencias_Matriz_Riesgos Primer Cuatrimestre\12. Gestión Financiera\Presu</t>
        </r>
        <r>
          <rPr>
            <sz val="12"/>
            <color indexed="8"/>
            <rFont val="Calibri"/>
            <family val="2"/>
          </rPr>
          <t>puesto\FORMATO A FIN FM 006</t>
        </r>
      </is>
    </oc>
    <nc r="BL46" t="inlineStr">
      <is>
        <r>
          <t xml:space="preserve">Para el  </t>
        </r>
        <r>
          <rPr>
            <b/>
            <sz val="12"/>
            <color indexed="8"/>
            <rFont val="Calibri"/>
            <family val="2"/>
          </rPr>
          <t>SEGUNDO</t>
        </r>
        <r>
          <rPr>
            <sz val="12"/>
            <color indexed="8"/>
            <rFont val="Calibri"/>
            <family val="2"/>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mayo   al  24 de agosto  
</t>
        </r>
        <r>
          <rPr>
            <sz val="12"/>
            <color rgb="FFFF0000"/>
            <rFont val="Calibri"/>
            <family val="2"/>
          </rPr>
          <t>Ruta:\\192.168.0.8\shares\1-SIG-DASCD\22-Matriz de Riesgos\2020\Riesgos de gestión y corrupción\Cuatrimestre 1 - 2020\Evidencias_Matriz_Riesgos Primer Cuatrimestre\12. Gestión Financiera\Presu</t>
        </r>
        <r>
          <rPr>
            <sz val="12"/>
            <color indexed="8"/>
            <rFont val="Calibri"/>
            <family val="2"/>
          </rPr>
          <t>puesto\FORMATO A FIN FM 006</t>
        </r>
      </is>
    </nc>
  </rc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formula>
    <oldFormula>' Riesgos Gestión'!$E:$K</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61" start="0" length="0">
    <dxf>
      <font>
        <sz val="10"/>
        <color indexed="8"/>
      </font>
      <border outline="0">
        <left style="thin">
          <color indexed="64"/>
        </left>
        <top style="medium">
          <color indexed="64"/>
        </top>
      </border>
      <protection locked="0"/>
    </dxf>
  </rfmt>
  <rfmt sheetId="2" sqref="BL62" start="0" length="0">
    <dxf>
      <font>
        <sz val="10"/>
        <color indexed="8"/>
      </font>
      <border outline="0">
        <left style="thin">
          <color indexed="64"/>
        </left>
      </border>
      <protection locked="0"/>
    </dxf>
  </rfmt>
  <rfmt sheetId="2" sqref="BM61" start="0" length="0">
    <dxf>
      <font>
        <sz val="10"/>
        <color indexed="8"/>
        <name val="Calibri"/>
        <scheme val="minor"/>
      </font>
      <fill>
        <patternFill patternType="solid">
          <bgColor theme="0"/>
        </patternFill>
      </fill>
      <protection locked="0"/>
    </dxf>
  </rfmt>
  <rfmt sheetId="2" sqref="BM62" start="0" length="0">
    <dxf>
      <font>
        <sz val="10"/>
        <color indexed="8"/>
        <name val="Calibri"/>
        <scheme val="minor"/>
      </font>
      <fill>
        <patternFill patternType="solid">
          <bgColor theme="0"/>
        </patternFill>
      </fill>
      <border outline="0">
        <bottom style="thin">
          <color indexed="64"/>
        </bottom>
      </border>
      <protection locked="0"/>
    </dxf>
  </rfmt>
  <rfmt sheetId="2" sqref="BN61" start="0" length="0">
    <dxf>
      <font>
        <sz val="10"/>
        <color indexed="8"/>
        <name val="Calibri"/>
        <scheme val="minor"/>
      </font>
      <alignment horizontal="left" readingOrder="0"/>
      <border outline="0">
        <top style="medium">
          <color indexed="64"/>
        </top>
      </border>
      <protection locked="0"/>
    </dxf>
  </rfmt>
  <rfmt sheetId="2" sqref="BN62" start="0" length="0">
    <dxf>
      <font>
        <sz val="10"/>
        <color indexed="8"/>
        <name val="Calibri"/>
        <scheme val="minor"/>
      </font>
      <alignment horizontal="left" readingOrder="0"/>
      <protection locked="0"/>
    </dxf>
  </rfmt>
  <rfmt sheetId="2" sqref="BL61" start="0" length="0">
    <dxf>
      <fill>
        <patternFill patternType="solid">
          <bgColor theme="0"/>
        </patternFill>
      </fill>
      <border outline="0">
        <top style="thin">
          <color indexed="64"/>
        </top>
      </border>
    </dxf>
  </rfmt>
  <rfmt sheetId="2" sqref="BL62" start="0" length="0">
    <dxf>
      <fill>
        <patternFill patternType="solid">
          <bgColor theme="0"/>
        </patternFill>
      </fill>
      <border outline="0">
        <bottom style="thin">
          <color indexed="64"/>
        </bottom>
      </border>
    </dxf>
  </rfmt>
  <rfmt sheetId="2" sqref="BM61" start="0" length="0">
    <dxf>
      <fill>
        <patternFill patternType="none">
          <bgColor indexed="65"/>
        </patternFill>
      </fill>
      <border outline="0">
        <top style="medium">
          <color indexed="64"/>
        </top>
      </border>
    </dxf>
  </rfmt>
  <rfmt sheetId="2" sqref="BM62" start="0" length="0">
    <dxf>
      <fill>
        <patternFill patternType="none">
          <bgColor indexed="65"/>
        </patternFill>
      </fill>
      <border outline="0">
        <bottom style="medium">
          <color indexed="64"/>
        </bottom>
      </border>
    </dxf>
  </rfmt>
  <rcc rId="1823" sId="2">
    <nc r="BL61" t="inlineStr">
      <is>
        <t>Para el segundo cuatrimestre se programó y desarrolló la auditoría al proceso de Gesión de TICS.
En la planeación del proceso se elaboró y repitió a la Jefe de la Oficina los instrumentos de auditoría y el Programa de Auditoría. Los documentos se revisaron, se hicieron observaciones y se devolvieron a los profesionales con las observaciones. No se materializó el riesgo.
Como evidencia se anexan los respectivos correos.</t>
      </is>
    </nc>
  </rcc>
  <rcc rId="1824" sId="2">
    <nc r="BL62" t="inlineStr">
      <is>
        <t>Como se relaciona en el primer control, para el segundo cuatrimestre se programó y desarrolló la auditoría al proceso de Gesión de TICS.
La auditoría se llevó a cabo en los tiempos establecidos y el informe incluyó fortalezas, hallazgos y oportunidades de mejora con base en las evidencias presentadas por el auditado. El informe preliminar se envió a la Jefe de la Oficina para la revisión y se remitió correo de respuesta con observaciones. No se materializó el riesgo.
Como evidencia se anexan los respectivos correos.</t>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5" sId="7">
    <oc r="G18">
      <v>110</v>
    </oc>
    <nc r="G18"/>
  </rcc>
  <rcc rId="1826" sId="7">
    <oc r="H18">
      <v>133</v>
    </oc>
    <nc r="H18"/>
  </rcc>
  <rcc rId="1827" sId="7">
    <oc r="G19">
      <v>229</v>
    </oc>
    <nc r="G19"/>
  </rcc>
  <rcc rId="1828" sId="7">
    <oc r="H19">
      <v>232</v>
    </oc>
    <nc r="H19"/>
  </rcc>
  <rcc rId="1829" sId="7">
    <oc r="G20">
      <f>+G19-G18</f>
    </oc>
    <nc r="G20"/>
  </rcc>
  <rcc rId="1830" sId="7">
    <oc r="H20">
      <f>+H19-H18</f>
    </oc>
    <nc r="H20"/>
  </rcc>
  <rcc rId="1831" sId="7">
    <oc r="I20">
      <f>+H20+H18</f>
    </oc>
    <nc r="I20"/>
  </rcc>
  <rcc rId="1832" sId="7">
    <oc r="G21">
      <f>+G20+G18</f>
    </oc>
    <nc r="G21"/>
  </rcc>
  <rfmt sheetId="2" sqref="BL44">
    <dxf>
      <fill>
        <patternFill>
          <bgColor theme="0"/>
        </patternFill>
      </fill>
    </dxf>
  </rfmt>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1" sId="2">
    <nc r="BL34" t="inlineStr">
      <is>
        <t>Se tenía prevista la elaboración del diagnóstico de talento humano para el mes de agosto, no obstante, dadas las situaciones administrativas de vacaciones e incapacidad de las profesionales del proceso de talento humano, la elaboración de dicho diagnóstico no logró adelantarse en agosto. Así las cosas, a la fecha se está solicitando el ajuste en el plan de acción de la elaboración del diagnóstico de Talento Humano para el mes de octubre, en aras de contar con mayor información sobre las actividades desarrolladas durante la vigencia 2020.</t>
      </is>
    </nc>
  </rcc>
  <rcv guid="{8C6BF91F-C526-4359-843D-4C677FE09932}" action="delete"/>
  <rdn rId="0" localSheetId="1" customView="1" name="Z_8C6BF91F_C526_4359_843D_4C677FE09932_.wvu.PrintArea" hidden="1" oldHidden="1">
    <formula>' Riesgos corrupción'!$A$1:$BM$13</formula>
    <oldFormula>' Riesgos corrupción'!$A$1:$BM$13</oldFormula>
  </rdn>
  <rdn rId="0" localSheetId="1" customView="1" name="Z_8C6BF91F_C526_4359_843D_4C677FE09932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C6BF91F_C526_4359_843D_4C677FE09932_.wvu.FilterData" hidden="1" oldHidden="1">
    <formula>' Riesgos corrupción'!$A$11:$CI$1651</formula>
    <oldFormula>' Riesgos corrupción'!$A$11:$CI$1651</oldFormula>
  </rdn>
  <rdn rId="0" localSheetId="2" customView="1" name="Z_8C6BF91F_C526_4359_843D_4C677FE09932_.wvu.PrintArea" hidden="1" oldHidden="1">
    <formula>' Riesgos Gestión'!$A$1:$BO$17</formula>
    <oldFormula>' Riesgos Gestión'!$A$1:$BO$17</oldFormula>
  </rdn>
  <rdn rId="0" localSheetId="2" customView="1" name="Z_8C6BF91F_C526_4359_843D_4C677FE09932_.wvu.Cols" hidden="1" oldHidden="1">
    <formula>' Riesgos Gestión'!$M:$BG</formula>
    <oldFormula>' Riesgos Gestión'!$B:$K,' Riesgos Gestión'!$M:$BG</oldFormula>
  </rdn>
  <rdn rId="0" localSheetId="2" customView="1" name="Z_8C6BF91F_C526_4359_843D_4C677FE09932_.wvu.FilterData" hidden="1" oldHidden="1">
    <formula>' Riesgos Gestión'!$A$11:$BU$1608</formula>
    <oldFormula>' Riesgos Gestión'!$A$11:$BU$1608</oldFormula>
  </rdn>
  <rdn rId="0" localSheetId="3" customView="1" name="Z_8C6BF91F_C526_4359_843D_4C677FE09932_.wvu.PrintArea" hidden="1" oldHidden="1">
    <formula>' Riesgos Seg Digital'!$A$1:$AH$14</formula>
    <oldFormula>' Riesgos Seg Digital'!$A$1:$AH$14</oldFormula>
  </rdn>
  <rdn rId="0" localSheetId="3" customView="1" name="Z_8C6BF91F_C526_4359_843D_4C677FE09932_.wvu.Cols" hidden="1" oldHidden="1">
    <formula>' Riesgos Seg Digital'!$K:$K</formula>
    <oldFormula>' Riesgos Seg Digital'!$K:$K</oldFormula>
  </rdn>
  <rcv guid="{8C6BF91F-C526-4359-843D-4C677FE0993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2">
    <nc r="BL55" t="inlineStr">
      <is>
        <t>La proyección de a las  respuestas a las acciones de tutela fueron realizadas por el abogado externo, es revisada por la por la  Subdirectora Técnico Jurídica, quien coloca su visto bueno a manera de aprobación de la misma. Por lo anterior se evidencia en cada una de las respuestas a las actuaciones judiciales adelantadas por el Departamento durante el cuatrienio Mayo-Agosto de 2020, el correspondiente visto bueno de la Subdirectora técnica Jurídica, quien verifico la aplicación de la normatividad correspondiente.
Las evidencias se ecuentran en la carpeta de Z:\Correspondencia\SCAN_CORRESP_2020\2_CORRESP_ENVIADA_2020, y se pueden consultar con los siguientes numeros: 2020EE2151, 2020EE2213 y 2020EE2619</t>
      </is>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35" start="0" length="0">
    <dxf>
      <font>
        <sz val="10"/>
        <color indexed="8"/>
        <name val="Calibri"/>
        <scheme val="minor"/>
      </font>
      <fill>
        <patternFill patternType="solid">
          <bgColor theme="0"/>
        </patternFill>
      </fill>
      <border outline="0">
        <left style="thin">
          <color indexed="64"/>
        </left>
      </border>
      <protection locked="0"/>
    </dxf>
  </rfmt>
  <rfmt sheetId="2" sqref="BL36" start="0" length="0">
    <dxf>
      <font>
        <sz val="10"/>
        <color indexed="8"/>
      </font>
      <fill>
        <patternFill patternType="solid">
          <bgColor theme="0"/>
        </patternFill>
      </fill>
      <border outline="0">
        <left style="thin">
          <color indexed="64"/>
        </left>
      </border>
      <protection locked="0"/>
    </dxf>
  </rfmt>
  <rcc rId="1850" sId="2">
    <nc r="BL35" t="inlineStr">
      <is>
        <t>Se realiza la validación y punteo físico con las novedades presentadas mensualmente (Mayo, Junio, Julio, Agosto de 2020)</t>
      </is>
    </nc>
  </rcc>
  <rcc rId="1851" sId="2">
    <nc r="BL36" t="inlineStr">
      <is>
        <t>Mensualmente se revisó la liquidación de las nóminas con las novedades reportadas de los meses comprendidos entre Mayo, Junio, Julio, Agosto de 2020, frente a nóminas anteriores y novedades físicas, dejando como registro archivo en Excel y en carpeta física novedad de nóminas que se encuentra en el archivo Digital de gestión, en custodia de Talento Humano, por la emergencia sanitaria Covid-19- aislamiento; que se encuentra en el PC : D:\DASCD_acarranza\DASCD_Acarranza\5TH2020\Nominas 2020\Nominas Sueldos. Como la información tiene datos personales, reposa en el PC del Profesional Universitario de Nómina.</t>
      </is>
    </nc>
  </rcc>
  <rdn rId="0" localSheetId="1" customView="1" name="Z_2AD9EF47_AC53_4E98_A03A_05B843BE4BE8_.wvu.PrintArea" hidden="1" oldHidden="1">
    <formula>' Riesgos corrupción'!$A$1:$BM$13</formula>
  </rdn>
  <rdn rId="0" localSheetId="1" customView="1" name="Z_2AD9EF47_AC53_4E98_A03A_05B843BE4BE8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2AD9EF47_AC53_4E98_A03A_05B843BE4BE8_.wvu.FilterData" hidden="1" oldHidden="1">
    <formula>' Riesgos corrupción'!$A$11:$CI$1651</formula>
  </rdn>
  <rdn rId="0" localSheetId="2" customView="1" name="Z_2AD9EF47_AC53_4E98_A03A_05B843BE4BE8_.wvu.PrintArea" hidden="1" oldHidden="1">
    <formula>' Riesgos Gestión'!$A$1:$BO$17</formula>
  </rdn>
  <rdn rId="0" localSheetId="2" customView="1" name="Z_2AD9EF47_AC53_4E98_A03A_05B843BE4BE8_.wvu.Cols" hidden="1" oldHidden="1">
    <formula>' Riesgos Gestión'!$M:$BG</formula>
  </rdn>
  <rdn rId="0" localSheetId="2" customView="1" name="Z_2AD9EF47_AC53_4E98_A03A_05B843BE4BE8_.wvu.FilterData" hidden="1" oldHidden="1">
    <formula>' Riesgos Gestión'!$A$11:$BU$1608</formula>
  </rdn>
  <rdn rId="0" localSheetId="3" customView="1" name="Z_2AD9EF47_AC53_4E98_A03A_05B843BE4BE8_.wvu.PrintArea" hidden="1" oldHidden="1">
    <formula>' Riesgos Seg Digital'!$A$1:$AH$14</formula>
  </rdn>
  <rdn rId="0" localSheetId="3" customView="1" name="Z_2AD9EF47_AC53_4E98_A03A_05B843BE4BE8_.wvu.Cols" hidden="1" oldHidden="1">
    <formula>' Riesgos Seg Digital'!$K:$K</formula>
  </rdn>
  <rcv guid="{2AD9EF47-AC53-4E98-A03A-05B843BE4BE8}"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1">
    <oc r="CC12" t="inlineStr">
      <is>
        <r>
          <t xml:space="preserve">Se verifica  por entidad y fecha la asignación de  permisos para acceso a sideap, de las  85 personas registradas por la primera líea solo 81 se encontraban dentro del periodo de seguimiento , previa verificacion de la firma de acuerdo de confidencialidad la ruta: \\192.168.0.4\Shares\Dascd_Sideap\CONTROL_SIDEAP.accdb , documento acces </t>
        </r>
        <r>
          <rPr>
            <i/>
            <sz val="11"/>
            <color theme="1"/>
            <rFont val="Calibri"/>
            <family val="2"/>
          </rPr>
          <t xml:space="preserve">seguimiento SIDEAP ACUERDOS DE CONFIDENCIALIDAD, </t>
        </r>
        <r>
          <rPr>
            <sz val="11"/>
            <color theme="1"/>
            <rFont val="Calibri"/>
            <family val="2"/>
          </rPr>
          <t xml:space="preserve">empezando el </t>
        </r>
        <r>
          <rPr>
            <i/>
            <sz val="11"/>
            <color theme="1"/>
            <rFont val="Calibri"/>
            <family val="2"/>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t>
        </r>
        <r>
          <rPr>
            <sz val="11"/>
            <color theme="1"/>
            <rFont val="Calibri"/>
            <family val="2"/>
          </rPr>
          <t xml:space="preserve">
No se ha materializado riesgo, formatos diligenciados y firmados.</t>
        </r>
      </is>
    </oc>
    <nc r="CC12" t="inlineStr">
      <is>
        <r>
          <t xml:space="preserve">Se verifica  por entidad y fecha la asignación de  permisos para acceso a sideap, de las  85 personas registradas por la primera líea solo 81 se encontraban dentro del periodo de seguimiento , previa verificacion de la firma de acuerdo de confidencialidad la ruta: \\192.168.0.4\Shares\Dascd_Sideap\CONTROL_SIDEAP.accdb , documento acces </t>
        </r>
        <r>
          <rPr>
            <i/>
            <sz val="11"/>
            <color theme="1"/>
            <rFont val="Calibri"/>
            <family val="2"/>
          </rPr>
          <t xml:space="preserve">seguimiento SIDEAP ACUERDOS DE CONFIDENCIALIDAD, </t>
        </r>
        <r>
          <rPr>
            <sz val="11"/>
            <color theme="1"/>
            <rFont val="Calibri"/>
            <family val="2"/>
          </rPr>
          <t xml:space="preserve">empezando el </t>
        </r>
        <r>
          <rPr>
            <i/>
            <sz val="11"/>
            <color theme="1"/>
            <rFont val="Calibri"/>
            <family val="2"/>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
Evidencia en: Z:\7- Seguimientos otros informes\3. Seguimiento Mapas de riesgos\Riesgos de gestión y corrupción\Segundo_Seguimiento - 2020\Evidencias\3-Gestión del Conocimiento\Control 1,2</t>
        </r>
        <r>
          <rPr>
            <sz val="11"/>
            <color theme="1"/>
            <rFont val="Calibri"/>
            <family val="2"/>
          </rPr>
          <t xml:space="preserve">
No se ha materializado riesgo, formatos diligenciados y firmados.</t>
        </r>
      </is>
    </nc>
  </rcc>
  <rcc rId="1861" sId="1">
    <oc r="CC13" t="inlineStr">
      <is>
        <t>Se verifica  la ruta: \\192.168.0.4\Shares\Dascd_Sideap\CONTROL_SIDEAP.accdb , documento acces seguimiento SIDEAP ACUERDOS DE CONFIDENCIALIDAD,  la evidencia de pantallazos acuerdos de confiencialidad 
No se ha materializado riesgo, formatos diligenciados y firmados.</t>
      </is>
    </oc>
    <nc r="CC13" t="inlineStr">
      <is>
        <t>Se verifica  la ruta: \\192.168.0.4\Shares\Dascd_Sideap\CONTROL_SIDEAP.accdb , documento acces seguimiento SIDEAP ACUERDOS DE CONFIDENCIALIDAD,  la evidencia de pantallazos acuerdos de confiencialidad 
Evidencia en : Z:\7- Seguimientos otros informes\3. Seguimiento Mapas de riesgos\Riesgos de gestión y corrupción\Segundo_Seguimiento - 2020\Evidencias\3-Gestión del Conocimiento\Control 1,2
No se ha materializado riesgo, formatos diligenciados y firmados.</t>
      </is>
    </nc>
  </rc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formula>
    <oldFormula>' Riesgos Gestión'!$E:$K</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9" sId="2">
    <nc r="BM27" t="inlineStr">
      <is>
        <t>se verifica el link https://www.serviciocivil.gov.co/portal/transparencia/instrumentos-gestion-informacion-publica/Informe-pqr-denuncias-solicitudes y se evidencia la continuidad de la generación de los informes hasta el mes de julio.
Se evidencian indicadores como PQRS tramitadas y en tramite donde se presentan las gestiones extemporaneas donde se evidencia la materialización del riesgo en las diferentes dependencias.
Adicionalmente se tiene en los informes los tiempos de respuesta donde se evidencia la capacidad de respuesta de la entidad</t>
      </is>
    </nc>
  </rcc>
  <rcc rId="1870" sId="2">
    <nc r="BM32" t="inlineStr">
      <is>
        <t>Se verificó que en este periodo no ha sido requerido la ejecución de este control.</t>
      </is>
    </nc>
  </rcc>
  <rcc rId="1871" sId="2">
    <nc r="BM33" t="inlineStr">
      <is>
        <t>Para el periodo en vigencia se verifican los formatos gestionados en las evidencias relacionados en el autocontrol del proceso primera línea de defensa, donde se presenta la gestión de talento humano en la inspección de los documentos para el proceso de vinculación donde se pueden apreciar 5 procesos diferentes.</t>
      </is>
    </nc>
  </rcc>
  <rcc rId="1872" sId="2">
    <nc r="BM34" t="inlineStr">
      <is>
        <t>Para la gestión de este control no se tienen registradas evidencias, en el diligenciamiento de la primera línea se especifica la razón por la cual no se realizaron las actividades para la ejecución del control.</t>
      </is>
    </nc>
  </rcc>
  <rcc rId="1873" sId="2">
    <nc r="BM35" t="inlineStr">
      <is>
        <t>Se verifican las evidencias ubicadas en Z:\7- Seguimientos otros informes\3. Seguimiento Mapas de riesgos\Riesgos de gestión y corrupción\Segundo_Seguimiento - 2020\Evidencias\12-G_Financiera\Contabilidad\2. Actas de Conciliación Internas  donde se puede apreciar que cada una de las carpetas mensuales contiene el acta de nómina donde se describen las actividades realizadas y los resultados obtenidos para la realización de la nómina.</t>
      </is>
    </nc>
  </rcc>
  <rcc rId="1874" sId="2">
    <nc r="BM36" t="inlineStr">
      <is>
        <t>Se verifican las evidencias ubicadas en Z:\7- Seguimientos otros informes\3. Seguimiento Mapas de riesgos\Riesgos de gestión y corrupción\Segundo_Seguimiento - 2020\Evidencias\12-G_Financiera\Contabilidad\2. Actas de Conciliación Internas  donde se puede apreciar que cada una de las carpetas mensuales contiene el acta de nómina donde se describen las actividades realizadas y los resultados obtenidos para la realización de la nómina, el archivo mencionado en la primera línea no se puede tenr acceso ya que se encuentra ubicado en un equipo de un funcionario por el tipo de información.</t>
      </is>
    </nc>
  </rcc>
  <rcc rId="1875" sId="2">
    <nc r="BM44" t="inlineStr">
      <is>
        <t>Al revisar la ruta donde se estipula la ubicación de las evidencias se encuentra únicamente soportes hasta mayo, al revisar esa ruta pero para el segundo cuatrimestre no se evidencian los soportes de la actividad, por otra parte al revisar el archivo ubicado en: Z:\7- Seguimientos otros informes\3. Seguimiento Mapas de riesgos\Riesgos de gestión y corrupción\Segundo_Seguimiento - 2020\Evidencias\12-G_Financiera\PRESUPUESTO se pueden encontrar los archivos con los correos y formatos como soportes incluidos mes de agosto.</t>
      </is>
    </nc>
  </rcc>
  <rcc rId="1876" sId="2">
    <nc r="BM45" t="inlineStr">
      <is>
        <t>Al revisar la ruta donde se estipula la ubicación de las evidencias se encuentra únicamente soportes hasta mayo, al revisar esa ruta pero para el segundo cuatrimestre no se evidencian los soportes de la actividad, por otra parte al revisar el archivo ubicado en: Z:\7- Seguimientos otros informes\3. Seguimiento Mapas de riesgos\Riesgos de gestión y corrupción\Segundo_Seguimiento - 2020\Evidencias\12-G_Financiera\PRESUPUESTO se pueden encontrar los archivos con los 8 CRP como soportes incluidos mes de agosto.</t>
      </is>
    </nc>
  </rcc>
  <rcc rId="1877" sId="2">
    <nc r="BM46" t="inlineStr">
      <is>
        <t>Al revisar la ruta donde se estipula la ubicación de las evidencias no se encuentran soportes, por otra parte al revisar el archivo ubicado en: Z:\7- Seguimientos otros informes\3. Seguimiento Mapas de riesgos\Riesgos de gestión y corrupción\Segundo_Seguimiento - 2020\Evidencias\12-G_Financiera\PRESUPUESTO no se encuentra el formato asociado.</t>
      </is>
    </nc>
  </rcc>
  <rcc rId="1878" sId="2">
    <nc r="BM47" t="inlineStr">
      <is>
        <t>Al revisar los soportes se evidencian carpetas individuales de abril a julio cada uno con definitivos y preliminares cumpliendo con el control, a su vez los definitivos contienen activos, pasivos, patrimonio, ingresos, gastos, cuentas deudoras, cuentas acreedoras. y en preliminares PPYE, Intangibles, seguros, activo, CP, pasivo, patrimonio, operaciones interinstitucionales, ingresos, gastos, deudoras y acreedoras</t>
      </is>
    </nc>
  </rcc>
  <rcc rId="1879" sId="2">
    <nc r="BM48" t="inlineStr">
      <is>
        <t>Las evidencias se encuentran en la ruta especifica en carpetas individuales de enero a julio, donde se encuentran las actas y los correos que demuestran la implementación del control.</t>
      </is>
    </nc>
  </rcc>
  <rcc rId="1880" sId="2">
    <nc r="BM49" t="inlineStr">
      <is>
        <t>Al revisar las evidencias reportadas en la ruta especificada se evidencian carpetas de recolección de información, análisis y registro de información, elaboración del EF_reportes inf, Publicidad y transparencia y depuración contable. Donde cada una presenta los soportes correspondientes.</t>
      </is>
    </nc>
  </rcc>
  <rcc rId="1881" sId="2">
    <oc r="BM51" t="inlineStr">
      <is>
        <r>
          <t xml:space="preserve">Se verificó la ruta y se evidencian los contratos suscritos por el DASCD en la página del SECOP: 
https://community.secop.gov.co/Public/Tendering/ContractNoticeManagement/Index?currentLanguage=es-CO&amp;Page=login&amp;Country=CO&amp;SkinName=CCE, (de acuerdo con el documento excel  que contiene los </t>
        </r>
        <r>
          <rPr>
            <b/>
            <sz val="10"/>
            <color indexed="8"/>
            <rFont val="Calibri"/>
            <family val="2"/>
          </rPr>
          <t xml:space="preserve">55 </t>
        </r>
        <r>
          <rPr>
            <sz val="10"/>
            <color indexed="8"/>
            <rFont val="Calibri"/>
            <family val="2"/>
          </rPr>
          <t xml:space="preserve">contratos del periodo) 
</t>
        </r>
      </is>
    </oc>
    <nc r="BM51" t="inlineStr">
      <is>
        <t xml:space="preserve">Se verificó la ruta y se evidencian los contratos suscritos por el DASCD en la página del SECOP: 
https://community.secop.gov.co/Public/Tendering/ContractNoticeManagement/Index?currentLanguage=es-CO&amp;Page=login&amp;Country=CO&amp;SkinName=CCE, (de acuerdo con el documento excel  que contiene los 55 contratos del periodo) 
</t>
      </is>
    </nc>
  </rcc>
  <rcc rId="1882" sId="2">
    <nc r="BM61" t="inlineStr">
      <is>
        <t>Al revisar los soportes registrados en Z:\7- Seguimientos otros informes\3. Seguimiento Mapas de riesgos\Riesgos de gestión y corrupción\Segundo_Seguimiento - 2020\Evidencias\16-Control_Seguimiento se evidencia el documento informe de auditoria TICS que cumple con los requerimientos del control, no se evidencian los correos anexos</t>
      </is>
    </nc>
  </rcc>
  <rcc rId="1883" sId="2">
    <nc r="BM62" t="inlineStr">
      <is>
        <t>Al revisar los soportes registrados en Z:\7- Seguimientos otros informes\3. Seguimiento Mapas de riesgos\Riesgos de gestión y corrupción\Segundo_Seguimiento - 2020\Evidencias\16-Control_Seguimiento se evidencia el documento informe de auditoria TICS que cumple con los requerimientos del control, no se evidencian los correos anexos</t>
      </is>
    </nc>
  </rcc>
  <rdn rId="0" localSheetId="1" customView="1" name="Z_56F99F4B_4280_42EC_833E_478E9E571AD4_.wvu.PrintArea" hidden="1" oldHidden="1">
    <formula>' Riesgos corrupción'!$A$1:$BM$13</formula>
  </rdn>
  <rdn rId="0" localSheetId="1" customView="1" name="Z_56F99F4B_4280_42EC_833E_478E9E571AD4_.wvu.FilterData" hidden="1" oldHidden="1">
    <formula>' Riesgos corrupción'!$A$11:$CI$1651</formula>
  </rdn>
  <rdn rId="0" localSheetId="2" customView="1" name="Z_56F99F4B_4280_42EC_833E_478E9E571AD4_.wvu.PrintArea" hidden="1" oldHidden="1">
    <formula>' Riesgos Gestión'!$A$1:$BO$17</formula>
  </rdn>
  <rdn rId="0" localSheetId="2" customView="1" name="Z_56F99F4B_4280_42EC_833E_478E9E571AD4_.wvu.Cols" hidden="1" oldHidden="1">
    <formula>' Riesgos Gestión'!$E:$K</formula>
  </rdn>
  <rdn rId="0" localSheetId="2" customView="1" name="Z_56F99F4B_4280_42EC_833E_478E9E571AD4_.wvu.FilterData" hidden="1" oldHidden="1">
    <formula>' Riesgos Gestión'!$A$11:$BU$1608</formula>
  </rdn>
  <rdn rId="0" localSheetId="3" customView="1" name="Z_56F99F4B_4280_42EC_833E_478E9E571AD4_.wvu.PrintArea" hidden="1" oldHidden="1">
    <formula>' Riesgos Seg Digital'!$A$1:$AH$14</formula>
  </rdn>
  <rdn rId="0" localSheetId="3" customView="1" name="Z_56F99F4B_4280_42EC_833E_478E9E571AD4_.wvu.Cols" hidden="1" oldHidden="1">
    <formula>' Riesgos Seg Digital'!$K:$K</formula>
  </rdn>
  <rcv guid="{56F99F4B-4280-42EC-833E-478E9E571AD4}" action="add"/>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1" sId="1">
    <nc r="CD12" t="inlineStr">
      <is>
        <t>Se observa que en la carpeta compartida (Z):7-Seguimientos otros informes / 2, Plan Anticorrupción y Atención al Ciudadano / Evidencias/ Riesgos de corrupción / 3_ Gestión del Conocimiento / Control 1,2, existen 81 archivos en PDF del "Formato Acuerdo de Confidencialidad y No Divulgación de Información – Servidor Público SIDEAP", de manera aleatoria se verifican 17 archivos de estos formatos, los cuales se encuentran debidamente con las firmas respectivas, por tanto el control establecido se está realizando.</t>
      </is>
    </nc>
  </rcc>
  <rcc rId="1892" sId="1">
    <nc r="CD13" t="inlineStr">
      <is>
        <t>La verificación de la información se realizó sobre las actas en el formato con código E-SGE-FM-008, aportadas como evidencia del control, en la ruta Evidencias_Matriz_Riesgos Segundo Cuatrimestre\13. Gestión Contractual/ Actas comité de contratación firmadas.  Con motivo del aislamiento preventivo obligatorio, la verificación se hace desde el trabajo en casa, no se verifica de manera física, pero en el enlace antes expuesto, se pudo evidenciar que durante este periodo existen actas de reuniones numeradas del 11 al número 16, como observación se encontró que no están firmadas en su totalidad por todos los integrantes del comité, por tanto, se sugiere adelantar las gestiones pertinentes para obtener las firmas de los asistentes a las reuniones.
En el período evaluado no se ha materializado el riesgo</t>
      </is>
    </nc>
  </rcc>
  <rcc rId="1893" sId="1">
    <nc r="CD14" t="inlineStr">
      <is>
        <t>La verificación de la información se realizó sobre las actas en el formato con código E-SGE-FM-008, aportadas como evidencia del control, en la ruta Evidencias_Matriz_Riesgos Segundo Cuatrimestre\13. Gestión Contractual/ Actas comité de contratación firmadas.  Con motivo del aislamiento preventivo obligatorio, la verificación se hace desde el trabajo en casa, no se verifica de manera física, pero en el enlace antes expuesto, se pudo evidenciar que durante este periodo existen actas de reuniones numeradas del 11 al número 16, como observación se encontró que no están firmadas en su totalidad por todos los integrantes del comité, por tanto, se sugiere adelantar las gestiones pertinentes para obtener las firmas de los asistentes a las reuniones.
En el período evaluado no se ha materializado el riesgo.</t>
      </is>
    </nc>
  </rcc>
  <rcc rId="1894" sId="1">
    <nc r="CD15" t="inlineStr">
      <is>
        <t>Con motivo del aislamiento preventivo obligatorio, la verificación se hace desde el trabajo en casa, no se verifica de manera física, la información se realizó sobre las actas aportadas como evidencia del control, en la rutactas en el formato con código E-SGE-FM-008, aportadas como evidencia del control, en la ruta Evidencias_Matriz_Riesgos Segundo Cuatrimestre\13. Gestión Contractual/ Actas comité de contratación firmadas. Se pudo evidenciar que durante este periodo existen actas de reuniones sin firmar por todos los integrantes.
No se tuvo en cuenta la recomendación realizada por la tercera line de defensa, se insiste que se tengan en cuentas las recomendaciones ya que hacen parte de los aportes al proceso.
En el período evaluado no se ha materializado el riesgo.</t>
      </is>
    </nc>
  </rcc>
  <rdn rId="0" localSheetId="1" customView="1" name="Z_D37B0559_C99D_4EDA_BAC4_3F8DB0B3460A_.wvu.PrintArea" hidden="1" oldHidden="1">
    <formula>' Riesgos corrupción'!$A$1:$BM$13</formula>
  </rdn>
  <rdn rId="0" localSheetId="1" customView="1" name="Z_D37B0559_C99D_4EDA_BAC4_3F8DB0B3460A_.wvu.FilterData" hidden="1" oldHidden="1">
    <formula>' Riesgos corrupción'!$A$11:$CI$1651</formula>
  </rdn>
  <rdn rId="0" localSheetId="2" customView="1" name="Z_D37B0559_C99D_4EDA_BAC4_3F8DB0B3460A_.wvu.PrintArea" hidden="1" oldHidden="1">
    <formula>' Riesgos Gestión'!$A$1:$BO$17</formula>
  </rdn>
  <rdn rId="0" localSheetId="2" customView="1" name="Z_D37B0559_C99D_4EDA_BAC4_3F8DB0B3460A_.wvu.Cols" hidden="1" oldHidden="1">
    <formula>' Riesgos Gestión'!$E:$K</formula>
  </rdn>
  <rdn rId="0" localSheetId="2" customView="1" name="Z_D37B0559_C99D_4EDA_BAC4_3F8DB0B3460A_.wvu.FilterData" hidden="1" oldHidden="1">
    <formula>' Riesgos Gestión'!$A$11:$BU$1608</formula>
  </rdn>
  <rdn rId="0" localSheetId="3" customView="1" name="Z_D37B0559_C99D_4EDA_BAC4_3F8DB0B3460A_.wvu.PrintArea" hidden="1" oldHidden="1">
    <formula>' Riesgos Seg Digital'!$A$1:$AH$14</formula>
  </rdn>
  <rdn rId="0" localSheetId="3" customView="1" name="Z_D37B0559_C99D_4EDA_BAC4_3F8DB0B3460A_.wvu.Cols" hidden="1" oldHidden="1">
    <formula>' Riesgos Seg Digital'!$K:$K</formula>
  </rdn>
  <rcv guid="{D37B0559-C99D-4EDA-BAC4-3F8DB0B3460A}"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7B0559-C99D-4EDA-BAC4-3F8DB0B3460A}" action="delete"/>
  <rdn rId="0" localSheetId="1" customView="1" name="Z_D37B0559_C99D_4EDA_BAC4_3F8DB0B3460A_.wvu.PrintArea" hidden="1" oldHidden="1">
    <formula>' Riesgos corrupción'!$A$1:$BM$13</formula>
    <oldFormula>' Riesgos corrupción'!$A$1:$BM$13</oldFormula>
  </rdn>
  <rdn rId="0" localSheetId="1" customView="1" name="Z_D37B0559_C99D_4EDA_BAC4_3F8DB0B3460A_.wvu.FilterData" hidden="1" oldHidden="1">
    <formula>' Riesgos corrupción'!$A$11:$CI$1651</formula>
    <oldFormula>' Riesgos corrupción'!$A$11:$CI$1651</oldFormula>
  </rdn>
  <rdn rId="0" localSheetId="2" customView="1" name="Z_D37B0559_C99D_4EDA_BAC4_3F8DB0B3460A_.wvu.PrintArea" hidden="1" oldHidden="1">
    <formula>' Riesgos Gestión'!$A$1:$BO$17</formula>
    <oldFormula>' Riesgos Gestión'!$A$1:$BO$17</oldFormula>
  </rdn>
  <rdn rId="0" localSheetId="2" customView="1" name="Z_D37B0559_C99D_4EDA_BAC4_3F8DB0B3460A_.wvu.Cols" hidden="1" oldHidden="1">
    <formula>' Riesgos Gestión'!$E:$K</formula>
    <oldFormula>' Riesgos Gestión'!$E:$K</oldFormula>
  </rdn>
  <rdn rId="0" localSheetId="2" customView="1" name="Z_D37B0559_C99D_4EDA_BAC4_3F8DB0B3460A_.wvu.FilterData" hidden="1" oldHidden="1">
    <formula>' Riesgos Gestión'!$A$11:$BU$1608</formula>
    <oldFormula>' Riesgos Gestión'!$A$11:$BU$1608</oldFormula>
  </rdn>
  <rdn rId="0" localSheetId="3" customView="1" name="Z_D37B0559_C99D_4EDA_BAC4_3F8DB0B3460A_.wvu.PrintArea" hidden="1" oldHidden="1">
    <formula>' Riesgos Seg Digital'!$A$1:$AH$14</formula>
    <oldFormula>' Riesgos Seg Digital'!$A$1:$AH$14</oldFormula>
  </rdn>
  <rdn rId="0" localSheetId="3" customView="1" name="Z_D37B0559_C99D_4EDA_BAC4_3F8DB0B3460A_.wvu.Cols" hidden="1" oldHidden="1">
    <formula>' Riesgos Seg Digital'!$K:$K</formula>
    <oldFormula>' Riesgos Seg Digital'!$K:$K</oldFormula>
  </rdn>
  <rcv guid="{D37B0559-C99D-4EDA-BAC4-3F8DB0B3460A}"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7B0559-C99D-4EDA-BAC4-3F8DB0B3460A}" action="delete"/>
  <rdn rId="0" localSheetId="1" customView="1" name="Z_D37B0559_C99D_4EDA_BAC4_3F8DB0B3460A_.wvu.PrintArea" hidden="1" oldHidden="1">
    <formula>' Riesgos corrupción'!$A$1:$BM$13</formula>
    <oldFormula>' Riesgos corrupción'!$A$1:$BM$13</oldFormula>
  </rdn>
  <rdn rId="0" localSheetId="1" customView="1" name="Z_D37B0559_C99D_4EDA_BAC4_3F8DB0B3460A_.wvu.FilterData" hidden="1" oldHidden="1">
    <formula>' Riesgos corrupción'!$A$11:$CI$1651</formula>
    <oldFormula>' Riesgos corrupción'!$A$11:$CI$1651</oldFormula>
  </rdn>
  <rdn rId="0" localSheetId="2" customView="1" name="Z_D37B0559_C99D_4EDA_BAC4_3F8DB0B3460A_.wvu.PrintArea" hidden="1" oldHidden="1">
    <formula>' Riesgos Gestión'!$A$1:$BO$17</formula>
    <oldFormula>' Riesgos Gestión'!$A$1:$BO$17</oldFormula>
  </rdn>
  <rdn rId="0" localSheetId="2" customView="1" name="Z_D37B0559_C99D_4EDA_BAC4_3F8DB0B3460A_.wvu.Cols" hidden="1" oldHidden="1">
    <formula>' Riesgos Gestión'!$E:$K</formula>
    <oldFormula>' Riesgos Gestión'!$E:$K</oldFormula>
  </rdn>
  <rdn rId="0" localSheetId="2" customView="1" name="Z_D37B0559_C99D_4EDA_BAC4_3F8DB0B3460A_.wvu.FilterData" hidden="1" oldHidden="1">
    <formula>' Riesgos Gestión'!$A$11:$BU$1608</formula>
    <oldFormula>' Riesgos Gestión'!$A$11:$BU$1608</oldFormula>
  </rdn>
  <rdn rId="0" localSheetId="3" customView="1" name="Z_D37B0559_C99D_4EDA_BAC4_3F8DB0B3460A_.wvu.PrintArea" hidden="1" oldHidden="1">
    <formula>' Riesgos Seg Digital'!$A$1:$AH$14</formula>
    <oldFormula>' Riesgos Seg Digital'!$A$1:$AH$14</oldFormula>
  </rdn>
  <rdn rId="0" localSheetId="3" customView="1" name="Z_D37B0559_C99D_4EDA_BAC4_3F8DB0B3460A_.wvu.Cols" hidden="1" oldHidden="1">
    <formula>' Riesgos Seg Digital'!$K:$K</formula>
    <oldFormula>' Riesgos Seg Digital'!$K:$K</oldFormula>
  </rdn>
  <rcv guid="{D37B0559-C99D-4EDA-BAC4-3F8DB0B3460A}"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AF12" start="0" length="0">
    <dxf>
      <font>
        <sz val="11"/>
        <color rgb="FF000000"/>
        <name val="Calibri"/>
        <scheme val="none"/>
      </font>
      <border outline="0">
        <left style="thin">
          <color rgb="FF000000"/>
        </left>
        <right style="thin">
          <color rgb="FF000000"/>
        </right>
        <top style="medium">
          <color rgb="FF000000"/>
        </top>
        <bottom style="thin">
          <color rgb="FF000000"/>
        </bottom>
      </border>
      <protection locked="1"/>
    </dxf>
  </rfmt>
  <rfmt sheetId="1" s="1" sqref="AF13" start="0" length="0">
    <dxf>
      <font>
        <sz val="11"/>
        <color rgb="FF000000"/>
        <name val="Calibri"/>
        <scheme val="none"/>
      </font>
      <border outline="0">
        <left style="thin">
          <color rgb="FF000000"/>
        </left>
        <right style="thin">
          <color rgb="FF000000"/>
        </right>
        <top style="thin">
          <color rgb="FF000000"/>
        </top>
        <bottom style="medium">
          <color rgb="FF000000"/>
        </bottom>
      </border>
      <protection locked="1"/>
    </dxf>
  </rfmt>
  <rfmt sheetId="1" s="1" sqref="AF14" start="0" length="0">
    <dxf>
      <font>
        <sz val="11"/>
        <color auto="1"/>
        <name val="Calibri"/>
        <scheme val="none"/>
      </font>
      <border outline="0">
        <left style="thin">
          <color rgb="FF000000"/>
        </left>
        <right style="thin">
          <color rgb="FF000000"/>
        </right>
        <bottom style="thin">
          <color rgb="FF000000"/>
        </bottom>
      </border>
    </dxf>
  </rfmt>
  <rfmt sheetId="1" s="1" sqref="AF15" start="0" length="0">
    <dxf>
      <font>
        <sz val="11"/>
        <color auto="1"/>
        <name val="Calibri"/>
        <scheme val="none"/>
      </font>
      <border outline="0">
        <left style="thin">
          <color rgb="FF000000"/>
        </left>
        <right style="thin">
          <color rgb="FF000000"/>
        </right>
        <top style="thin">
          <color rgb="FF000000"/>
        </top>
        <bottom style="thin">
          <color rgb="FF000000"/>
        </bottom>
      </border>
    </dxf>
  </rfmt>
  <rfmt sheetId="1" s="1" sqref="AF16" start="0" length="0">
    <dxf>
      <font>
        <sz val="11"/>
        <color theme="1"/>
        <name val="Calibri"/>
        <scheme val="none"/>
      </font>
      <border outline="0">
        <left style="thin">
          <color rgb="FF000000"/>
        </left>
        <right style="thin">
          <color rgb="FF000000"/>
        </right>
        <top style="thin">
          <color rgb="FF000000"/>
        </top>
        <bottom style="thin">
          <color rgb="FF000000"/>
        </bottom>
      </border>
    </dxf>
  </rfmt>
  <rfmt sheetId="1" s="1" sqref="AF17" start="0" length="0">
    <dxf>
      <font>
        <sz val="11"/>
        <color theme="1"/>
        <name val="Calibri"/>
        <scheme val="none"/>
      </font>
      <border outline="0">
        <left style="thin">
          <color rgb="FF000000"/>
        </left>
        <right style="thin">
          <color rgb="FF000000"/>
        </right>
        <top style="thin">
          <color rgb="FF000000"/>
        </top>
        <bottom style="thin">
          <color rgb="FF000000"/>
        </bottom>
      </border>
    </dxf>
  </rfmt>
  <rfmt sheetId="1" s="1" sqref="AF18" start="0" length="0">
    <dxf>
      <font>
        <sz val="11"/>
        <color theme="1"/>
        <name val="Calibri"/>
        <scheme val="none"/>
      </font>
      <border outline="0">
        <left style="thin">
          <color rgb="FF000000"/>
        </left>
        <right style="thin">
          <color rgb="FF000000"/>
        </right>
        <top style="thin">
          <color rgb="FF000000"/>
        </top>
        <bottom style="thin">
          <color rgb="FF000000"/>
        </bottom>
      </border>
    </dxf>
  </rfmt>
  <rfmt sheetId="1" s="1" sqref="AF19" start="0" length="0">
    <dxf>
      <font>
        <sz val="11"/>
        <color theme="1"/>
        <name val="Calibri"/>
        <scheme val="none"/>
      </font>
      <border outline="0">
        <left style="thin">
          <color rgb="FF000000"/>
        </left>
        <right style="thin">
          <color rgb="FF000000"/>
        </right>
        <top style="thin">
          <color rgb="FF000000"/>
        </top>
        <bottom style="medium">
          <color rgb="FF000000"/>
        </bottom>
      </border>
    </dxf>
  </rfmt>
  <rcc rId="1916" sId="1">
    <oc r="A12" t="inlineStr">
      <is>
        <r>
          <rPr>
            <b/>
            <sz val="11"/>
            <color theme="1"/>
            <rFont val="Calibri"/>
            <family val="2"/>
          </rPr>
          <t>Gestión del conocimiento:</t>
        </r>
        <r>
          <rPr>
            <sz val="11"/>
            <color theme="1"/>
            <rFont val="Calibri"/>
            <family val="2"/>
          </rPr>
          <t xml:space="preserve"> Recopilar y procesar información relacionada con la Gestión Integral del Talento Humano  generando informes, estudios e investigaciones para ponerlos a disposición del publico,  conservar la memoria institucional y soportar la toma de decisiones</t>
        </r>
      </is>
    </oc>
    <nc r="A12" t="inlineStr">
      <is>
        <r>
          <rPr>
            <b/>
            <sz val="11"/>
            <color theme="1"/>
            <rFont val="Calibri"/>
            <family val="2"/>
          </rPr>
          <t xml:space="preserve">Gestión del conocimiento: </t>
        </r>
        <r>
          <rPr>
            <sz val="11"/>
            <color theme="1"/>
            <rFont val="Calibri"/>
            <family val="2"/>
          </rPr>
          <t>Recopilar y procesar información relacionada con la Gestión Integral del Talento Humano  generando informes, estudios e investigaciones para ponerlos a disposición del publico,  conservar la memoria institucional y soportar la toma de decisiones</t>
        </r>
      </is>
    </nc>
  </rcc>
  <rcc rId="1917" sId="1">
    <oc r="AF14" t="inlineStr">
      <is>
        <r>
          <t xml:space="preserve">El profesional del equipo de contratación y el comité de contratación, cada vez que se radica una solicitud, verifica el cumplimiento del principio de selección objetiva con el fin de garantizar que no se favorezca a un tercero. Como </t>
        </r>
        <r>
          <rPr>
            <b/>
            <sz val="10"/>
            <color theme="1"/>
            <rFont val="Calibri"/>
            <family val="2"/>
          </rPr>
          <t>evidencia quedará en las actas de comité</t>
        </r>
        <r>
          <rPr>
            <sz val="10"/>
            <color theme="1"/>
            <rFont val="Calibri"/>
            <family val="2"/>
          </rPr>
          <t>, el registro de la verificación realizada previamente por el profesional de contratación. En caso  que la verificación se encuentre que no es objetiva, se comunica al Subdirector.</t>
        </r>
      </is>
    </oc>
    <nc r="AF14" t="inlineStr">
      <is>
        <t>El profesional del equipo de contratación y el comité de contratación, cada vez que se radica una solicitud, verifica el cumplimiento del principio de selección objetiva con el fin de garantizar que no se favorezca a un tercero. Como evidencia quedará en las actas de comité, el registro de la verificación realizada previamente por el profesional de contratación. En caso  que la verificación se encuentre que no es objetiva, se comunica al Subdirector.</t>
      </is>
    </nc>
  </rcc>
  <rcc rId="1918" sId="1" odxf="1" dxf="1">
    <oc r="BX12" t="inlineStr">
      <is>
        <t>Durante el primer cuatrimestre se asignaron permisos para acceso a sideap a 53 personas, previa verificacion de la firma de acuerdo de confidencialidad (que se encuentra en la carpeta física acuerdos de confidencialidad en custodia de Gestión Documental) y luis alfonso velandia (lider del proceso) asignó los permisos requeridos a dichas personas en el SIDEAP.
Z:\Of_Planeacion\ACUERDOS_CONFIDENCIALIDAD_SIDEAP
pantallazos en la carpeta de evidencias de riesfgos de corrupción en Z
En el periodo evaluado no se ha materializado el riesgo</t>
      </is>
    </oc>
    <nc r="BX12" t="inlineStr">
      <is>
        <t>Durante el primer cuatrimestre fueron asignados permisos a usuarios de entidades y organismos distritales para acceder a SIDEAP a 53 personas, previa verificación de la firma del acuerdo de confidencialidad (que se encuentra en la carpeta física denominada acuerdos de confidencialidad en custodia del Proceso de Gestión Documental); el Profesional de SIDEAP encargado de la administración del Sistema y el otorgamiento de perfiles a los usuarios, asignó los permisos requeridos a dichas personas en el SIDEAP según los roles y las responsabilidades parametrizadas en el aplicativo.
Z:\Of_Planeacion\ACUERDOS_CONFIDENCIALIDAD_SIDEAP
pantallazos en la carpeta de evidencias de riesgos de corrupción en Z
En el periodo evaluado no se ha materializado el riesgo</t>
      </is>
    </nc>
    <odxf>
      <font>
        <color indexed="8"/>
        <name val="Arial Narrow"/>
        <scheme val="none"/>
      </font>
      <border outline="0">
        <left style="thin">
          <color indexed="64"/>
        </left>
        <right style="thin">
          <color indexed="64"/>
        </right>
        <top style="medium">
          <color indexed="64"/>
        </top>
        <bottom style="thin">
          <color indexed="64"/>
        </bottom>
      </border>
      <protection locked="0"/>
    </odxf>
    <ndxf>
      <font>
        <color rgb="FF000000"/>
        <name val="Arial Narrow"/>
        <scheme val="none"/>
      </font>
      <border outline="0">
        <left style="thin">
          <color rgb="FF000000"/>
        </left>
        <right style="thin">
          <color rgb="FF000000"/>
        </right>
        <top style="thin">
          <color rgb="FF000000"/>
        </top>
        <bottom style="thin">
          <color rgb="FF000000"/>
        </bottom>
      </border>
      <protection locked="1"/>
    </ndxf>
  </rcc>
  <rcc rId="1919" sId="1" odxf="1" dxf="1">
    <oc r="BY12" t="inlineStr">
      <is>
        <t>Se verifica la ruta Z:\Of_Planeacion\ACUERDOS_CONFIDENCIALIDAD_SIDEAP, por entidad y fecha de acuerdo.
Evidencia de pantallazos acuerdos de confiencialidad en  la carpeta \\192.168.0.8\shares\1-SIG-DASCD\22-Matriz de Riesgos\2020\Riesgos de gestión y corrupción\Cuatrimestre 1 - 2020\Evidencias_Matriz_Riesgos Primer Cuatrimestre\3. Gestión del Conocimiento\Riesgo Corrupción 
No se ha materializado riesgo, formatos diligenciados y firmados.</t>
      </is>
    </oc>
    <nc r="BY12" t="inlineStr">
      <is>
        <t>Fue verificada la información disponible en la ruta Z:\Of_Planeacion\ACUERDOS_CONFIDENCIALIDAD_SIDEAP, por entidad y  por fecha del documento,  encontrando que se encuentran debidamente suscritos por el usuario responsable.
Evidencia de pantallazos acuerdos de confidencialidad en  la carpeta \\192.168.0.8\shares\1-SIG-DASCD\22-Matriz de Riesgos\2020\Riesgos de gestión y corrupción\Cuatrimestre 1 - 2020\Evidencias_Matriz_Riesgos Primer Cuatrimestre\3. Gestión del Conocimiento\Riesgo Corrupción 
No se ha materializado riesgo, formatos diligenciados y firmados.</t>
      </is>
    </nc>
    <odxf>
      <font>
        <sz val="11"/>
        <color theme="1"/>
        <name val="Calibri"/>
        <scheme val="minor"/>
      </font>
      <fill>
        <patternFill patternType="solid">
          <bgColor theme="0"/>
        </patternFill>
      </fill>
      <border outline="0">
        <left style="thin">
          <color indexed="64"/>
        </left>
        <right style="thin">
          <color indexed="64"/>
        </right>
        <top style="medium">
          <color indexed="64"/>
        </top>
        <bottom style="thin">
          <color indexed="64"/>
        </bottom>
      </border>
    </odxf>
    <ndxf>
      <font>
        <sz val="11"/>
        <color rgb="FF000000"/>
        <name val="Calibri"/>
        <scheme val="none"/>
      </font>
      <fill>
        <patternFill patternType="none">
          <bgColor indexed="65"/>
        </patternFill>
      </fill>
      <border outline="0">
        <left/>
        <right style="thin">
          <color rgb="FF000000"/>
        </right>
        <top style="thin">
          <color rgb="FF000000"/>
        </top>
        <bottom style="thin">
          <color rgb="FF000000"/>
        </bottom>
      </border>
    </ndxf>
  </rcc>
  <rcc rId="1920" sId="1" odxf="1" dxf="1">
    <oc r="BX13" t="inlineStr">
      <is>
        <t>Durante el periodo se presentaron 78 solicitudes, de las cuales 21 contenian datos personales 30762 registros, previa a la entrega se verifico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oc>
    <nc r="BX13" t="inlineStr">
      <is>
        <t>Durante el período se presentaron 78 solicitudes de información de SIDEAP, de las cuales, 21 implicaba acceder a datos personales de los 30.762  registros; por consiguiente, en aplicación de la política de seguridad de la información y protección de datos personales, previa a atender la solicitud, fue verificado el perfil de quien solicitaba la información y los roles y permisos de acceso parametrizados en el sistema; además, se ingresó en el aplicativo de control la solicitud y, se respondió a los usuarios reiterando las obligaciones que les asiste en términos de salvaguarda de la información reiterando que sólo puede ser usada para los fines previstos. En el periodo evaluado no se ha materializado el riesgo
Z:\Of_Planeacion\ACUERDOS_CONFIDENCIALIDAD_SIDEAP
pantallazos en la carpeta de evidencias de riesgos de corrupción en Z</t>
      </is>
    </nc>
    <odxf>
      <font>
        <color indexed="8"/>
        <name val="Arial Narrow"/>
        <scheme val="none"/>
      </font>
      <border outline="0">
        <left style="thin">
          <color indexed="64"/>
        </left>
        <right style="thin">
          <color indexed="64"/>
        </right>
        <top style="medium">
          <color indexed="64"/>
        </top>
        <bottom style="thin">
          <color indexed="64"/>
        </bottom>
      </border>
      <protection locked="0"/>
    </odxf>
    <ndxf>
      <font>
        <color rgb="FF000000"/>
        <name val="Arial Narrow"/>
        <scheme val="none"/>
      </font>
      <border outline="0">
        <left style="thin">
          <color rgb="FF000000"/>
        </left>
        <right style="thin">
          <color rgb="FF000000"/>
        </right>
        <top style="thin">
          <color rgb="FF000000"/>
        </top>
        <bottom style="thin">
          <color rgb="FF000000"/>
        </bottom>
      </border>
      <protection locked="1"/>
    </ndxf>
  </rcc>
  <rcc rId="1921" sId="1" odxf="1" dxf="1">
    <oc r="BY13" t="inlineStr">
      <is>
        <t xml:space="preserve">Teniendo en cuenta la información brindada por el líder del proceso, se da respuesta a las solicitudes previa verificación.
Se verifica la ruta Z:\Of_Planeacion\ACUERDOS_CONFIDENCIALIDAD_SIDEAP, por entidad y fecha de acuerdo.
Evidencia de pantallazos acuerdos de confiencialidad en  la carpeta \\192.168.0.8\shares\1-SIG-DASCD\22-Matriz de Riesgos\2020\Riesgos de gestión y corrupción\Cuatrimestre 1 - 2020\Evidencias_Matriz_Riesgos Primer Cuatrimestre\3. Gestión del Conocimiento\Riesgo Corrupción 
No se ha dado acción alguna para la materialización del riesgo, el cual se ha controlado.
</t>
      </is>
    </oc>
    <nc r="BY13" t="inlineStr">
      <is>
        <t>Para verificar el funcionamiento del control,  se verifica la existencia de los acuerdos de confidencialidad respecto de las personas a quienes se les hace entrega de la información, así como el perfil de acceso acreditado para acceder a los datos solicitados en relación con la información que reposa en SIDEAP.  Se verifica la ruta Z:\Of_Planeacion\ACUERDOS_CONFIDENCIALIDAD_SIDEAP, por entidad y fecha de acuerdo.
Evidencia de pantallazos acuerdos de confidencialidad en  la carpeta \\192.168.0.8\shares\1-SIG-DASCD\22-Matriz de Riesgos\2020\Riesgos de gestión y corrupción\Cuatrimestre 1 - 2020\Evidencias_Matriz_Riesgos Primer Cuatrimestre\3. Gestión del Conocimiento\Riesgo Corrupción 
No se ha dado acción alguna para la materialización del riesgo, el cual se ha controlado.</t>
      </is>
    </nc>
    <o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odxf>
    <ndxf>
      <font>
        <sz val="11"/>
        <color rgb="FF000000"/>
        <name val="Calibri"/>
        <scheme val="none"/>
      </font>
      <fill>
        <patternFill patternType="none">
          <bgColor indexed="65"/>
        </patternFill>
      </fill>
      <border outline="0">
        <left/>
        <right style="thin">
          <color rgb="FF000000"/>
        </right>
        <top/>
        <bottom style="thin">
          <color rgb="FF000000"/>
        </bottom>
      </border>
    </ndxf>
  </rcc>
  <rcc rId="1922" sId="1" odxf="1" s="1" dxf="1">
    <oc r="BX14" t="inlineStr">
      <is>
        <r>
          <t xml:space="preserve">Durante el periodo de seguimiento (Enero 1° a 30 de abril de 2020) se presentó ante el comité de contratación la aprobación del Plan Anual de Adquisiciones el día 7 de enero y desde allí períodicamente se ha hecho seguimiento en cuanto a las modificaciones o supresiones de las líneas, y fueron verificados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u/>
            <sz val="11"/>
            <color rgb="FF1155CC"/>
            <rFont val="Calibri"/>
            <family val="2"/>
          </rPr>
          <t>https://community.secop.gov.co/Public/Tendering/ContractNoticeManagement/Index?currentLanguage=es-CO&amp;Page=login&amp;Country=CO&amp;SkinName=CCE)</t>
        </r>
        <r>
          <rPr>
            <sz val="11"/>
            <color rgb="FF000000"/>
            <rFont val="Calibri"/>
            <family val="2"/>
          </rPr>
          <t xml:space="preserve"> Al igual que en las actas del comité que se incorporarán en la la carpeta física una vez se reintegre el personal de la STJ por causa de la pandemia COVID 19.</t>
        </r>
      </is>
    </oc>
    <nc r="BX14" t="inlineStr">
      <is>
        <r>
          <t xml:space="preserve">Durante el periodo de seguimiento (Enero 1° a 30 de abril de 2020) se presentó ante el comité de contratación la aprobación del Plan Anual de Adquisiciones el día 7 de enero y desde allí periódicamente se ha hecho seguimiento en cuanto a las modificaciones o supresiones de las líneas, y fueron verificados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es pertinente aclarar que solo en caso de encontrar inconformidad en la modalidad de selección se dejará la constancia de devolución al área de origen, al no haberse presentado de enero hasta abril esta situación, la evidencia que la modalidad es adecuada es que se dio trámite al proceso en el SECOP II. La evidencia de la elaboración de los pliegos se puede evidenciar, con la publicación en SECOP con la finalidad de que los particulares se pronuncien al respecto. (ruta </t>
        </r>
        <r>
          <rPr>
            <u/>
            <sz val="10"/>
            <color rgb="FF1155CC"/>
            <rFont val="Calibri"/>
            <family val="2"/>
          </rPr>
          <t>https://community.secop.gov.co/Public/Tendering/ContractNoticeManagement/Index?currentLanguage=es-CO&amp;Page=login&amp;Country=CO&amp;SkinName=CCE)</t>
        </r>
        <r>
          <rPr>
            <sz val="10"/>
            <color rgb="FF000000"/>
            <rFont val="Calibri"/>
            <family val="2"/>
          </rPr>
          <t xml:space="preserve"> Al igual que en las actas del comité que se incorporarán en la  carpeta física una vez se reintegre el personal de la STJ por causa de la pandemia COVID 19.</t>
        </r>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protection locked="1" hidden="0"/>
    </odxf>
    <ndxf>
      <font>
        <sz val="11"/>
        <color rgb="FF000000"/>
        <name val="Calibri"/>
        <scheme val="none"/>
      </font>
      <alignment horizontal="left" vertical="top" readingOrder="0"/>
      <border outline="0">
        <left style="thin">
          <color rgb="FF000000"/>
        </left>
        <right style="thin">
          <color rgb="FF000000"/>
        </right>
        <top/>
        <bottom style="thin">
          <color rgb="FF000000"/>
        </bottom>
      </border>
    </ndxf>
  </rcc>
  <rcc rId="1923" sId="1" odxf="1" s="1" dxf="1">
    <oc r="BY14" t="inlineStr">
      <is>
        <t>Se verificó la ruta y se evidencian los contratos suscritos por el DASCD en la página del SECOP. Se verificaron las actas del comité.</t>
      </is>
    </oc>
    <nc r="BY14" t="inlineStr">
      <is>
        <t>Se verificó la publicación de los pliegos de los procesos contractuales suscritos por el DASCD en la página del SECOP. Se verificaron las actas del comité; en todo caso, es recomendable que en la carpeta en Z que se destina a la organización de los archivos digitales del Comités se incluyan las actas debidamente digitalizadas una vez suscritas por todos los miembros del Comité.</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000000"/>
        </right>
        <top style="medium">
          <color rgb="FF000000"/>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bottom style="thin">
          <color rgb="FF000000"/>
        </bottom>
      </border>
    </ndxf>
  </rcc>
  <rfmt sheetId="1" s="1" sqref="BX15" start="0" length="0">
    <dxf>
      <font>
        <sz val="11"/>
        <color rgb="FF000000"/>
        <name val="Calibri"/>
        <scheme val="none"/>
      </font>
      <alignment horizontal="left" readingOrder="0"/>
      <border outline="0">
        <left style="thin">
          <color rgb="FF000000"/>
        </left>
        <right style="thin">
          <color rgb="FF000000"/>
        </right>
        <top/>
        <bottom style="thin">
          <color rgb="FF000000"/>
        </bottom>
      </border>
    </dxf>
  </rfmt>
  <rcc rId="1924" sId="1" odxf="1" s="1" dxf="1">
    <oc r="BY15" t="inlineStr">
      <is>
        <t>Se verificaron las actas de los comités en la siguiente ruta: \\192.168.0.8\shares\1-SIG-DASCD\22-Matriz de Riesgos\2020\Riesgos de gestión y corrupción\Cuatrimestre 1 - 2020\Evidencias_Matriz_Riesgos Primer Cuatrimestre\13. Gestión Contractual\Riesgo Corrupción</t>
      </is>
    </oc>
    <nc r="BY15" t="inlineStr">
      <is>
        <t>Se verificaron las actas de los Comités de Contratación disponibles en la siguiente ruta: \\192.168.0.8\shares\1-SIG-DASCD\22-Matriz de Riesgos\2020\Riesgos de gestión y corrupción\Cuatrimestre 1 - 2020\Evidencias_Matriz_Riesgos Primer Cuatrimestre\13. Gestión Contractual\Riesgo Corrupción. Es importante en todo caso, garantizar que una vez se produzca el reintegro físico a las instalaciones del DASCD, superado el período de aislamiento preventivo obligatorio, se realice la inclusión de las actas del Comité de Contratación en los archivos documentales del DASCD. Igualmente, que en la carpeta en Z se incluyan las actas debidamente digitalizadas una vez suscritas por todos los miembros del Comité.</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medium">
          <color rgb="FFCCCCCC"/>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style="thin">
          <color rgb="FF000000"/>
        </top>
        <bottom style="thin">
          <color rgb="FF000000"/>
        </bottom>
      </border>
    </ndxf>
  </rcc>
  <rcc rId="1925" sId="1" odxf="1" s="1" dxf="1">
    <oc r="BX16" t="inlineStr">
      <is>
        <t>Durante este periodo (1° de eneroa 30 de abril 2020) se aprobó no sólo las contrataciones para la presente anualidad, particularmente dos adiciones a los convenios 038 de 2014, por valor de $ 230.000.000 y 065 de 2019 por $ 1.000.000.000 y un convenio de conectividad por valor de $158.159.388, y hacemos referencia a ellos por cuanto aún no se han puesto a consideración procesos cuya cuantía amerite aprobaciín adicional por el comité, salvo la aprobada el 7 de enero de 2020 con el PAA inicial, no onbstante se sigue con la revisión del cumplimiento de los requisitos legales y principios de la contratación estatal, en especial el de selección objetiva en cada uno de los estudios y documentos previos para la etapa de planeación los cuales cumplen con los mandatos legales, sin que se presente favorecimiento a terceros, paso siguiente y de no presentarse observaciones, se elaborará un pliego de condiciones o su equivalente , caso contrario se informa al área de origen, con la finalidad de efectuar las correcciones del caso. La evidencia de la publicación de los estudios y documentos previos se puede evidenciar en SECOP. (ruta https://community.secop.gov.co/Public/Tendering/ContractNoticeManagement/Index?currentLanguage=es- Las actas del comité que se incorporarán en la la carpeta física una vez se reintegre el personal de la STJ por causa de la pandemia COVID 19.</t>
      </is>
    </oc>
    <nc r="BX16" t="inlineStr">
      <is>
        <t>Durante este periodo (1° de enero a 30 de abril 2020) se aprobó no sólo las contrataciones para la presente anualidad, particularmente dos adiciones a los convenios 038 de 2014, por valor de $ 230.000.000 y 065 de 2019 por $ 1.000.000.000 y un convenio de conectividad por valor de $158.159.388, y hacemos referencia a ellos por cuanto aún no se han puesto a consideración procesos cuya cuantía amerite aprobación adicional por el comité, salvo la aprobada el 7 de enero de 2020 con el PAA inicial, no obstante se sigue con la revisión del cumplimiento de los requisitos legales y principios de la contratación estatal, en especial el de selección objetiva en cada uno de los estudios y documentos previos para la etapa de planeación los cuales cumplen con los mandatos legales, sin que se presente favorecimiento a terceros, paso siguiente y de no presentarse observaciones, se elaborará un pliego de condiciones o su equivalente , caso contrario se informa al área de origen, con la finalidad de efectuar las correcciones del caso. La evidencia de la publicación de los estudios y documentos previos se puede evidenciar en SECOP. (ruta https://community.secop.gov.co/Public/Tendering/ContractNoticeManagement/Index?currentLanguage=es- Las actas del comité que se incorporarán en la la carpeta física una vez se reintegre el personal de la STJ por causa de la pandemia COVID 19.</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000000"/>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bottom style="thin">
          <color rgb="FF000000"/>
        </bottom>
      </border>
    </ndxf>
  </rcc>
  <rcc rId="1926" sId="1" odxf="1" s="1" dxf="1">
    <oc r="BY16" t="inlineStr">
      <is>
        <t>Se verificó la ruta y se evidencian los contratos suscritos por el DASCD en la página del SECOP.</t>
      </is>
    </oc>
    <nc r="BY16" t="inlineStr">
      <is>
        <t xml:space="preserve">Se verificó la ruta y se evidencian los contratos suscritos por el DASCD en la página del SECOP. </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CCCCCC"/>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bottom style="thin">
          <color rgb="FF000000"/>
        </bottom>
      </border>
    </ndxf>
  </rcc>
  <rfmt sheetId="1" s="1" sqref="BX17" start="0" length="0">
    <dxf>
      <font>
        <sz val="11"/>
        <color rgb="FF000000"/>
        <name val="Calibri"/>
        <scheme val="none"/>
      </font>
      <alignment horizontal="left" readingOrder="0"/>
      <border outline="0">
        <left style="thin">
          <color rgb="FF000000"/>
        </left>
        <right style="thin">
          <color rgb="FF000000"/>
        </right>
        <top/>
        <bottom style="thin">
          <color rgb="FF000000"/>
        </bottom>
      </border>
    </dxf>
  </rfmt>
  <rcc rId="1927" sId="1" odxf="1" s="1" dxf="1">
    <oc r="BY17" t="inlineStr">
      <is>
        <t>Para este periodo y conforme a las evidencias verificadas se pudo establecer que el comité de contratación, definió las necesidades, los recursos, modalidades, plazos de contratación de la entidad aprobados en el Plan Anual de Adquisiciones para la Vigencia 2020 y mensualmente se reunen para hacer seguimiento a la ejecución del mismo y a la creación de nuevas necesidades o modificaciones presentadas al mismo. Como evidencia quedan las actas suscritas por participantes.
Las solicitudes de modificación y las actas estan en \\192.168.0.8\shares\1-SIG-DASCD\22-Matriz de Riesgos\2020\Riesgos de gestión y corrupción\Cuatrimestre 1 - 2020\Evidencias_Matriz_Riesgos Primer Cuatrimestre\13. Gestión Contractual\Riesgo Corrupción</t>
      </is>
    </oc>
    <nc r="BY17" t="inlineStr">
      <is>
        <t>Para este periodo y conforme a las evidencias verificadas se pudo establecer que el comité de contratación, definió las necesidades, los recursos, modalidades, plazos de contratación de la entidad aprobados en el Plan Anual de Adquisiciones para la Vigencia 2020 y mensualmente se reúnen para hacer seguimiento a la ejecución del mismo y a la creación de nuevas necesidades o modificaciones presentadas al mismo. Como evidencia quedan  las actas suscritas por participantes.
Las solicitudes de modificación y las actas están en \\192.168.0.8\shares\1-SIG-DASCD\22-Matriz de Riesgos\2020\Riesgos de gestión y corrupción\Cuatrimestre 1 - 2020\Evidencias_Matriz_Riesgos Primer Cuatrimestre\13. Gestión Contractual\Riesgo Corrupción</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CCCCCC"/>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style="thin">
          <color rgb="FF000000"/>
        </top>
        <bottom style="thin">
          <color rgb="FF000000"/>
        </bottom>
      </border>
    </ndxf>
  </rcc>
  <rcc rId="1928" sId="1" odxf="1" s="1" dxf="1">
    <oc r="BX18" t="inlineStr">
      <is>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actas del comité que se incorporarán en la la carpeta física una vez se reintegre el personal de la STJ por causa de la pandemia COVID 19.</t>
      </is>
    </oc>
    <nc r="BX18" t="inlineStr">
      <is>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actas del comité que se incorporarán en la  carpeta física una vez se reintegre el personal de la STJ por causa de la pandemia COVID 19.</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000000"/>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bottom style="thin">
          <color rgb="FF000000"/>
        </bottom>
      </border>
    </ndxf>
  </rcc>
  <rcc rId="1929" sId="1" odxf="1" s="1" dxf="1">
    <oc r="BY18" t="inlineStr">
      <is>
        <t>Se verifican las actas de comité que reposan en la ruta \\192.168.0.8\shares\1-SIG-DASCD\22-Matriz de Riesgos\2020\Riesgos de gestión y corrupción\Cuatrimestre 1 - 2020\Evidencias_Matriz_Riesgos Primer Cuatrimestre\13. Gestión Contractual\Riesgo Corrupción</t>
      </is>
    </oc>
    <nc r="BY18" t="inlineStr">
      <is>
        <t>Se verifican las actas  de comité que reposan en la ruta  \\192.168.0.8\shares\1-SIG-DASCD\22-Matriz de Riesgos\2020\Riesgos de gestión y corrupción\Cuatrimestre 1 - 2020\Evidencias_Matriz_Riesgos Primer Cuatrimestre\13. Gestión Contractual\Riesgo Corrupción</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CCCCCC"/>
        </left>
        <right style="medium">
          <color rgb="FF000000"/>
        </right>
        <top style="medium">
          <color rgb="FFCCCCCC"/>
        </top>
        <bottom style="medium">
          <color rgb="FF000000"/>
        </bottom>
      </border>
      <protection locked="1" hidden="0"/>
    </odxf>
    <ndxf>
      <font>
        <sz val="11"/>
        <color rgb="FF000000"/>
        <name val="Calibri"/>
        <scheme val="none"/>
      </font>
      <border outline="0">
        <left style="thin">
          <color rgb="FF000000"/>
        </left>
        <right style="thin">
          <color rgb="FF000000"/>
        </right>
        <top style="thin">
          <color rgb="FF000000"/>
        </top>
        <bottom style="thin">
          <color rgb="FF000000"/>
        </bottom>
      </border>
    </ndxf>
  </rcc>
  <rcc rId="1930" sId="1" odxf="1" s="1" dxf="1">
    <oc r="BX19" t="inlineStr">
      <is>
        <t>En los meses de Enero y hasta adril 30 de2020 los procesos sometidos al comité y verificados por el profesional de la STJ, se hace la revisión del cumplimiento de los requisitos legales y principios de la contratación estatal; en cada uno de los procesos se constata que cada uno de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que se incorporarán en la la carpeta física una vez se reintegre el personal de la STJ por causa de la pandemia COVID 19.</t>
      </is>
    </oc>
    <nc r="BX19" t="inlineStr">
      <is>
        <t>En los meses de Enero y hasta abril 30 de2020 los procesos sometidos al comité y verificados por el profesional de la STJ, se hace la revisión del cumplimiento de los requisitos legales y principios de la contratación estatal; en cada uno de los procesos se constata que cada uno de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que se incorporarán en la la carpeta física una vez se reintegre el personal de la STJ por causa de la pandemia COVID 19.</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000000"/>
        </left>
        <right style="medium">
          <color rgb="FF000000"/>
        </right>
        <top style="medium">
          <color rgb="FFCCCCCC"/>
        </top>
        <bottom style="medium">
          <color rgb="FF000000"/>
        </bottom>
      </border>
      <protection locked="1" hidden="0"/>
    </odxf>
    <ndxf>
      <font>
        <sz val="11"/>
        <color rgb="FF000000"/>
        <name val="Calibri"/>
        <scheme val="none"/>
      </font>
      <alignment horizontal="left" readingOrder="0"/>
      <border outline="0">
        <left style="thin">
          <color rgb="FF000000"/>
        </left>
        <right style="thin">
          <color rgb="FF000000"/>
        </right>
        <top/>
        <bottom style="thin">
          <color rgb="FF000000"/>
        </bottom>
      </border>
    </ndxf>
  </rcc>
  <rcc rId="1931" sId="1" odxf="1" s="1" dxf="1">
    <oc r="BY19" t="inlineStr">
      <is>
        <t>Verificado el SECOP, la información suministrada por el área, cumple con los requisitos de contratación sin que se favorezca a terceros, todo debidamente soportado al SECOP</t>
      </is>
    </oc>
    <nc r="BY19" t="inlineStr">
      <is>
        <t>Se verifica que la información suministrada por el área se encuentra debidamente soportada y que los estudios y demás documentos contractuales han sido publicados en el SECOP. Es importante en todo caso, garantizar que una vez se produzca el reintegro físico a las instalaciones del DASCD, superado el período de aislamiento preventivo obligatorio, se realice la inclusión de las actas del Comité de Contratación en los archivos documentales del DASCD. Igualmente, que en la carpeta en Z se incluyan las actas debidamente digitalizadas una vez suscritas por todos los miembros del Comité.</t>
      </is>
    </nc>
    <odxf>
      <font>
        <b val="0"/>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rgb="FFCCCCCC"/>
        </left>
        <right style="medium">
          <color rgb="FF000000"/>
        </right>
        <top style="medium">
          <color rgb="FFCCCCCC"/>
        </top>
        <bottom style="medium">
          <color rgb="FF000000"/>
        </bottom>
      </border>
      <protection locked="1" hidden="0"/>
    </odxf>
    <ndxf>
      <font>
        <sz val="11"/>
        <color rgb="FF000000"/>
        <name val="Calibri"/>
        <scheme val="none"/>
      </font>
      <border outline="0">
        <left style="thin">
          <color rgb="FF000000"/>
        </left>
        <right style="thin">
          <color rgb="FF000000"/>
        </right>
        <top/>
        <bottom style="thin">
          <color rgb="FF000000"/>
        </bottom>
      </border>
    </ndxf>
  </rcc>
  <rcc rId="1932" sId="1" odxf="1" dxf="1">
    <oc r="CC12" t="inlineStr">
      <is>
        <r>
          <t xml:space="preserve">Se verifica  por entidad y fecha la asignación de  permisos para acceso a sideap, de las  85 personas registradas por la primera líea solo 81 se encontraban dentro del periodo de seguimiento , previa verificacion de la firma de acuerdo de confidencialidad la ruta: \\192.168.0.4\Shares\Dascd_Sideap\CONTROL_SIDEAP.accdb , documento acces </t>
        </r>
        <r>
          <rPr>
            <i/>
            <sz val="11"/>
            <color theme="1"/>
            <rFont val="Calibri"/>
            <family val="2"/>
          </rPr>
          <t xml:space="preserve">seguimiento SIDEAP ACUERDOS DE CONFIDENCIALIDAD, </t>
        </r>
        <r>
          <rPr>
            <sz val="11"/>
            <color theme="1"/>
            <rFont val="Calibri"/>
            <family val="2"/>
          </rPr>
          <t xml:space="preserve">empezando el </t>
        </r>
        <r>
          <rPr>
            <i/>
            <sz val="11"/>
            <color theme="1"/>
            <rFont val="Calibri"/>
            <family val="2"/>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
Evidencia en: Z:\7- Seguimientos otros informes\3. Seguimiento Mapas de riesgos\Riesgos de gestión y corrupción\Segundo_Seguimiento - 2020\Evidencias\3-Gestión del Conocimiento\Control 1,2</t>
        </r>
        <r>
          <rPr>
            <sz val="11"/>
            <color theme="1"/>
            <rFont val="Calibri"/>
            <family val="2"/>
          </rPr>
          <t xml:space="preserve">
No se ha materializado riesgo, formatos diligenciados y firmados.</t>
        </r>
      </is>
    </oc>
    <nc r="CC12" t="inlineStr">
      <is>
        <r>
          <t xml:space="preserve">Se verifica  por entidad y fecha la asignación de  permisos para acceso a sideap, de las  85 personas registradas por la primera línea solo 81 se encontraban dentro del periodo de seguimiento , previa verificacion de la firma de acuerdo de confidencialidad la ruta: \\192.168.0.4\Shares\Dascd_Sideap\CONTROL_SIDEAP.accdb , documento acces </t>
        </r>
        <r>
          <rPr>
            <i/>
            <sz val="11"/>
            <color theme="1"/>
            <rFont val="Calibri"/>
            <family val="2"/>
          </rPr>
          <t xml:space="preserve">seguimiento SIDEAP ACUERDOS DE CONFIDENCIALIDAD, </t>
        </r>
        <r>
          <rPr>
            <sz val="11"/>
            <color rgb="FF000000"/>
            <rFont val="Calibri"/>
            <family val="2"/>
          </rPr>
          <t xml:space="preserve">empezando el </t>
        </r>
        <r>
          <rPr>
            <i/>
            <sz val="11"/>
            <color theme="1"/>
            <rFont val="Calibri"/>
            <family val="2"/>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
Evidencias en: Z:\7- Seguimientos otros informes\2. Seguimiento Plan Anticorrupción y Atención al Ciudadano\EVIDENCIAS\RIESGOS DE CORRUPCIÓN\3-Gestión del Conocimiento</t>
        </r>
        <r>
          <rPr>
            <sz val="11"/>
            <color rgb="FF000000"/>
            <rFont val="Calibri"/>
            <family val="2"/>
          </rPr>
          <t xml:space="preserve">
No se ha materializado riesgo, formatos diligenciados y firmados.</t>
        </r>
      </is>
    </nc>
    <odxf>
      <font>
        <sz val="11"/>
        <color theme="1"/>
        <name val="Calibri"/>
        <scheme val="minor"/>
      </font>
    </odxf>
    <ndxf>
      <font>
        <sz val="11"/>
        <color rgb="FF000000"/>
        <name val="Calibri"/>
        <scheme val="minor"/>
      </font>
    </ndxf>
  </rcc>
  <rcc rId="1933" sId="1" odxf="1" s="1" dxf="1">
    <oc r="CD12" t="inlineStr">
      <is>
        <t>Se observa que en la carpeta compartida (Z):7-Seguimientos otros informes / 2, Plan Anticorrupción y Atención al Ciudadano / Evidencias/ Riesgos de corrupción / 3_ Gestión del Conocimiento / Control 1,2, existen 81 archivos en PDF del "Formato Acuerdo de Confidencialidad y No Divulgación de Información – Servidor Público SIDEAP", de manera aleatoria se verifican 17 archivos de estos formatos, los cuales se encuentran debidamente con las firmas respectivas, por tanto el control establecido se está realizando.</t>
      </is>
    </oc>
    <nc r="CD12" t="inlineStr">
      <is>
        <t>Se observa que en la carpeta compartida (Z):7-Seguimientos otros informes / 2, Plan Anticorrupción y Atención al Ciudadano / Evidencias/ Riesgos de corrupción / 3_ Gestión del Conocimiento / Control 1,2, existen 81 archivos en PDF del "Formato Acuerdo de Confidencialidad y No Divulgación de Información – Servidor Público SIDEAP", de manera aleatoria se verifican 17 archivos de estos formatos, los cuales se encuentran debidamente con las firmas respectivas, por tanto el control establecido se está realizando.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thin">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medium">
          <color rgb="FF000000"/>
        </top>
        <bottom style="thin">
          <color rgb="FF000000"/>
        </bottom>
      </border>
    </ndxf>
  </rcc>
  <rcc rId="1934" sId="1">
    <oc r="CB13" t="inlineStr">
      <is>
        <t>Durante el periodo se presentaron 105 solicitudes, de las cuales 30 contenian datos personales 37244 registros, previa a la entrega se verifico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oc>
    <nc r="CB13" t="inlineStr">
      <is>
        <t>Durante el periodo se presentaron 105 solicitudes, de las cuales 30 contenian datos personales 37244 registros, previa a la entrega se verificó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nc>
  </rcc>
  <rcc rId="1935" sId="1" odxf="1" dxf="1">
    <oc r="CC13" t="inlineStr">
      <is>
        <t>Se verifica  la ruta: \\192.168.0.4\Shares\Dascd_Sideap\CONTROL_SIDEAP.accdb , documento acces seguimiento SIDEAP ACUERDOS DE CONFIDENCIALIDAD,  la evidencia de pantallazos acuerdos de confiencialidad 
Evidencia en : Z:\7- Seguimientos otros informes\3. Seguimiento Mapas de riesgos\Riesgos de gestión y corrupción\Segundo_Seguimiento - 2020\Evidencias\3-Gestión del Conocimiento\Control 1,2
No se ha materializado riesgo, formatos diligenciados y firmados.</t>
      </is>
    </oc>
    <nc r="CC13" t="inlineStr">
      <is>
        <t>Se verifica  la ruta: \\192.168.0.4\Shares\Dascd_Sideap\CONTROL_SIDEAP.accdb , documento acces seguimiento SIDEAP ACUERDOS DE CONFIDENCIALIDAD,  la evidencia de pantallazos acuerdos de confiencialidad
Evidencias en: Z:\7- Seguimientos otros informes\2. Seguimiento Plan Anticorrupción y Atención al Ciudadano\EVIDENCIAS\RIESGOS DE CORRUPCIÓN\3-Gestión del Conocimiento 
No se ha materializado riesgo, formatos diligenciados y firmados.</t>
      </is>
    </nc>
    <odxf>
      <font>
        <sz val="11"/>
        <color theme="1"/>
        <name val="Calibri"/>
        <scheme val="minor"/>
      </font>
    </odxf>
    <ndxf>
      <font>
        <sz val="11"/>
        <color rgb="FF000000"/>
        <name val="Calibri"/>
        <scheme val="minor"/>
      </font>
    </ndxf>
  </rcc>
  <rcc rId="1936" sId="1" odxf="1" s="1" dxf="1">
    <oc r="CD13" t="inlineStr">
      <is>
        <t>La verificación de la información se realizó sobre las actas en el formato con código E-SGE-FM-008, aportadas como evidencia del control, en la ruta Evidencias_Matriz_Riesgos Segundo Cuatrimestre\13. Gestión Contractual/ Actas comité de contratación firmadas.  Con motivo del aislamiento preventivo obligatorio, la verificación se hace desde el trabajo en casa, no se verifica de manera física, pero en el enlace antes expuesto, se pudo evidenciar que durante este periodo existen actas de reuniones numeradas del 11 al número 16, como observación se encontró que no están firmadas en su totalidad por todos los integrantes del comité, por tanto, se sugiere adelantar las gestiones pertinentes para obtener las firmas de los asistentes a las reuniones.
En el período evaluado no se ha materializado el riesgo</t>
      </is>
    </oc>
    <nc r="CD13" t="inlineStr">
      <is>
        <t>Se observa 81 archivos en PDF del "Formato Acuerdo de Confidencialidad y No Divulgación de Información – Servidor Público SIDEAP", en la carpeta compartida (Z):7-Seguimientos otros informes / 2, Plan Anticorrupción y Atención al Ciudadano / Evidencias/ Riesgos de corrupción / 3_ Gestión del Conocimiento / Control 1,2, los cuales sirven como evidencia al control que se está realizando, en atención a estos formatos, como evidencia en el mismo enlace, existe el pantallazo SIDEAP para ingresar entre mayo y agosto de 2020.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medium">
          <color rgb="FF000000"/>
        </top>
        <bottom style="thin">
          <color rgb="FF000000"/>
        </bottom>
      </border>
    </ndxf>
  </rcc>
  <rcc rId="1937" sId="1" odxf="1" dxf="1">
    <oc r="CB14" t="inlineStr">
      <is>
        <r>
          <t xml:space="preserve">Durante el periodo de seguimiento se presentó ante el comité de contratación la creación, modificaciòn y eliminaciòn a las líneas del Plan Anual de Adquisiciones, y fueron verificadas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u/>
            <sz val="10"/>
            <color rgb="FF1155CC"/>
            <rFont val="Calibri"/>
            <family val="2"/>
          </rPr>
          <t>https://community.secop.gov.co/Public/Tendering/ContractNoticeManagement/Index?currentLanguage=es-CO&amp;Page=login&amp;Country=CO&amp;SkinName=CCE)</t>
        </r>
        <r>
          <rPr>
            <sz val="10"/>
            <color rgb="FF000000"/>
            <rFont val="Calibri"/>
            <family val="2"/>
          </rPr>
          <t xml:space="preserve"> Las actas del comité  se encuentran en firmas por parte de los miembros permanente e invitados que a su vez se incorporarán en la carpeta física cuando se reintegre el personal de la STJ por causa de la pandemia COVID 19.</t>
        </r>
      </is>
    </oc>
    <nc r="CB14" t="inlineStr">
      <is>
        <r>
          <t xml:space="preserve">Durante el periodo de seguimiento se presentó ante el comité de contratación la creación, modificación y eliminación a las líneas del Plan Anual de Adquisiciones, y fueron verificadas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u/>
            <sz val="11"/>
            <color rgb="FF1155CC"/>
            <rFont val="Calibri"/>
            <family val="2"/>
          </rPr>
          <t>https://community.secop.gov.co/Public/Tendering/ContractNoticeManagement/Index?currentLanguage=es-CO&amp;Page=login&amp;Country=CO&amp;SkinName=CCE)</t>
        </r>
        <r>
          <rPr>
            <sz val="11"/>
            <color rgb="FF000000"/>
            <rFont val="Calibri"/>
            <family val="2"/>
          </rPr>
          <t xml:space="preserve"> Las actas del comité  se encuentran en firmas por parte de los miembros permanente e invitados que a su vez se incorporarán en la carpeta física cuando se reintegre el personal de la STJ por causa de la pandemia COVID 19.</t>
        </r>
      </is>
    </nc>
    <odxf>
      <font>
        <sz val="10"/>
        <color rgb="FF000000"/>
      </font>
    </odxf>
    <ndxf>
      <font>
        <sz val="10"/>
        <color rgb="FF000000"/>
      </font>
    </ndxf>
  </rcc>
  <rfmt sheetId="1" sqref="CC14" start="0" length="0">
    <dxf>
      <font>
        <sz val="11"/>
        <color rgb="FF000000"/>
        <name val="Calibri"/>
        <scheme val="minor"/>
      </font>
    </dxf>
  </rfmt>
  <rfmt sheetId="1" s="1" sqref="CD14" start="0" length="0">
    <dxf>
      <font>
        <sz val="11"/>
        <color theme="1"/>
        <name val="Calibri"/>
        <scheme val="none"/>
      </font>
      <fill>
        <patternFill patternType="none">
          <bgColor indexed="65"/>
        </patternFill>
      </fill>
      <border outline="0">
        <left style="thin">
          <color rgb="FF000000"/>
        </left>
        <right style="thin">
          <color rgb="FF000000"/>
        </right>
        <top/>
        <bottom style="thin">
          <color rgb="FF000000"/>
        </bottom>
      </border>
    </dxf>
  </rfmt>
  <rfmt sheetId="1" sqref="CB15" start="0" length="0">
    <dxf>
      <font>
        <sz val="10"/>
        <color rgb="FF000000"/>
      </font>
    </dxf>
  </rfmt>
  <rfmt sheetId="1" sqref="CC15" start="0" length="0">
    <dxf>
      <font>
        <sz val="11"/>
        <color rgb="FF000000"/>
        <name val="Calibri"/>
        <scheme val="minor"/>
      </font>
      <alignment vertical="top" readingOrder="0"/>
    </dxf>
  </rfmt>
  <rfmt sheetId="1" s="1" sqref="CD15" start="0" length="0">
    <dxf>
      <font>
        <sz val="11"/>
        <color theme="1"/>
        <name val="Calibri"/>
        <scheme val="none"/>
      </font>
      <fill>
        <patternFill patternType="none">
          <bgColor indexed="65"/>
        </patternFill>
      </fill>
      <border outline="0">
        <left style="thin">
          <color rgb="FF000000"/>
        </left>
        <right style="thin">
          <color rgb="FF000000"/>
        </right>
        <top style="thin">
          <color rgb="FF000000"/>
        </top>
        <bottom style="thin">
          <color rgb="FF000000"/>
        </bottom>
      </border>
    </dxf>
  </rfmt>
  <rcc rId="1938" sId="1" odxf="1" dxf="1">
    <oc r="CB16" t="inlineStr">
      <is>
        <t>Para el periodo comprendido el profesional encargado de la STJ verifico y acredito el cumplimiento de los requitos legales y los diferentes principios de la contratación estatal de los proceso sometidos a comité en cada uno de ellos desde la planeación, selección suscripción y ejecución (ruta https://community.secop.gov.co/Public/Tendering/ContractNoticeManagement/Index?currentLanguage=es-Las actas del comité se encuentran en firmas por parte de los miembros permanente e invitados que a su vez se incorporarán en la carpeta física cuando se reintegre el personal de la STJ por causa de la pandemia COVID 19.</t>
      </is>
    </oc>
    <nc r="CB16" t="inlineStr">
      <is>
        <t>Para el periodo comprendido el profesional encargado de la STJ verificó y acreditó el cumplimiento de los requitos legales y los diferentes principios de la contratación estatal de los proceso sometidos a comité en cada uno de ellos desde la planeación, selección suscripción y ejecución (ruta https://community.secop.gov.co/Public/Tendering/ContractNoticeManagement/Index?currentLanguage=es-Las actas del comité se encuentran en firmas por parte de los miembros permanente e invitados que a su vez se incorporarán en la carpeta física cuando se reintegre el personal de la STJ por causa de la pandemia COVID 19.</t>
      </is>
    </nc>
    <odxf>
      <font>
        <sz val="10"/>
      </font>
    </odxf>
    <ndxf>
      <font>
        <sz val="10"/>
      </font>
    </ndxf>
  </rcc>
  <rfmt sheetId="1" sqref="CC16" start="0" length="0">
    <dxf>
      <font>
        <sz val="11"/>
        <color rgb="FF000000"/>
        <name val="Calibri"/>
        <scheme val="minor"/>
      </font>
    </dxf>
  </rfmt>
  <rcc rId="1939" sId="1" odxf="1" s="1" dxf="1">
    <nc r="CD16" t="inlineStr">
      <is>
        <t>Se observó que en el mes de diciembre del año 2019, se aprobó el Plan Anual de Adquisiciones para la vigencia 2020, por lo que el Comité de Contratación se reúne mensualmente de manera Ordinaria o Extraordinario (si es requerido) para verificar el cumplimiento del mismo y aprobar o no las solicitudes de modificación presentadas. Y a la fecha no se ha presentado un hecho que amerite investigaciones.
Como exuste  un nuevo plan de desarrollo distrital, se evidencia que se creó el plan anual de adquisiciones con nuevas líneas, ajustándas con los nuevos proyectos, identificados como:
- 7567 Modernización de la arquitectura institucional del DASCD y 
- 7670 Implementación de acciones efectivas para la Gestión Integral del Talento Humano distrital al servicio de la Bogotá del siglo XXI.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thin">
          <color rgb="FF000000"/>
        </top>
        <bottom style="thin">
          <color rgb="FF000000"/>
        </bottom>
      </border>
    </ndxf>
  </rcc>
  <rfmt sheetId="1" sqref="CB17" start="0" length="0">
    <dxf>
      <font>
        <sz val="10"/>
        <color rgb="FF000000"/>
      </font>
    </dxf>
  </rfmt>
  <rfmt sheetId="1" sqref="CC17" start="0" length="0">
    <dxf>
      <font>
        <sz val="10"/>
      </font>
      <alignment vertical="top" readingOrder="0"/>
    </dxf>
  </rfmt>
  <rcc rId="1940" sId="1" odxf="1" s="1" dxf="1">
    <nc r="CD17" t="inlineStr">
      <is>
        <t>Se observó que en el mes de diciembre del año 2019, se aprobó el Plan Anual de Adquisiciones para la vigencia 2020, por lo que el Comité de Contratación se reúne mensualmente de manera Ordinaria o Extraordinario (si es requerido) para verificar el cumplimiento del mismo y aprobar o no las solicitudes de modificación presentadas. Y a la fecha no se ha presentado un hecho que amerite investigaciones.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thin">
          <color rgb="FF000000"/>
        </top>
        <bottom style="thin">
          <color rgb="FF000000"/>
        </bottom>
      </border>
    </ndxf>
  </rcc>
  <rfmt sheetId="1" sqref="CB18" start="0" length="0">
    <dxf>
      <font>
        <sz val="10"/>
        <color rgb="FF000000"/>
      </font>
    </dxf>
  </rfmt>
  <rfmt sheetId="1" sqref="CC18" start="0" length="0">
    <dxf>
      <font>
        <sz val="10"/>
      </font>
    </dxf>
  </rfmt>
  <rcc rId="1941" sId="1" odxf="1" s="1" dxf="1">
    <nc r="CD18" t="inlineStr">
      <is>
        <t>Se observó que el comité de contratación, anualmente define las necesidades del DASCD y como evidencia se observó  que en Diciembre de 2019 se aprobó el Plan Anual de Adquisiciones para la vigencia 2020, definiendo los recursos, modalidades y plazos de contratación de la entidad. Igualmente el Comité de Contratación se reúne mensualmente de manera Ordinaria o Extraordinario (si es requerido) para verificar el cumplimiento del mismo y aprobar o no las solicitudes de modificación presentadas. Y a la fecha no se ha presentado un hecho que amerite investigaciones. 
La verificación de la información señalada en párrafos anteriores, se observa en las 6 actas realizadas durante el periodo de seguimiento, las cuales se encuentran para consulta en la carpeta compartida del DASCD en la ruta Z:\7- Seguimientos otros informes\3. Seguimiento Mapas de riesgos\Riesgos de gestión y corrupción\Segundo_Seguimiento - 2020\Evidencias\13-G_Contractual.  
Sin embargo se sugiere adelantar las gestiones pertinentes para obtener las firmas de todos los asistentes a las reuniones.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thin">
          <color rgb="FF000000"/>
        </top>
        <bottom style="thin">
          <color rgb="FF000000"/>
        </bottom>
      </border>
    </ndxf>
  </rcc>
  <rcc rId="1942" sId="1" odxf="1" dxf="1">
    <oc r="CB19" t="inlineStr">
      <is>
        <t>Para el periodo comprendido el profesional encargado de la STJ verifico y acredito el cumplimiento de los requitos legales y los diferentes principios de la contrataciòn estatal de los proceso sometidos a comitè en cada uno de los procesos se constata que cada requisitos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se encuentran en firmas por parte de los miembros permanente e invitados que a su vez se incorporarán en la carpeta física cuando se reintegre el personal de la STJ por causa de la pandemia COVID 19.</t>
      </is>
    </oc>
    <nc r="CB19" t="inlineStr">
      <is>
        <t>Para el periodo comprendido el profesional encargado de la STJ verificó y acreditó el cumplimiento de los requitos legales y los diferentes principios de la contratación estatal de los proceso sometidos a comité en cada uno de los procesos se constata que los requisitos se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se encuentran en firmas por parte de los miembros permanente e invitados que a su vez se incorporarán en la carpeta física cuando se reintegre el personal de la STJ por causa de la pandemia COVID 19.</t>
      </is>
    </nc>
    <odxf>
      <font>
        <sz val="10"/>
        <color rgb="FF000000"/>
      </font>
    </odxf>
    <ndxf>
      <font>
        <sz val="10"/>
        <color rgb="FF000000"/>
      </font>
    </ndxf>
  </rcc>
  <rfmt sheetId="1" sqref="CC19" start="0" length="0">
    <dxf>
      <font>
        <sz val="10"/>
      </font>
    </dxf>
  </rfmt>
  <rcc rId="1943" sId="1" odxf="1" s="1" dxf="1">
    <nc r="CD19" t="inlineStr">
      <is>
        <t>Se observó que el profesional del equipo de contratación y el comité de contratación, cada vez que se radica una solicitud, verifican el cumplimiento del principio de selección objetiva con el fin de garantizar que no se favorezca a un tercero. La evidencia se observa en las actas de comité, que pueden ser consultadas en la carpeta compartida del DASCD en la ruta Z:\7- Seguimientos otros informes\3. Seguimiento Mapas de riesgos\Riesgos de gestión y corrupción\Segundo_Seguimiento - 2020\Evidencias\13-G_Contractual.  
Se sugiere adelantar las gestiones pertinentes para obtener las firmas de todos los asistentes a las reuniones.
En el período evaluado no se ha materializado el riesgo.</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protection locked="1" hidden="0"/>
    </odxf>
    <ndxf>
      <font>
        <sz val="11"/>
        <color theme="1"/>
        <name val="Calibri"/>
        <scheme val="none"/>
      </font>
      <fill>
        <patternFill patternType="none">
          <bgColor indexed="65"/>
        </patternFill>
      </fill>
      <border outline="0">
        <left style="thin">
          <color rgb="FF000000"/>
        </left>
        <right style="thin">
          <color rgb="FF000000"/>
        </right>
        <top style="thin">
          <color rgb="FF000000"/>
        </top>
        <bottom style="medium">
          <color rgb="FF000000"/>
        </bottom>
      </border>
    </ndxf>
  </rcc>
  <rcc rId="1944" sId="1">
    <nc r="CE12" t="inlineStr">
      <is>
        <t>NO</t>
      </is>
    </nc>
  </rcc>
  <rfmt sheetId="1" sqref="CE12:CE19">
    <dxf>
      <alignment horizontal="center" readingOrder="0"/>
    </dxf>
  </rfmt>
  <rcc rId="1945" sId="1">
    <nc r="CE13" t="inlineStr">
      <is>
        <t>NO</t>
      </is>
    </nc>
  </rcc>
  <rcc rId="1946" sId="1">
    <nc r="CE14" t="inlineStr">
      <is>
        <t>NO</t>
      </is>
    </nc>
  </rcc>
  <rcc rId="1947" sId="1">
    <nc r="CE15" t="inlineStr">
      <is>
        <t>NO</t>
      </is>
    </nc>
  </rcc>
  <rcc rId="1948" sId="1">
    <nc r="CE16" t="inlineStr">
      <is>
        <t>NO</t>
      </is>
    </nc>
  </rcc>
  <rcc rId="1949" sId="1">
    <nc r="CE17" t="inlineStr">
      <is>
        <t>NO</t>
      </is>
    </nc>
  </rcc>
  <rcc rId="1950" sId="1">
    <nc r="CE18" t="inlineStr">
      <is>
        <t>NO</t>
      </is>
    </nc>
  </rcc>
  <rcc rId="1951" sId="1">
    <nc r="CE19" t="inlineStr">
      <is>
        <t>NO</t>
      </is>
    </nc>
  </rcc>
  <rfmt sheetId="1" sqref="BX12:BX19" start="0" length="0">
    <dxf>
      <border>
        <left style="thin">
          <color indexed="64"/>
        </left>
      </border>
    </dxf>
  </rfmt>
  <rfmt sheetId="1" sqref="BX12:CE12" start="0" length="0">
    <dxf>
      <border>
        <top style="thin">
          <color indexed="64"/>
        </top>
      </border>
    </dxf>
  </rfmt>
  <rfmt sheetId="1" sqref="CE12:CE19" start="0" length="0">
    <dxf>
      <border>
        <right style="thin">
          <color indexed="64"/>
        </right>
      </border>
    </dxf>
  </rfmt>
  <rfmt sheetId="1" sqref="BX19:CE19" start="0" length="0">
    <dxf>
      <border>
        <bottom style="thin">
          <color indexed="64"/>
        </bottom>
      </border>
    </dxf>
  </rfmt>
  <rfmt sheetId="1" sqref="BX12:CE19">
    <dxf>
      <border>
        <left style="thin">
          <color indexed="64"/>
        </left>
        <right style="thin">
          <color indexed="64"/>
        </right>
        <top style="thin">
          <color indexed="64"/>
        </top>
        <bottom style="thin">
          <color indexed="64"/>
        </bottom>
        <vertical style="thin">
          <color indexed="64"/>
        </vertical>
        <horizontal style="thin">
          <color indexed="64"/>
        </horizontal>
      </border>
    </dxf>
  </rfmt>
  <rcv guid="{75E85E36-D729-42B5-A341-5B81B528C62C}" action="delete"/>
  <rdn rId="0" localSheetId="1" customView="1" name="Z_75E85E36_D729_42B5_A341_5B81B528C62C_.wvu.PrintArea" hidden="1" oldHidden="1">
    <formula>' Riesgos corrupción'!$A$1:$BM$13</formula>
    <oldFormula>' Riesgos corrupción'!$A$1:$BM$13</oldFormula>
  </rdn>
  <rdn rId="0" localSheetId="1" customView="1" name="Z_75E85E36_D729_42B5_A341_5B81B528C62C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75E85E36_D729_42B5_A341_5B81B528C62C_.wvu.FilterData" hidden="1" oldHidden="1">
    <formula>' Riesgos corrupción'!$A$11:$CI$1651</formula>
    <oldFormula>' Riesgos corrupción'!$A$11:$CI$1651</oldFormula>
  </rdn>
  <rdn rId="0" localSheetId="2" customView="1" name="Z_75E85E36_D729_42B5_A341_5B81B528C62C_.wvu.PrintArea" hidden="1" oldHidden="1">
    <formula>' Riesgos Gestión'!$A$1:$BO$17</formula>
    <oldFormula>' Riesgos Gestión'!$A$1:$BO$17</oldFormula>
  </rdn>
  <rdn rId="0" localSheetId="2" customView="1" name="Z_75E85E36_D729_42B5_A341_5B81B528C62C_.wvu.Cols" hidden="1" oldHidden="1">
    <formula>' Riesgos Gestión'!$BP:$BS</formula>
  </rdn>
  <rdn rId="0" localSheetId="2" customView="1" name="Z_75E85E36_D729_42B5_A341_5B81B528C62C_.wvu.FilterData" hidden="1" oldHidden="1">
    <formula>' Riesgos Gestión'!$A$11:$BU$1608</formula>
    <oldFormula>' Riesgos Gestión'!$A$11:$BU$1608</oldFormula>
  </rdn>
  <rdn rId="0" localSheetId="3" customView="1" name="Z_75E85E36_D729_42B5_A341_5B81B528C62C_.wvu.PrintArea" hidden="1" oldHidden="1">
    <formula>' Riesgos Seg Digital'!$A$1:$AH$14</formula>
    <oldFormula>' Riesgos Seg Digital'!$A$1:$AH$14</oldFormula>
  </rdn>
  <rdn rId="0" localSheetId="3" customView="1" name="Z_75E85E36_D729_42B5_A341_5B81B528C62C_.wvu.Cols" hidden="1" oldHidden="1">
    <formula>' Riesgos Seg Digital'!$K:$K</formula>
    <oldFormula>' Riesgos Seg Digital'!$K:$K</oldFormula>
  </rdn>
  <rcv guid="{75E85E36-D729-42B5-A341-5B81B528C62C}"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0" sId="2" odxf="1" dxf="1">
    <nc r="BN38" t="inlineStr">
      <is>
        <t xml:space="preserve">No fue posible realizar una toma física de inventario, debido a la emergencia sanitaria por Covid-19, sin embargo, en reunión virtual se efectuó seguimiento al tema de inventarios en donde se tocaron temas relacionados con impresión del inventario en almacén y seguimiento a adherencia de buenas prácticas de almacenamiento. Por lo anterior y tomando en cuenta que no fue posible realizar una toma física de inventario no se logra evidenciar el cumplimiento de las actividades realizadas para este periodo,  ni comprobar la efectividad del control. 
La evidencia del acta se encuentra disponible en la carpeta compartida del DASCD en la ruta Z:\7- Seguimientos otros informes\3. Seguimiento Mapas de riesgos\Riesgos de gestión y corrupción\Segundo_Seguimiento - 2020\Evidencias\10-G_Recursos_Fisicos_Ambientales
</t>
      </is>
    </nc>
    <odxf>
      <font>
        <sz val="11"/>
        <color theme="1"/>
        <name val="Calibri"/>
        <scheme val="minor"/>
      </font>
      <fill>
        <patternFill patternType="solid">
          <bgColor theme="0"/>
        </patternFill>
      </fill>
      <alignment horizontal="left" readingOrder="0"/>
    </odxf>
    <ndxf>
      <font>
        <sz val="10"/>
        <color theme="1"/>
        <name val="Calibri"/>
        <scheme val="minor"/>
      </font>
      <fill>
        <patternFill patternType="none">
          <bgColor indexed="65"/>
        </patternFill>
      </fill>
      <alignment horizontal="justify" readingOrder="0"/>
    </ndxf>
  </rcc>
  <rcc rId="1961" sId="2" odxf="1" dxf="1">
    <nc r="BN39" t="inlineStr">
      <is>
        <t xml:space="preserve">Se observó el acta del 30 de junio de 2020, como soporte de la evidencia relacionada con seguimiento a adherencia de buenas prácticas de almacenamiento. Además, se observó que no fue posible realizar una toma física de inventario, debido a la emergencia sanitaria por Covid-19, y que se realizó reunión de manera virtual en donde se efectuó el seguimiento a la adherencia de buenas prácticas de almacenamiento analizando la función asignada, el estado de la tarea y las observaciones, con el propósito de garantizar buenas prácticas de almacenamiento. Sin embargo tomando en cuenta que no fue posible realizar una toma física de inventario, tampoco fue posible  identificar desviaciones en este proceso que amerite realizar ajustes, por lo que se recomienda revisar y ajustar –si es del caso– el procedimiento para incorporar este tipo de situaciones y como abordarlas con el fin de garantizar la efectividad del control establecido. 
Pese a que el control se está ejecutando, al verificar la valoración del diseño y solidez del control se encuentra evaluado como débil, por tanto se recomienda replantear el control.
La evidencia del acta se encuentra disponible en la carpeta compartida del DASCD en la ruta Z:\7- Seguimientos otros informes\3. Seguimiento Mapas de riesgos\Riesgos de gestión y corrupción\Segundo_Seguimiento - 2020\Evidencias\10-G_Recursos_Fisicos_Ambientales
</t>
      </is>
    </nc>
    <odxf>
      <font>
        <color auto="1"/>
      </font>
      <fill>
        <patternFill patternType="solid">
          <bgColor theme="0"/>
        </patternFill>
      </fill>
      <alignment horizontal="left" readingOrder="0"/>
    </odxf>
    <ndxf>
      <font>
        <sz val="10"/>
        <color auto="1"/>
      </font>
      <fill>
        <patternFill patternType="none">
          <bgColor indexed="65"/>
        </patternFill>
      </fill>
      <alignment horizontal="justify" readingOrder="0"/>
    </ndxf>
  </rcc>
  <rcc rId="1962" sId="2" odxf="1" dxf="1">
    <nc r="BN40" t="inlineStr">
      <is>
        <t xml:space="preserve">Se evidenció que mediante correo electrónico dirigido a los funcionarios y contratistas del DASCD de fecha 09 de julio de 2020 se enviaron "Tips para cuidado, manejo, conservación y custodia de los bienes una vez se retomen actividades". 
De otra parte, se observó que no se tuvo en cuenta para el diseño del Control que este debe: verificar, validar, conciliar, cotejar, comparar, entre otros, por lo tanto, la acción a implementar podría corresponder al desarrollo de una actividad y no a un control.
Bajo este entendido, se sugiere revisar nuevamente el diseño del control propuesto y ajustar o identificar un nuevo control que cumpla con las características indicadas. Además y pese a que el control se está ejecutando, al verificar la valoración del diseño y solidez del control se encuentra evaluado como débil, por tanto se recomienda replantear el control.
</t>
      </is>
    </nc>
    <odxf>
      <font>
        <sz val="11"/>
        <color theme="1"/>
        <name val="Calibri"/>
        <scheme val="minor"/>
      </font>
      <fill>
        <patternFill patternType="solid">
          <bgColor theme="3" tint="0.79998168889431442"/>
        </patternFill>
      </fill>
      <alignment horizontal="left" readingOrder="0"/>
    </odxf>
    <ndxf>
      <font>
        <sz val="10"/>
        <color theme="1"/>
        <name val="Calibri"/>
        <scheme val="minor"/>
      </font>
      <fill>
        <patternFill patternType="none">
          <bgColor indexed="65"/>
        </patternFill>
      </fill>
      <alignment horizontal="justify" readingOrder="0"/>
    </ndxf>
  </rcc>
  <rcc rId="1963" sId="2" odxf="1" dxf="1">
    <nc r="BN41" t="inlineStr">
      <is>
        <t xml:space="preserve">Dado que los soportes de las evidencias para este control se encuentran en carpetas físicas y en  custodia del auxiliar administrativo, no se logró evidenciar el cumplimiento de las actividades realizadas para este periodo,  ni comprobar la efectividad del control, con motivo del aislamiento preventivo obligatorio establecido por el Gobierno Nacional. Se recomienda incorporar las evidencias que den cuenta del cumplimineto del control en la carpeta dispuesta para tal fin, en la ruta Z:\7- Seguimientos otros informes\3. Seguimiento Mapas de riesgos\Riesgos de gestión y corrupción\Segundo_Seguimiento - 2020\Evidencias\10-G_Recursos_Fisicos_Ambientales  </t>
      </is>
    </nc>
    <odxf>
      <font>
        <sz val="11"/>
        <color theme="1"/>
        <name val="Calibri"/>
        <scheme val="minor"/>
      </font>
      <alignment horizontal="left" readingOrder="0"/>
    </odxf>
    <ndxf>
      <font>
        <sz val="10"/>
        <color theme="1"/>
        <name val="Calibri"/>
        <scheme val="minor"/>
      </font>
      <alignment horizontal="justify" readingOrder="0"/>
    </ndxf>
  </rcc>
  <rcc rId="1964" sId="2" odxf="1" dxf="1">
    <nc r="BN42" t="inlineStr">
      <is>
        <t xml:space="preserve">Se evidenció el Cronograma de ejecución de programas específicos del PGD, actualización de documentos archivísticos, planeación de transferencias y socializaciones, igualmente se observó con  corte al mes de abril,  que la ejecución del mismo se en cuentra en un 65 %.
Igualmente se verificó  la existencia de los documentos, aportados como evidencia. 
Acorde con lo anterior, se considera que el control esta siendo efectivo y mitiga  el riesgo identificado.
La evidencia se encuentra disponible en la carpeta compartida del DASCD en la ruta Z\4-Segimiento_Plan_accion_2020\400_SGCyCD\6. Implementación Programa de Gestión Documental - PGD 2020 y Z\4-Segimiento_Plan_accion_2020\400_SGCyCD\2. Implementación Sistema Integrado de Conservación - 2020
</t>
      </is>
    </nc>
    <odxf>
      <font>
        <sz val="11"/>
        <color theme="1"/>
        <name val="Calibri"/>
        <scheme val="minor"/>
      </font>
      <alignment horizontal="general" vertical="center" readingOrder="0"/>
    </odxf>
    <ndxf>
      <font>
        <sz val="10"/>
        <color theme="1"/>
        <name val="Calibri"/>
        <scheme val="minor"/>
      </font>
      <alignment horizontal="justify" vertical="top" readingOrder="0"/>
    </ndxf>
  </rcc>
  <rcc rId="1965" sId="2" odxf="1" dxf="1">
    <nc r="BN43" t="inlineStr">
      <is>
        <t>Se evidencia en el cronograma de PGD el registro de la socialización,  igualmente  se observaron los soportes de la remisión de las invitaciones mediante correo electrónico para la: Socialización y Aplicación de las Tablas de Retención Documental, Socialización Medidas preventivas para el cuidado de la documentación y Socialización de Instrumentos Archivísticos. Se realizó recordatorio por medio de WhatsApp y las capacitaciones se llevaron a cabo por medio de la plataforma meet de google por videoconferencias en línea.
Se realizaron 3 sesiones cada una con cuatro grupos, así: Socialización Aplicación Tablas de Retención Documental en el mes de mayo (19 y 21). Socialización de Medidas preventivas para el cuidado de la documentación en el mes de julio (7 y 9) y Socialización de Instrumentos Archivísticos en el mes de agosto (11 y 13).
La evidencia se encuentra disponible en la carpeta compartida del DASCD en la ruta Z:\4-Segimiento_Plan_accion_2020\400_SGCyCD\6. Implementación Programa de Gestión Documental - PGD 2020\8. AGOSTO\EVIDENCIAS
El control es efectivo y contribuye a la mitigación del riesgo.</t>
      </is>
    </nc>
    <odxf>
      <font>
        <sz val="11"/>
        <color theme="1"/>
        <name val="Calibri"/>
        <scheme val="minor"/>
      </font>
      <alignment horizontal="general" readingOrder="0"/>
    </odxf>
    <ndxf>
      <font>
        <sz val="10"/>
        <color theme="1"/>
        <name val="Calibri"/>
        <scheme val="minor"/>
      </font>
      <alignment horizontal="justify" readingOrder="0"/>
    </ndxf>
  </rcc>
  <rcc rId="1966" sId="2" odxf="1" dxf="1">
    <nc r="BN44" t="inlineStr">
      <is>
        <t xml:space="preserve">En el ejercicio de verificación y análisis sobre el control implementado, así como las evidencias de los soportes que respaldan la ejecución del mismo, se pudo establecer que el control ha sido efectivo, por tanto contribuye a la minimización del riesgo.
No se realizó la verificación del control por parte de la segunda línea de defensa, a cargo de la OAP. Se recomienda cumplir con lo normado en el MIPG para el seguimiento y cumplimiento del monitoreo de los diversos riesgos específicos y sus controles identificados. Además, la ruta en donde la primera línea de defensa, reporta que se encuentran las evidencias del periodo evaluado, no contiene archivos que permitan su verificación.
La evidencia se encuentra disponible en la carpeta compartida del DASCD en la ruta Z:\7- Seguimientos otros informes\3. Seguimiento Mapas de riesgos\Riesgos de gestión y corrupción\Segundo_Seguimiento - 2020\Evidencias\12-G_Financiera\PRESUPUESTO
</t>
      </is>
    </nc>
    <odxf>
      <font>
        <sz val="11"/>
        <color theme="1"/>
        <name val="Calibri"/>
        <scheme val="minor"/>
      </font>
      <protection locked="1"/>
    </odxf>
    <ndxf>
      <font>
        <sz val="10"/>
        <color indexed="8"/>
        <name val="Calibri"/>
        <scheme val="minor"/>
      </font>
      <protection locked="0"/>
    </ndxf>
  </rcc>
  <rcc rId="1967" sId="2" odxf="1" dxf="1">
    <nc r="BN45" t="inlineStr">
      <is>
        <t xml:space="preserve">Se observó la ejecución del control y se evidenció que hasta el momento el control implementado ha funcionado y contribuye a la mitigación  del riesgo. Sin embargo, la ruta en donde la primera línea de defensa, reporta que se encuentran las evidencias del periodo evaluado, no contiene archivos que permitan su verificación.
La evidencia se encuentra disponible en la carpeta compartida del DASCD en la ruta Z:\7- Seguimientos otros informes\3. Seguimiento Mapas de riesgos\Riesgos de gestión y corrupción\Segundo_Seguimiento - 2020\Evidencias\12-G_Financiera\PRESUPUESTO
</t>
      </is>
    </nc>
    <odxf>
      <font>
        <sz val="11"/>
        <color theme="1"/>
        <name val="Calibri"/>
        <scheme val="minor"/>
      </font>
      <protection locked="1"/>
    </odxf>
    <ndxf>
      <font>
        <sz val="10"/>
        <color indexed="8"/>
        <name val="Calibri"/>
        <scheme val="minor"/>
      </font>
      <protection locked="0"/>
    </ndxf>
  </rcc>
  <rcc rId="1968" sId="2" odxf="1" dxf="1">
    <nc r="BN46" t="inlineStr">
      <is>
        <t xml:space="preserve">Se observó la ejecución del control y se evidenció que hasta el momento el control implementado ha funcionado y contribuye a la mitigación  del riesgo. Sin embargo, la ruta en donde la primera línea de defensa, reporta que se encuentran las evidencias del periodo evaluado, no contiene archivos que permitan su verificación.
La evidencia se encuentra disponible en la carpeta compartida del DASCD en la ruta Z:\7- Seguimientos otros informes\3. Seguimiento Mapas de riesgos\Riesgos de gestión y corrupción\Segundo_Seguimiento - 2020\Evidencias\12-G_Financiera\PRESUPUESTO
</t>
      </is>
    </nc>
    <odxf>
      <font>
        <sz val="11"/>
        <color theme="1"/>
        <name val="Calibri"/>
        <scheme val="minor"/>
      </font>
      <protection locked="1"/>
    </odxf>
    <ndxf>
      <font>
        <sz val="10"/>
        <color indexed="8"/>
        <name val="Calibri"/>
        <scheme val="minor"/>
      </font>
      <protection locked="0"/>
    </ndxf>
  </rcc>
  <rcc rId="1969" sId="2" odxf="1" dxf="1">
    <nc r="BN47" t="inlineStr">
      <is>
        <t xml:space="preserve">Se observó la ejecución del control y se evidenció que hasta el momento el control implementado ha funcionado y contribuye a la mitigación  del riesgo. 
La evidencia se encuentra disponible en la carpeta compartida del DASCD en la ruta Z:\7- Seguimientos otros informes\3. Seguimiento Mapas de riesgos\Riesgos de gestión y corrupción\Segundo_Seguimiento - 2020\Evidencias\12-G_Financiera\Contabilidad\1. Libros Auxiliares
</t>
      </is>
    </nc>
    <odxf>
      <font>
        <sz val="11"/>
        <color theme="1"/>
        <name val="Calibri"/>
        <scheme val="minor"/>
      </font>
      <protection locked="1"/>
    </odxf>
    <ndxf>
      <font>
        <sz val="10"/>
        <color indexed="8"/>
        <name val="Calibri"/>
        <scheme val="minor"/>
      </font>
      <protection locked="0"/>
    </ndxf>
  </rcc>
  <rcc rId="1970" sId="2" odxf="1" dxf="1">
    <nc r="BN48" t="inlineStr">
      <is>
        <t>Se verifican las actas mensuales  de conciliación con los diferentes procesos, aportadas como evidencias y se puede deducir que el control establecido  es efectivo y contribuye con la mitigación del riesgo.
De otra parte se sugiere realizar la gestión pertinente para obtener las firmas de las actas que se encuentran en la carpeta de evidencias, por ejemplo, las actas 01, 02, 03, 21,22,23 entre otras muestreadas.
La evidencia se encuentra disponible en la carpeta compartida del DASCD en la ruta Z:\7- Seguimientos otros informes\3. Seguimiento Mapas de riesgos\Riesgos de gestión y corrupción\Segundo_Seguimiento - 2020\Evidencias\12-G_Financiera\Contabilidad\2. Actas de Conciliación Internas</t>
      </is>
    </nc>
    <odxf>
      <font>
        <sz val="11"/>
        <color theme="1"/>
        <name val="Calibri"/>
        <scheme val="minor"/>
      </font>
      <protection locked="1"/>
    </odxf>
    <ndxf>
      <font>
        <sz val="10"/>
        <color indexed="8"/>
        <name val="Calibri"/>
        <scheme val="minor"/>
      </font>
      <protection locked="0"/>
    </ndxf>
  </rcc>
  <rcc rId="1971" sId="2" odxf="1" dxf="1">
    <nc r="BN49" t="inlineStr">
      <is>
        <r>
          <t xml:space="preserve">Se verificó y comprobó el avance y ejecución del  Plan de Sostenibilidad, para la vigencia 2020 en todas su faces, por consiguiente se puede establecer que las acciones implementadas  determinan la efectividad del control.
En cuanto a la actividad  registrada  en el cronograma de Plan de Sostenibilidad relacionada con </t>
        </r>
        <r>
          <rPr>
            <b/>
            <sz val="10"/>
            <color indexed="8"/>
            <rFont val="Calibri"/>
            <family val="2"/>
          </rPr>
          <t>"</t>
        </r>
        <r>
          <rPr>
            <sz val="10"/>
            <color indexed="8"/>
            <rFont val="Calibri"/>
            <family val="2"/>
          </rPr>
          <t>Revisar y de ser el caso actualizar los procedimientos, instructivos, formatos y políticas contables de operación del DASCD que infieran en el flujo de información del proceso contable</t>
        </r>
        <r>
          <rPr>
            <b/>
            <sz val="10"/>
            <color indexed="8"/>
            <rFont val="Calibri"/>
            <family val="2"/>
          </rPr>
          <t>"</t>
        </r>
        <r>
          <rPr>
            <sz val="10"/>
            <color indexed="8"/>
            <rFont val="Calibri"/>
            <family val="2"/>
          </rPr>
          <t>. En el primer seguimiento se sugirió actualizar la información incluyendo y programando de acuerdo con el Plan de mejoramiento presentado a Control Interno, producto de la auditoria interna realizada, las actividades programadas encaminadas a la actualización de los Procedimientos del Proceso de Gestión de Bienes y Servicios. Esto no se observó por lo que se reitera la sugerencia para este periodo.
La evidencia se encuentra disponible en la carpeta compartida del DASCD en la ruta Z:\4-Segimiento_Plan_accion_2020\400_SGCyCD\1. Plan de Sostenibilidad Contable_2020_1\8. AGOSTO\EVIDENCIAS</t>
        </r>
      </is>
    </nc>
    <odxf>
      <font>
        <sz val="11"/>
        <color theme="1"/>
        <name val="Calibri"/>
        <scheme val="minor"/>
      </font>
      <protection locked="1"/>
    </odxf>
    <ndxf>
      <font>
        <sz val="10"/>
        <color indexed="8"/>
        <name val="Calibri"/>
        <scheme val="minor"/>
      </font>
      <protection locked="0"/>
    </ndxf>
  </rcc>
  <rcc rId="1972" sId="2" odxf="1" dxf="1">
    <nc r="BN50" t="inlineStr">
      <is>
        <t xml:space="preserve">Se verificó que los supervisores de los contratos verificaron el cumplimiento de las obligaciones por medio de los informes de ejecución de acuerdo con la periodicidad establecida en cada contrato. Los soportes quedan consignados en el Formato A-CON-FM-020 de Informe del Contratista – Supervisor, asimismo se ve reflejado en el formato de Acta de Recibo Final (A-CON-FM-022) cuando aplica. Igualmente, estos informes son publicados en el SECOP y serán archivados en físico en el expediente de cada contrato, una vez se regrese al trabajo presencial en el Departamento, suspendido por cuenta del aislamiento preventivo obligatorio –Decretado por el Gobierno Nacional para todo el territorio, desde el mes de marzo, por cuenta de la emergencia sanitaria ocasionada por COVID – 19. En ese orden de ideas, los expedientes contractuales se están recopilando, dadas las medidas de seguridad implementadas en el DASCD.
Los soportes de las actuaciones se encuentran publicados en SECOP especificando el contrato a ser consultado, en detalles. La consultar se puede realizar en el link: https://community.secop.gov.co/Public/Tendering/ContractNoticeManagement/Index?currentLanguage=es-CO&amp;Page=login&amp;Country=CO&amp;SkinName=CCE. 
También se pueden consultar evidencias de la aplicación del control en la carpeta compartida Z en la ruta  \\192.168.0.8\shares\ Z:\ARCHIVO_DASCD\200_STJ\200.12_CONTRATOS\2020
El control se está ejecutando y se evidencia su efectividad. El riesgo no se materializó.
</t>
      </is>
    </nc>
    <odxf>
      <font>
        <sz val="11"/>
        <color theme="1"/>
        <name val="Calibri"/>
        <scheme val="minor"/>
      </font>
      <protection locked="1"/>
    </odxf>
    <ndxf>
      <font>
        <sz val="10"/>
        <color indexed="8"/>
        <name val="Calibri"/>
        <scheme val="minor"/>
      </font>
      <protection locked="0"/>
    </ndxf>
  </rcc>
  <rcc rId="1973" sId="2" odxf="1" dxf="1">
    <nc r="BN51" t="inlineStr">
      <is>
        <t xml:space="preserve">Se observó que los profesionales  y/o Jefes de cada área, verificaron el cumplimiento de cada uno de los requisitos frente a los documentos aportados por el futuro proveedor y/o contratista,  mediante la realización de las evaluaciones, verificaciones y/o diligenciamiento del formato de idoneidad o acta de recomendación cuando aplicó. Igualmente se observó  que en caso de no cumplir algún requisito se realizaron los respectivos requerimientos y en algunos casos el proveedor que no cumplió se excluyó del proceso de selección.  
Además, se observó que el profesional de la STJ, verificó que dentro de los documentos de los contratos de prestación de servicios profesionales o de apoyo a la gestión y previo a la firma del contrato, se hubiese diligenciado y obrara en el expediente el formato de idoneidad en los casos en que aplica. En otros casos, se designó un comité evaluador que verificó las ofertas presentadas, las pondero y recomendó la adjudicación o no de los contratos. Cabe señalar que los soportes de las actuaciones se encuentran publicadas en SECOP. Las evidencias se pueden consultar en el link: https://community.secop.gov.co/Public/Tendering/ContractNoticeManagement/Index?currentLanguage=es-CO&amp;Page=login&amp;Country=CO&amp;SkinName=CCE
</t>
      </is>
    </nc>
    <odxf>
      <font>
        <sz val="11"/>
        <color theme="1"/>
        <name val="Calibri"/>
        <scheme val="minor"/>
      </font>
      <protection locked="1"/>
    </odxf>
    <ndxf>
      <font>
        <sz val="10"/>
        <color indexed="8"/>
        <name val="Calibri"/>
        <scheme val="minor"/>
      </font>
      <protection locked="0"/>
    </ndxf>
  </rcc>
  <rcc rId="1974" sId="2" odxf="1" dxf="1">
    <nc r="BN52" t="inlineStr">
      <is>
        <t>Se observó que cada vez que se asigna un supervisor, se le hace entrega de una guía de buenas practicas en materia de supervisión contractual para que sea aplicada por el funcionario designado (Formato de Buenas practicas en materia de supervisión contractual - A-CON-FM-014), el cual es debidamente suscrito y reposa en físico en cada contrato el cual será actualizado una se supere la emergencia por COVID-19 y se regrese a las instalaciones del Departamento. 
Los soportes se pueden consultar evidencias de la aplicación del control en la carpeta compartida Z en la ruta  \\192.168.0.8\shares\ Z:\ARCHIVO_DASCD\200_STJ\200.12_CONTRATOS\2020
Se recomienda actualizar la carpeta de evidencias puesto que solo se observaron los primeos 25 contratos suscritos en el DASCD de los 118 firmados a la fecha de seguimiento.
Con los soportes presentados se evidencia la ejecución del control. El riesgo no se ha materializado.</t>
      </is>
    </nc>
    <odxf>
      <font>
        <sz val="11"/>
        <color theme="1"/>
        <name val="Calibri"/>
        <scheme val="minor"/>
      </font>
      <protection locked="1"/>
    </odxf>
    <ndxf>
      <font>
        <sz val="10"/>
        <color indexed="8"/>
        <name val="Calibri"/>
        <scheme val="minor"/>
      </font>
      <protection locked="0"/>
    </ndxf>
  </rcc>
  <rcc rId="1975" sId="2" odxf="1" dxf="1">
    <nc r="BN53" t="inlineStr">
      <is>
        <t xml:space="preserve">Se evidenció que el profesional responsable de la defensa judicial, revisó el tiempo otorgado por el operador judicial para dar la respuesta a lo solicitado y gestionó la respuesta dentro de la oportunidad requerida. Para el periodo de seguimiento se adelantaron actuaciones frente a tres (3) acciones de Tutela (2016-00216, 2020-00255 y 2020-00244). Las evidencias reposan en la carpeta la carpeta compartida en la ruta Z:\7- Seguimientos otros informes\3. Seguimiento Mapas de riesgos\Riesgos de gestión y corrupción\Segundo_Seguimiento - 2020\Evidencias\14-G_Juridica\Control 1,2,3 Y 4.
El control se está ejecutando y no se evidencia materialización del riesgo.
</t>
      </is>
    </nc>
    <odxf>
      <font>
        <sz val="11"/>
        <color theme="1"/>
        <name val="Calibri"/>
        <scheme val="minor"/>
      </font>
      <protection locked="1"/>
    </odxf>
    <ndxf>
      <font>
        <sz val="10"/>
        <color indexed="8"/>
        <name val="Calibri"/>
        <scheme val="minor"/>
      </font>
      <protection locked="0"/>
    </ndxf>
  </rcc>
  <rcc rId="1976" sId="2" odxf="1" dxf="1">
    <nc r="BN54" t="inlineStr">
      <is>
        <t>Se observó que cada vez que hay una actuación judicial, el supervisor del contrato comunica al abogado externo sobre la misma para dar respuesta dentro de la oportunidad requerida. Como evidencia queda el correo electrónico con el documento y la respuesta por parte del abogado externo. 
Para el periodo de seguimiento se adelantaron actuaciones frente a frente a tres (3) acciones de Tutela (2016-00216, 2020-00255 y 2020-00244).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is>
    </nc>
    <odxf>
      <font>
        <sz val="11"/>
        <color theme="1"/>
        <name val="Calibri"/>
        <scheme val="minor"/>
      </font>
      <protection locked="1"/>
    </odxf>
    <ndxf>
      <font>
        <sz val="10"/>
        <color indexed="8"/>
        <name val="Calibri"/>
        <scheme val="minor"/>
      </font>
      <protection locked="0"/>
    </ndxf>
  </rcc>
  <rcc rId="1977" sId="2" odxf="1" dxf="1">
    <nc r="BN55" t="inlineStr">
      <is>
        <t>Se observó que el profesional responsable de la defensa judicial, elabora un proyecto de respuesta frente a la acción judicial el cual es remitido para validación y visto bueno por parte del Subdirector Técnico Jurídico del Servicio Civil. Para el periodo de seguimiento se adelantaron actuaciones frente a tres (3) acciones de Tutela (2016-00216, 2020-00255 y 2020-00244) las cuales tiene el visto bueno de la Subdirección Técnico Jurídica, previo a la suscripción de la respuesta –por parte de la Directora– al operador judicial.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is>
    </nc>
    <odxf>
      <font>
        <sz val="11"/>
        <color theme="1"/>
        <name val="Calibri"/>
        <scheme val="minor"/>
      </font>
      <protection locked="1"/>
    </odxf>
    <ndxf>
      <font>
        <sz val="10"/>
        <color indexed="8"/>
        <name val="Calibri"/>
        <scheme val="minor"/>
      </font>
      <protection locked="0"/>
    </ndxf>
  </rcc>
  <rcc rId="1978" sId="2" odxf="1" dxf="1">
    <nc r="BN56" t="inlineStr">
      <is>
        <t>Se observó que el profesional responsable de la defensa judicial, elabora un proyecto de respuesta frente a la acción judicial el cual es remitido junto con los soportes necesarios para su validación y visto bueno por parte del Subdirector Técnico Jurídico del Servicio Civil. Para el periodo de seguimiento se adelantaron actuaciones frente a tres (3) acciones de Tutela (2016-00216, 2020-00255 y 2020-00244) las cuales tiene el visto bueno de la Subdirección Técnico Jurídica, previo a la suscripción de la respuesta –por parte de la Directora– al operador judicial. Las evidencias reposan en la carpeta la carpeta compartida en la ruta Z:\7- Seguimientos otros informes\3. Seguimiento Mapas de riesgos\Riesgos de gestión y corrupción\Segundo_Seguimiento - 2020\Evidencias\14-G_Juridica\Control 1,2,3 Y 4.
Con los soportes presentados se evidencia la ejecución del control. El riesgo no se ha materializado.</t>
      </is>
    </nc>
    <odxf>
      <font>
        <sz val="11"/>
        <color theme="1"/>
        <name val="Calibri"/>
        <scheme val="minor"/>
      </font>
      <protection locked="1"/>
    </odxf>
    <ndxf>
      <font>
        <sz val="10"/>
        <color indexed="8"/>
        <name val="Calibri"/>
        <scheme val="minor"/>
      </font>
      <protection locked="0"/>
    </ndxf>
  </rcc>
  <rcc rId="1979" sId="2" odxf="1" dxf="1">
    <nc r="BN57" t="inlineStr">
      <is>
        <r>
          <t xml:space="preserve">Se observó que el profesional responsable de la infraestructura tecnológica, periódicamente realiza monitoreo de los diferentes elementos que componen la plataforma tecnológica, verificando su correcto funcionamiento, quedando como evidencia el registro del formato A-TIC-FM-007 monitoreo de red, en caso de encontrar alguna falla o cambio en algún elemento, se registra y se realiza la gestión correspondiente para solucionarlo. Las evidencias reposan en la carpeta la carpeta compartida en la ruta Z:\7- Seguimientos otros informes\3. Seguimiento Mapas de riesgos\Riesgos de gestión y corrupción\Segundo_Seguimiento - 2020\Evidencias\15-G_TIC.
</t>
        </r>
        <r>
          <rPr>
            <sz val="10"/>
            <rFont val="Calibri"/>
            <family val="2"/>
          </rPr>
          <t>Pese a que el control se está ejecutando, al verificar la valoración del diseño y solidez del control se encuentra evaluado como débil, por tanto se recomienda replantear el control.</t>
        </r>
      </is>
    </nc>
    <odxf>
      <font>
        <sz val="11"/>
        <color theme="1"/>
        <name val="Calibri"/>
        <scheme val="minor"/>
      </font>
      <protection locked="1"/>
    </odxf>
    <ndxf>
      <font>
        <sz val="10"/>
        <color indexed="8"/>
        <name val="Calibri"/>
        <scheme val="minor"/>
      </font>
      <protection locked="0"/>
    </ndxf>
  </rcc>
  <rcc rId="1980" sId="2" odxf="1" dxf="1">
    <nc r="BN58" t="inlineStr">
      <is>
        <t xml:space="preserve">Se observó que el profesional que apoya la supervisión de los contratos actualiza y registró periódicamente la vigencia de las licencias, luego se procedió a realizar la renovación y/o adquisición de aquellas que fueron programadas en el PAA, previa aprobación del comité de contratación. Es así como durante el segundo cuatrimestre, se suscribió contrato con INTERLAN S.A.S. a partir del 21 de mayo de 2020 por un año, cuyo objeto es “Renovar y actualizar el software antivirus Bitdefender, para los equipos (servidores, de cómputo y portátiles) con los que cuenta el DASCD”. De otra parte, se suscribió contrato con ITO SOFTWARE SAS cuya vigencia es de 10 meses y va hasta el 30 de mayo de 2021, con el fin de “Prestar el servicio GSUIT Bussiness de Google para el DASCD”. Las evidencias reposan en la carpeta la carpeta compartida en la ruta Z:\7- Seguimientos otros informes\3. Seguimiento Mapas de riesgos\Riesgos de gestión y corrupción\Segundo_Seguimiento - 2020\Evidencias\15-G_TIC. 
El control se está ejecutando y el riesgo no se ha materializado.
</t>
      </is>
    </nc>
    <odxf>
      <font>
        <sz val="11"/>
        <color theme="1"/>
        <name val="Calibri"/>
        <scheme val="minor"/>
      </font>
      <protection locked="1"/>
    </odxf>
    <ndxf>
      <font>
        <sz val="10"/>
        <color indexed="8"/>
        <name val="Calibri"/>
        <scheme val="minor"/>
      </font>
      <protection locked="0"/>
    </ndxf>
  </rcc>
  <rcc rId="1981" sId="2" odxf="1" dxf="1">
    <nc r="BN59" t="inlineStr">
      <is>
        <r>
          <t xml:space="preserve">Se evidenció que la OTIC gestionó la contratación de E&amp;C Ingenieros S.A.S para </t>
        </r>
        <r>
          <rPr>
            <i/>
            <sz val="10"/>
            <color indexed="8"/>
            <rFont val="Calibri"/>
            <family val="2"/>
          </rPr>
          <t>"Implementar, migrar y nivelar los bienes informáticos de propiedad del DASCD al protocolo IPV6."</t>
        </r>
        <r>
          <rPr>
            <sz val="10"/>
            <color indexed="8"/>
            <rFont val="Calibri"/>
            <family val="2"/>
          </rPr>
          <t xml:space="preserve"> durante el periodo de seguimiento. Las evidencias reposan en la carpeta la carpeta compartida en la ruta Z:\7- Seguimientos otros informes\3. Seguimiento Mapas de riesgos\Riesgos de gestión y corrupción\Segundo_Seguimiento - 2020\Evidencias\15-G_TIC. 
Con los soportes presentados se evidencia la ejecución del control. El riesgo no se ha materializado.</t>
        </r>
      </is>
    </nc>
    <odxf>
      <font>
        <sz val="11"/>
        <color theme="1"/>
        <name val="Calibri"/>
        <scheme val="minor"/>
      </font>
      <protection locked="1"/>
    </odxf>
    <ndxf>
      <font>
        <sz val="10"/>
        <color indexed="8"/>
        <name val="Calibri"/>
        <scheme val="minor"/>
      </font>
      <protection locked="0"/>
    </ndxf>
  </rcc>
  <rcc rId="1982" sId="2" odxf="1" dxf="1">
    <nc r="BN60" t="inlineStr">
      <is>
        <t>Se observó que el profesional de la OTIC asignó los roles y perfiles solicitados por el Jefe de la Dependencia de nuevos usuarios, mediante el formato de solicitud de acceso a usuarios (E-SIN-FM-002) enviado a través de la mesa de servicios TI. Asignando los correspondientes roles y permisos en el directorio activo, en el firewall o en la aplicación solicitada, según el caso. Además se registraron los accesos en el formato tabla de control de acceso a los servicios tecnológicos (E-SIN-FM-03). Las evidencias reposan en la carpeta la carpeta compartida en la ruta Z:\7- Seguimientos otros informes\3. Seguimiento Mapas de riesgos\Riesgos de gestión y corrupción\Segundo_Seguimiento - 2020\Evidencias\15-G_TIC. 
Con los soportes presentados se evidencia la ejecución del control. El riesgo no se ha materializado.</t>
      </is>
    </nc>
    <odxf>
      <font>
        <sz val="11"/>
        <color theme="1"/>
        <name val="Calibri"/>
        <scheme val="minor"/>
      </font>
      <protection locked="1"/>
    </odxf>
    <ndxf>
      <font>
        <sz val="10"/>
        <color indexed="8"/>
        <name val="Calibri"/>
        <scheme val="minor"/>
      </font>
      <protection locked="0"/>
    </ndxf>
  </rcc>
  <rcc rId="1983" sId="2" odxf="1" dxf="1">
    <nc r="BN61" t="inlineStr">
      <is>
        <t>Se evidenció que para la realización de la auditoría al proceso de Gesión de TICS, el auditor designado llevo a cabo la elaboración del programa de auditoria según el formato establecido e instrumentos de auditoría aprobados y publicados por la OAP. Para lo cual se efectuó previamente la revisión de la normatividad asociada al proceso a auditar, los riesgos y los procedimientos, con los cuales se diligenciaron los formatos de Conocimiento Entidad (C-CYS-FM-012 ), Universo de Auditoria y priorización (C-CYS-FM-013 ) y verificación de recursos (C-CYS-FM-014) los cuales se presentaron para revisión y aprobación del Jefe de Control Interno. La evidencia de la revisión se encuentra en los correos de envío y devolución disponibles en el aplicativo de correo del DASCD. Una vez aprobados y firmados por el auditor y el jefe de oficina fueron remitidos al responsable de los procesos auditados.
Los soportes se pueden consultar evidencias de la aplicación del control en la carpeta compartida Z en la ruta  Z:\7- Seguimientos otros informes\3. Seguimiento Mapas de riesgos\Riesgos de gestión y corrupción\Segundo_Seguimiento - 2020\Evidencias\16-Control_Seguimiento
Con los soportes presentados se evidencia la ejecución del control. El riesgo no se ha materializado.</t>
      </is>
    </nc>
    <odxf>
      <border outline="0">
        <top style="medium">
          <color indexed="64"/>
        </top>
      </border>
    </odxf>
    <ndxf>
      <border outline="0">
        <top style="thin">
          <color indexed="64"/>
        </top>
      </border>
    </ndxf>
  </rcc>
  <rcc rId="1984" sId="2" odxf="1" dxf="1">
    <nc r="BN62" t="inlineStr">
      <is>
        <t>Se evidenció la realización del informe correspondiente a la auditorías realizadas al proceso de Gesión de TICS, la cual incluyó fortalezas, hallazgos y oportunidades de mejora encontradas con base en las evidencias presentadas por el auditado.
Además se observó que una vez elaborado el respectivo informe, fue remitido por parte del profesional  al Jefe de Control Interno, para su revisión en cuanto a la redacción de los hallazgos su pertinencia e inclusión de los criterios incumplidos así como la objetividad de los mismos. La evidencia se encuentra en los correos de respuesta por parte del Jefe al profesional, quien ajustó y se remitió la versión final para su posterior entrega al Jefe del proceso auditado. También se observó la realización de la reunión de cierre y posterior entrega del informe definitivo.
Los soportes se pueden consultar evidencias de la aplicación del control en la carpeta compartida Z en la ruta  Z:\7- Seguimientos otros informes\3. Seguimiento Mapas de riesgos\Riesgos de gestión y corrupción\Segundo_Seguimiento - 2020\Evidencias\16-Control_Seguimiento
Con los soportes presentados se evidencia la ejecución del control. El riesgo no se ha materializado.</t>
      </is>
    </nc>
    <odxf>
      <border outline="0">
        <bottom style="medium">
          <color indexed="64"/>
        </bottom>
      </border>
    </odxf>
    <ndxf>
      <border outline="0">
        <bottom style="thin">
          <color indexed="64"/>
        </bottom>
      </border>
    </ndxf>
  </rcc>
  <rfmt sheetId="2" sqref="A44:A49">
    <dxf>
      <fill>
        <patternFill patternType="none">
          <bgColor auto="1"/>
        </patternFill>
      </fill>
    </dxf>
  </rfmt>
  <rcc rId="1985" sId="2" odxf="1" dxf="1">
    <nc r="BO38" t="inlineStr">
      <is>
        <t>NO</t>
      </is>
    </nc>
    <odxf/>
    <ndxf/>
  </rcc>
  <rcc rId="1986" sId="2" odxf="1" dxf="1">
    <nc r="BO39" t="inlineStr">
      <is>
        <t>NO</t>
      </is>
    </nc>
    <odxf/>
    <ndxf/>
  </rcc>
  <rcc rId="1987" sId="2" odxf="1" dxf="1">
    <nc r="BO40" t="inlineStr">
      <is>
        <t>NO</t>
      </is>
    </nc>
    <odxf/>
    <ndxf/>
  </rcc>
  <rcc rId="1988" sId="2" odxf="1" dxf="1">
    <nc r="BO41" t="inlineStr">
      <is>
        <t>NO</t>
      </is>
    </nc>
    <odxf/>
    <ndxf/>
  </rcc>
  <rcc rId="1989" sId="2" odxf="1" dxf="1">
    <nc r="BO42" t="inlineStr">
      <is>
        <t>NO</t>
      </is>
    </nc>
    <odxf/>
    <ndxf/>
  </rcc>
  <rcc rId="1990" sId="2" odxf="1" dxf="1">
    <nc r="BO43" t="inlineStr">
      <is>
        <t>NO</t>
      </is>
    </nc>
    <odxf/>
    <ndxf/>
  </rcc>
  <rcc rId="1991" sId="2" odxf="1" dxf="1">
    <nc r="BO44" t="inlineStr">
      <is>
        <t>NO</t>
      </is>
    </nc>
    <odxf/>
    <ndxf/>
  </rcc>
  <rcc rId="1992" sId="2" odxf="1" dxf="1">
    <nc r="BO45" t="inlineStr">
      <is>
        <t>NO</t>
      </is>
    </nc>
    <odxf/>
    <ndxf/>
  </rcc>
  <rcc rId="1993" sId="2" odxf="1" dxf="1">
    <nc r="BO46" t="inlineStr">
      <is>
        <t>NO</t>
      </is>
    </nc>
    <odxf/>
    <ndxf/>
  </rcc>
  <rcc rId="1994" sId="2" odxf="1" dxf="1">
    <nc r="BO47" t="inlineStr">
      <is>
        <t>NO</t>
      </is>
    </nc>
    <odxf/>
    <ndxf/>
  </rcc>
  <rcc rId="1995" sId="2" odxf="1" dxf="1">
    <nc r="BO48" t="inlineStr">
      <is>
        <t>NO</t>
      </is>
    </nc>
    <odxf/>
    <ndxf/>
  </rcc>
  <rcc rId="1996" sId="2" odxf="1" dxf="1">
    <nc r="BO49" t="inlineStr">
      <is>
        <t>NO</t>
      </is>
    </nc>
    <odxf/>
    <ndxf/>
  </rcc>
  <rcc rId="1997" sId="2" odxf="1" dxf="1">
    <nc r="BO50" t="inlineStr">
      <is>
        <t>NO</t>
      </is>
    </nc>
    <odxf/>
    <ndxf/>
  </rcc>
  <rcc rId="1998" sId="2" odxf="1" dxf="1">
    <nc r="BO51" t="inlineStr">
      <is>
        <t>NO</t>
      </is>
    </nc>
    <odxf/>
    <ndxf/>
  </rcc>
  <rcc rId="1999" sId="2" odxf="1" dxf="1">
    <nc r="BO52" t="inlineStr">
      <is>
        <t>NO</t>
      </is>
    </nc>
    <odxf/>
    <ndxf/>
  </rcc>
  <rcc rId="2000" sId="2" odxf="1" dxf="1">
    <nc r="BO53" t="inlineStr">
      <is>
        <t>NO</t>
      </is>
    </nc>
    <odxf/>
    <ndxf/>
  </rcc>
  <rcc rId="2001" sId="2" odxf="1" dxf="1">
    <nc r="BO54" t="inlineStr">
      <is>
        <t>NO</t>
      </is>
    </nc>
    <odxf/>
    <ndxf/>
  </rcc>
  <rcc rId="2002" sId="2" odxf="1" dxf="1">
    <nc r="BO55" t="inlineStr">
      <is>
        <t>NO</t>
      </is>
    </nc>
    <odxf/>
    <ndxf/>
  </rcc>
  <rcc rId="2003" sId="2" odxf="1" dxf="1">
    <nc r="BO56" t="inlineStr">
      <is>
        <t>NO</t>
      </is>
    </nc>
    <odxf/>
    <ndxf/>
  </rcc>
  <rcc rId="2004" sId="2" odxf="1" dxf="1">
    <nc r="BO57" t="inlineStr">
      <is>
        <t>NO</t>
      </is>
    </nc>
    <odxf/>
    <ndxf/>
  </rcc>
  <rcc rId="2005" sId="2" odxf="1" dxf="1">
    <nc r="BO58" t="inlineStr">
      <is>
        <t>NO</t>
      </is>
    </nc>
    <odxf/>
    <ndxf/>
  </rcc>
  <rcc rId="2006" sId="2" odxf="1" dxf="1">
    <nc r="BO59" t="inlineStr">
      <is>
        <t>NO</t>
      </is>
    </nc>
    <odxf/>
    <ndxf/>
  </rcc>
  <rcc rId="2007" sId="2" odxf="1" dxf="1">
    <nc r="BO60" t="inlineStr">
      <is>
        <t>NO</t>
      </is>
    </nc>
    <odxf/>
    <ndxf/>
  </rcc>
  <rcc rId="2008" sId="2" odxf="1" dxf="1">
    <nc r="BO61" t="inlineStr">
      <is>
        <t>NO</t>
      </is>
    </nc>
    <odxf/>
    <ndxf/>
  </rcc>
  <rcc rId="2009" sId="2" odxf="1" dxf="1">
    <nc r="BO62" t="inlineStr">
      <is>
        <t>NO</t>
      </is>
    </nc>
    <odxf>
      <border outline="0">
        <bottom style="medium">
          <color indexed="64"/>
        </bottom>
      </border>
    </odxf>
    <ndxf>
      <border outline="0">
        <bottom style="thin">
          <color indexed="64"/>
        </bottom>
      </border>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2401E5E-9665-417D-8828-F978148A603E}" action="delete"/>
  <rdn rId="0" localSheetId="1" customView="1" name="Z_B2401E5E_9665_417D_8828_F978148A603E_.wvu.PrintArea" hidden="1" oldHidden="1">
    <formula>' Riesgos corrupción'!$A$1:$BM$13</formula>
    <oldFormula>' Riesgos corrupción'!$A$1:$BM$13</oldFormula>
  </rdn>
  <rdn rId="0" localSheetId="1" customView="1" name="Z_B2401E5E_9665_417D_8828_F978148A603E_.wvu.Cols" hidden="1" oldHidden="1">
    <formula>' Riesgos corrupción'!$J:$K</formula>
    <oldFormula>' Riesgos corrupción'!$J:$K</oldFormula>
  </rdn>
  <rdn rId="0" localSheetId="1" customView="1" name="Z_B2401E5E_9665_417D_8828_F978148A603E_.wvu.FilterData" hidden="1" oldHidden="1">
    <formula>' Riesgos corrupción'!$A$11:$CI$1651</formula>
    <oldFormula>' Riesgos corrupción'!$A$11:$CI$1651</oldFormula>
  </rdn>
  <rdn rId="0" localSheetId="2" customView="1" name="Z_B2401E5E_9665_417D_8828_F978148A603E_.wvu.PrintArea" hidden="1" oldHidden="1">
    <formula>' Riesgos Gestión'!$A$1:$BO$17</formula>
    <oldFormula>' Riesgos Gestión'!$A$1:$BO$17</oldFormula>
  </rdn>
  <rdn rId="0" localSheetId="2" customView="1" name="Z_B2401E5E_9665_417D_8828_F978148A603E_.wvu.Cols" hidden="1" oldHidden="1">
    <formula>' Riesgos Gestión'!$M:$BG</formula>
    <oldFormula>' Riesgos Gestión'!$M:$BG</oldFormula>
  </rdn>
  <rdn rId="0" localSheetId="2" customView="1" name="Z_B2401E5E_9665_417D_8828_F978148A603E_.wvu.FilterData" hidden="1" oldHidden="1">
    <formula>' Riesgos Gestión'!$A$11:$BU$1608</formula>
    <oldFormula>' Riesgos Gestión'!$A$11:$BU$1608</oldFormula>
  </rdn>
  <rdn rId="0" localSheetId="3" customView="1" name="Z_B2401E5E_9665_417D_8828_F978148A603E_.wvu.PrintArea" hidden="1" oldHidden="1">
    <formula>' Riesgos Seg Digital'!$A$1:$AH$14</formula>
    <oldFormula>' Riesgos Seg Digital'!$A$1:$AH$14</oldFormula>
  </rdn>
  <rdn rId="0" localSheetId="3" customView="1" name="Z_B2401E5E_9665_417D_8828_F978148A603E_.wvu.Cols" hidden="1" oldHidden="1">
    <formula>' Riesgos Seg Digital'!$K:$K</formula>
    <oldFormula>' Riesgos Seg Digital'!$K:$K</oldFormula>
  </rdn>
  <rcv guid="{B2401E5E-9665-417D-8828-F978148A603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4" sId="2">
    <nc r="BL54" t="inlineStr">
      <is>
        <t xml:space="preserve">Pare este peroiodo, la defensa del DASCD, adelanto actuaciones frente a las siguientes acciones de Tutela: 
1. Acción de Tutela No. 2020-00216 recibida en el DASCD con radicado 2020ER2981 del 09-07-2020 como vinculada al trámite. ACCIONANTE: CLAUDIA PATRICIA LORENZO MEJIA, en la que se concede un término de 2 días para rendir un informe sobre los hechos que originaron la acción constitucional. Respondida con el radicado 2020EE2151 del 9-07-2020.
2. Acción de Tutela No. 2020-00255 recibida en el DASCD con radicado 2020ER3080 del 14-07-2020. ACCIONANTE: ALEXANDER RINCÓN REINA, en la que se comunica que se debe rendir un informe en el término de cuarenta y ocho (48) horas. Respondida con el radicado 2020EE2213 del 16-07-2020.
3. Acción de Tutela No. 2020-00244 recibida en el DASCD con radicado de entrada 2020ER3472 del 10-08-2020. ACCIONANTE: OMAR ALDEMAR PEDRAZA, en la que se concede un término perentorio de cuarenta y ocho (48) horas para pronunciarse sobre los hechos y pretensiones invocados en la presente acción. Respondida con el radicado 2020EE2619 el 11-08-2020.
Las respuestas se dieron dentro de los términos señalados por los diferentes despachos judiciales, así las cosas no se han adelantados investigaciones de ningún tipo contra los apoderados judiciales o responsables de la defensa judicial del Departamento.
Las evidencias tanto de las Tutelas como de las respuesta se encuentran en las carpetas de CORRESPONDENCIA_RECIBIDA_2020 y CORRESPONDENCIA_ENVIADA_2020 en Z:\Correspondencia\SCAN_CORRESP_2020. </t>
      </is>
    </nc>
  </rcc>
  <rcc rId="1305" sId="2">
    <nc r="BL56" t="inlineStr">
      <is>
        <t>La proyección de a las  respuestas a las acciones de tutela fueron realizadas por el abogado externo, es revisada por la por la  Subdirectora Técnico Jurídica y en algunos casos por un asesor del Despacho, ellos colocan su visto bueno a manera de aprobación de la misma y finalmente la Directora del DASCD firmal la respuesta. Tal y como sucedió con la respuesta con radicado 2020EE2151, en este caso la inserción de las firmas en los documentos no quedaron por inconvenientes técnologico, pero queda registrado el nombre.
Las evidencias se ecuentran en la carpeta de Z:\Correspondencia\SCAN_CORRESP_2020\2_CORRESP_ENVIADA_2020, y se pueden consultar con los siguientes numeros: 2020EE2151, 2020EE2213 y 2020EE2619</t>
      </is>
    </nc>
  </rcc>
  <rcc rId="1306" sId="2">
    <oc r="BL55" t="inlineStr">
      <is>
        <t>La proyección de a las  respuestas a las acciones de tutela fueron realizadas por el abogado externo, es revisada por la por la  Subdirectora Técnico Jurídica, quien coloca su visto bueno a manera de aprobación de la misma. Por lo anterior se evidencia en cada una de las respuestas a las actuaciones judiciales adelantadas por el Departamento durante el cuatrienio Mayo-Agosto de 2020, el correspondiente visto bueno de la Subdirectora técnica Jurídica, quien verifico la aplicación de la normatividad correspondiente.
Las evidencias se ecuentran en la carpeta de Z:\Correspondencia\SCAN_CORRESP_2020\2_CORRESP_ENVIADA_2020, y se pueden consultar con los siguientes numeros: 2020EE2151, 2020EE2213 y 2020EE2619</t>
      </is>
    </oc>
    <nc r="BL55" t="inlineStr">
      <is>
        <t>La proyección de a las  respuestas a las acciones de tutela fueron realizadas por el abogado externo, es revisada por la por la  Subdirectora Técnico Jurídica y en algunos casos por un asesor del Despacho, ellos colocan su visto bueno a manera de aprobación de la misma y finalmente la Directora del DASCD firmal la respuesta. Tal y como sucedió con la respuesta con radicado 2020EE2151, en este caso la inserción de las firmas en los documentos no quedaron por inconvenientes técnologico, pero queda registrado el nombre.
Las evidencias se ecuentran en la carpeta de Z:\Correspondencia\SCAN_CORRESP_2020\2_CORRESP_ENVIADA_2020, y se pueden consultar con los siguientes numeros: 2020EE2151, 2020EE2213 y 2020EE2619</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M16" start="0" length="2147483647">
    <dxf>
      <font>
        <sz val="10"/>
      </font>
    </dxf>
  </rfmt>
  <rfmt sheetId="2" sqref="BL16" start="0" length="2147483647">
    <dxf>
      <font>
        <sz val="10"/>
      </font>
    </dxf>
  </rfmt>
  <rfmt sheetId="2" sqref="BN16" start="0" length="2147483647">
    <dxf>
      <font>
        <sz val="10"/>
      </font>
    </dxf>
  </rfmt>
  <rfmt sheetId="2" sqref="BN17" start="0" length="2147483647">
    <dxf>
      <font>
        <sz val="10"/>
      </font>
    </dxf>
  </rfmt>
  <rfmt sheetId="2" sqref="BM18" start="0" length="2147483647">
    <dxf>
      <font>
        <sz val="10"/>
      </font>
    </dxf>
  </rfmt>
  <rfmt sheetId="2" sqref="BM19" start="0" length="2147483647">
    <dxf>
      <font>
        <sz val="10"/>
      </font>
    </dxf>
  </rfmt>
  <rfmt sheetId="2" sqref="BN19" start="0" length="2147483647">
    <dxf>
      <font>
        <sz val="10"/>
      </font>
    </dxf>
  </rfmt>
  <rfmt sheetId="2" sqref="BN20" start="0" length="2147483647">
    <dxf>
      <font>
        <sz val="10"/>
      </font>
    </dxf>
  </rfmt>
  <rfmt sheetId="2" sqref="BM21" start="0" length="2147483647">
    <dxf>
      <font>
        <sz val="10"/>
      </font>
    </dxf>
  </rfmt>
  <rfmt sheetId="2" sqref="BN21" start="0" length="2147483647">
    <dxf>
      <font>
        <sz val="10"/>
      </font>
    </dxf>
  </rfmt>
  <rcc rId="2050" sId="2">
    <oc r="BN22" t="inlineStr">
      <is>
        <t>Se observa que la actualización de la Matriz de Caracterización de Activos de Información – MCAI el cual, se presentó para aprobación del Comité Institucional de Gestión y Desempeño y está publicado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t>
      </is>
    </oc>
    <nc r="BN22" t="inlineStr">
      <is>
        <t>Se observa que la actualización de la Matriz de Caracterización de Activos de Información – MCAI el cual, se presentó para aprobación del Comité Institucional de Gestión y Desempeño y está publicado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
De igual manera, se evidenció el ajuste a los riesgos de seguridad de la información. Vale la pena verificar la pertinencia de mentener los riesgos asociados a seguridad digital, en el mapa de riesgos de gestión, teniendo en cuenta que tienen una metodología diferente.</t>
      </is>
    </nc>
  </rcc>
  <rfmt sheetId="2" sqref="BN22" start="0" length="2147483647">
    <dxf>
      <font>
        <sz val="10"/>
      </font>
    </dxf>
  </rfmt>
  <rcc rId="2051" sId="2">
    <nc r="BO27" t="inlineStr">
      <is>
        <t>SI</t>
      </is>
    </nc>
  </rcc>
  <rcc rId="2052" sId="2">
    <nc r="BO15" t="inlineStr">
      <is>
        <t>NO</t>
      </is>
    </nc>
  </rcc>
  <rcc rId="2053" sId="2">
    <nc r="BO16" t="inlineStr">
      <is>
        <t>NO</t>
      </is>
    </nc>
  </rcc>
  <rcc rId="2054" sId="2">
    <nc r="BO17" t="inlineStr">
      <is>
        <t>NO</t>
      </is>
    </nc>
  </rcc>
  <rcc rId="2055" sId="2">
    <nc r="BO18" t="inlineStr">
      <is>
        <t>NO</t>
      </is>
    </nc>
  </rcc>
  <rcc rId="2056" sId="2">
    <nc r="BO19" t="inlineStr">
      <is>
        <t>NO</t>
      </is>
    </nc>
  </rcc>
  <rcc rId="2057" sId="2">
    <nc r="BO20" t="inlineStr">
      <is>
        <t>NO</t>
      </is>
    </nc>
  </rcc>
  <rcc rId="2058" sId="2">
    <nc r="BO26" t="inlineStr">
      <is>
        <t>NO</t>
      </is>
    </nc>
  </rcc>
  <rcc rId="2059" sId="2">
    <nc r="BO25" t="inlineStr">
      <is>
        <t>NO</t>
      </is>
    </nc>
  </rcc>
  <rcc rId="2060" sId="2">
    <nc r="BO24" t="inlineStr">
      <is>
        <t>NO</t>
      </is>
    </nc>
  </rcc>
  <rcc rId="2061" sId="2">
    <nc r="BO23" t="inlineStr">
      <is>
        <t>NO</t>
      </is>
    </nc>
  </rcc>
  <rcc rId="2062" sId="2">
    <nc r="BO22" t="inlineStr">
      <is>
        <t>NO</t>
      </is>
    </nc>
  </rcc>
  <rcc rId="2063" sId="2">
    <nc r="BO21" t="inlineStr">
      <is>
        <t>NO</t>
      </is>
    </nc>
  </rcc>
  <rdn rId="0" localSheetId="1" customView="1" name="Z_C7102D02_788C_4FD5_8A9F_89AF3942CCB0_.wvu.PrintArea" hidden="1" oldHidden="1">
    <formula>' Riesgos corrupción'!$A$1:$BM$13</formula>
  </rdn>
  <rdn rId="0" localSheetId="1" customView="1" name="Z_C7102D02_788C_4FD5_8A9F_89AF3942CCB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formula>
  </rdn>
  <rdn rId="0" localSheetId="1" customView="1" name="Z_C7102D02_788C_4FD5_8A9F_89AF3942CCB0_.wvu.FilterData" hidden="1" oldHidden="1">
    <formula>' Riesgos corrupción'!$A$11:$CI$1651</formula>
  </rdn>
  <rdn rId="0" localSheetId="2" customView="1" name="Z_C7102D02_788C_4FD5_8A9F_89AF3942CCB0_.wvu.PrintArea" hidden="1" oldHidden="1">
    <formula>' Riesgos Gestión'!$A$1:$BO$17</formula>
  </rdn>
  <rdn rId="0" localSheetId="2" customView="1" name="Z_C7102D02_788C_4FD5_8A9F_89AF3942CCB0_.wvu.Rows" hidden="1" oldHidden="1">
    <formula>' Riesgos Gestión'!$1:$8</formula>
  </rdn>
  <rdn rId="0" localSheetId="2" customView="1" name="Z_C7102D02_788C_4FD5_8A9F_89AF3942CCB0_.wvu.Cols" hidden="1" oldHidden="1">
    <formula>' Riesgos Gestión'!$BP:$BS</formula>
  </rdn>
  <rdn rId="0" localSheetId="2" customView="1" name="Z_C7102D02_788C_4FD5_8A9F_89AF3942CCB0_.wvu.FilterData" hidden="1" oldHidden="1">
    <formula>' Riesgos Gestión'!$A$11:$BU$1608</formula>
  </rdn>
  <rdn rId="0" localSheetId="3" customView="1" name="Z_C7102D02_788C_4FD5_8A9F_89AF3942CCB0_.wvu.PrintArea" hidden="1" oldHidden="1">
    <formula>' Riesgos Seg Digital'!$A$1:$AH$14</formula>
  </rdn>
  <rdn rId="0" localSheetId="3" customView="1" name="Z_C7102D02_788C_4FD5_8A9F_89AF3942CCB0_.wvu.Cols" hidden="1" oldHidden="1">
    <formula>' Riesgos Seg Digital'!$K:$K</formula>
  </rdn>
  <rcv guid="{C7102D02-788C-4FD5-8A9F-89AF3942CCB0}"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7" sId="2">
    <nc r="BL27" t="inlineStr">
      <is>
        <t>La tarea de seguimiento de PQRS se ha realizado de manera permanente en el periodo de Mayo a Agosto.
Se ha incrementado la frecuencia de seguimiento a PQRS próximas a vencerse; enviando alertas a los profesionales que tienen PQRS asignadas. Asimismo, se le envía alertas a los Subdirectores y Jefes de Oficina 48 horas antes del 
El realizar un seguimiento a las PQRS permanente y a nivel de los funcionarios que proyectn respuestas y los jefes, está generandon una cultura para el cumplimiento de las PQRS.
Si bien el riesgo se ha materializado se ha logrado incrementar el resulatdo del indicado de la respuesta oportuna
El documentos de lecciones aprendidas y buebnas prácticas se encuentra en estado avanzado
El líder de atención al ciudadano desde el Proceso de Atención al Ciudadano
Reporte en contrucción</t>
      </is>
    </nc>
  </rcc>
  <rdn rId="0" localSheetId="1" customView="1" name="Z_9C1D4242_0668_4426_9758_9FE329020DAC_.wvu.PrintArea" hidden="1" oldHidden="1">
    <formula>' Riesgos corrupción'!$A$1:$BM$13</formula>
  </rdn>
  <rdn rId="0" localSheetId="1" customView="1" name="Z_9C1D4242_0668_4426_9758_9FE329020DAC_.wvu.Cols" hidden="1" oldHidden="1">
    <formula>' Riesgos corrupción'!$J:$K</formula>
  </rdn>
  <rdn rId="0" localSheetId="1" customView="1" name="Z_9C1D4242_0668_4426_9758_9FE329020DAC_.wvu.FilterData" hidden="1" oldHidden="1">
    <formula>' Riesgos corrupción'!$A$11:$CI$1651</formula>
  </rdn>
  <rdn rId="0" localSheetId="2" customView="1" name="Z_9C1D4242_0668_4426_9758_9FE329020DAC_.wvu.PrintArea" hidden="1" oldHidden="1">
    <formula>' Riesgos Gestión'!$A$1:$BO$17</formula>
  </rdn>
  <rdn rId="0" localSheetId="2" customView="1" name="Z_9C1D4242_0668_4426_9758_9FE329020DAC_.wvu.Cols" hidden="1" oldHidden="1">
    <formula>' Riesgos Gestión'!$M:$BG</formula>
  </rdn>
  <rdn rId="0" localSheetId="2" customView="1" name="Z_9C1D4242_0668_4426_9758_9FE329020DAC_.wvu.FilterData" hidden="1" oldHidden="1">
    <formula>' Riesgos Gestión'!$A$11:$BU$1608</formula>
  </rdn>
  <rdn rId="0" localSheetId="3" customView="1" name="Z_9C1D4242_0668_4426_9758_9FE329020DAC_.wvu.PrintArea" hidden="1" oldHidden="1">
    <formula>' Riesgos Seg Digital'!$A$1:$AH$14</formula>
  </rdn>
  <rdn rId="0" localSheetId="3" customView="1" name="Z_9C1D4242_0668_4426_9758_9FE329020DAC_.wvu.Cols" hidden="1" oldHidden="1">
    <formula>' Riesgos Seg Digital'!$K:$K</formula>
  </rdn>
  <rcv guid="{9C1D4242-0668-4426-9758-9FE329020DAC}"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6" sId="2" odxf="1" dxf="1">
    <nc r="BL37" t="inlineStr">
      <is>
        <t>El auxiliar administrativo encargado del almacén realizó movimientos diarios de bodega en relación a entradas y salidas del sistema de información SAE/SAI.  El inventario se encuentra actualizado y documentado en documentos magneticos (por movimientos realizados durante la emergencia sanitaria COVID-19) y las carpetas físicas de ingreso A-RFA-FM-009 , traslados  A-RFA-FM-014 y salidas de bienes A-RFA-FM-007 en custodia del auxiliar administrativo encargado del almacén y bajo el seguimiento del Profesional Especializado de recursos físicos. No se ha requerido hacer uso del A-RFA-PR-010  Procedimiento Manejo de Hurto o pérdida de bienes V2 ni afectar la póliza de seguros. No se realizó la toma física de aleatoria a los  colaboradores por encontrarsen en ailsamiento obligatorio; sin embargo, no se  evidencia faltantes o sobrantes no justificados.</t>
      </is>
    </nc>
    <odxf>
      <fill>
        <patternFill patternType="none">
          <bgColor indexed="65"/>
        </patternFill>
      </fill>
    </odxf>
    <ndxf>
      <fill>
        <patternFill patternType="solid">
          <bgColor rgb="FFFFFF00"/>
        </patternFill>
      </fill>
    </ndxf>
  </rcc>
  <rcc rId="1317" sId="2" odxf="1" dxf="1">
    <nc r="BL38" t="inlineStr">
      <is>
        <t>Durante el mes de junio de 2020 se realizó el seguimiento virtual alproceso de inventarios, sin toma física por el aislamiento obligatorio d fincuinarios y colaboradores ante la crisi sanitaria COVID-19. se espera realizar la toma física de la vigencia 2020 en el último cuatrimestre del año.</t>
      </is>
    </nc>
    <odxf>
      <fill>
        <patternFill patternType="none">
          <bgColor indexed="65"/>
        </patternFill>
      </fill>
    </odxf>
    <ndxf>
      <fill>
        <patternFill patternType="solid">
          <bgColor rgb="FFFFFF00"/>
        </patternFill>
      </fill>
    </ndxf>
  </rcc>
  <rcc rId="1318" sId="2" odxf="1" dxf="1">
    <nc r="BL39" t="inlineStr">
      <is>
        <t>Se realizó el seguimiento a las buenas prácticas de almacenamiento por parte del profesional especializado de recursos físicos el 30 de junio de 2020, mediante la identificación de los factores críticos que pueden afectar la gestión del manejo de bienes, su verificación y levantamiento de acta.
Se puede verificar en el archivo magnético adjunto al reporte de avances de la matriz de riesgos.</t>
      </is>
    </nc>
    <odxf>
      <fill>
        <patternFill patternType="none">
          <bgColor indexed="65"/>
        </patternFill>
      </fill>
    </odxf>
    <ndxf>
      <fill>
        <patternFill patternType="solid">
          <bgColor rgb="FFFFFF00"/>
        </patternFill>
      </fill>
    </ndxf>
  </rcc>
  <rcc rId="1319" sId="2" odxf="1" dxf="1">
    <nc r="BL40" t="inlineStr">
      <is>
        <t>Durante el segundo cuatrimestre se realiza campañas de cuidado de bienes publicado por medio de correo electrónico., el día 09 de julio de 2020,</t>
      </is>
    </nc>
    <odxf>
      <fill>
        <patternFill patternType="none">
          <bgColor indexed="65"/>
        </patternFill>
      </fill>
    </odxf>
    <ndxf>
      <fill>
        <patternFill patternType="solid">
          <bgColor rgb="FFFFFF00"/>
        </patternFill>
      </fill>
    </ndxf>
  </rcc>
  <rcc rId="1320" sId="2" odxf="1" dxf="1">
    <nc r="BL41" t="inlineStr">
      <is>
        <t>En el periodo de seguimiento el auxiliar administrativo encargado del almacén realizó mensualmente la conciliación de movimientos en relación a traslado de bienes en el sistema de información SAE/SAI.  El inventario se encuentra actualizado y documentado en documentos magnéticos y  las carpetas físicas de traslados  A-RFA-FM-014  y bajo el seguimiento del Profesional Especializado de recursos físicos.  La evidencia reposa en físico y en el registro del sistema de información.</t>
      </is>
    </nc>
    <odxf>
      <fill>
        <patternFill patternType="none">
          <bgColor indexed="65"/>
        </patternFill>
      </fill>
    </odxf>
    <ndxf>
      <fill>
        <patternFill patternType="solid">
          <bgColor rgb="FFFFFF00"/>
        </patternFill>
      </fill>
    </ndxf>
  </rcc>
  <rfmt sheetId="2" sqref="BL37:BL41">
    <dxf>
      <fill>
        <patternFill>
          <bgColor theme="0"/>
        </patternFill>
      </fill>
    </dxf>
  </rfmt>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Gestión'!$B:$E,' Riesgos Gestión'!$G:$K,' Riesgos Gestión'!$M:$BG</formula>
    <oldFormula>' Riesgos Gestión'!$B:$E,' Riesgos Gestión'!$G:$K,'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9" sId="2">
    <oc r="BL27" t="inlineStr">
      <is>
        <t>La tarea de seguimiento de PQRS se ha realizado de manera permanente en el periodo de Mayo a Agosto.
Se ha incrementado la frecuencia de seguimiento a PQRS próximas a vencerse; enviando alertas a los profesionales que tienen PQRS asignadas. Asimismo, se le envía alertas a los Subdirectores y Jefes de Oficina 48 horas antes del 
El realizar un seguimiento a las PQRS permanente y a nivel de los funcionarios que proyectn respuestas y los jefes, está generandon una cultura para el cumplimiento de las PQRS.
Si bien el riesgo se ha materializado se ha logrado incrementar el resulatdo del indicado de la respuesta oportuna
El documentos de lecciones aprendidas y buebnas prácticas se encuentra en estado avanzado
El líder de atención al ciudadano desde el Proceso de Atención al Ciudadano
Reporte en contrucción</t>
      </is>
    </oc>
    <nc r="BL27" t="inlineStr">
      <is>
        <t>La tarea de seguimiento de PQRS se ha realizado de manera permanente en el periodo de Mayo a Agosto.
Se ha incrementado la frecuencia de seguimiento a PQRS próximas a vencerse; enviando alertas a los profesionales que tienen PQRS asignadas. Asimismo, se le envía alertas a los Subdirectores y Jefes de Oficina 48 horas antes del 
El realizar un seguimiento a las PQRS permanente y a nivel de los funcionarios que proyectn respuestas y los jefes, está generandon una cultura para el cumplimiento de las PQRS.
Si bien el riesgo se ha materializado se ha logrado incrementar el resulatdo del indicado de la respuesta oportuna
El documentos de lecciones aprendidas y buebnas prácticas se encuentra en estado avanzado
El líder de atención al ciudadano desde el Proceso de Atención al Ciudadano
Se  realizo sensibilización para el cumplimiento de las PQRS y se envío por correo electrónicos a los funcionarios del DASCD
Reporte en contrucción</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0" sId="1">
    <oc r="AF14" t="inlineStr">
      <is>
        <t>El profesional del equipo de contratación y el comité de contratación, cada vez que se radica una solicitud, verifica el cumplimiento del principio de selección objetiva con el fin de garantizar que no se favorezca a un tercero. Como evidencia quedará en las actas de comité, el registro de la verificación realizada previamente por el profesional de contratación. En caso  que la verificación se encuentre que no es objetiva, se comunica al Subdirector.</t>
      </is>
    </oc>
    <nc r="AF14" t="inlineStr">
      <is>
        <r>
          <t xml:space="preserve">El profesional del equipo de contratación y el comité de contratación, cada vez que se radica una solicitud, verifica el cumplimiento del principio de selección objetiva con el fin de garantizar que no se favorezca a un tercero. Como </t>
        </r>
        <r>
          <rPr>
            <b/>
            <sz val="10"/>
            <color theme="1"/>
            <rFont val="Calibri"/>
            <family val="2"/>
          </rPr>
          <t>evidencia quedará en las actas de comité</t>
        </r>
        <r>
          <rPr>
            <sz val="10"/>
            <color theme="1"/>
            <rFont val="Calibri"/>
            <family val="2"/>
          </rPr>
          <t>, el registro de la verificación realizada previamente por el profesional de contratación. En caso  que la verificación se encuentre que no es objetiva, se comunica al Subdirector.</t>
        </r>
      </is>
    </nc>
  </rcc>
  <rcc rId="1331" sId="1">
    <nc r="CC14"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cc rId="1332" sId="1">
    <oc r="CB15" t="inlineStr">
      <is>
        <t xml:space="preserve">El comité de contratación, anualmente define las necesidades, los recursos, modalidades, plazos de contratación de la entidad y mensualmente hace seguimiento a la ejecución y a la creación de nuevas necesidades. Como evidencia quedan las actas de los comités. En caso de presentarse esta situación, se expone a un proceso disciplinario y/o penal y/o fiscal.
Es importante resaltar que el para el presente periodo se ha relizado el respectivo seguimiento,  evidenciando las diferentes necesidades de la Entidad, donde cada lider de rubro presupuestal solicita satisfacer la necesidad creando, modificando o fusionando las lìneas del PAA,  cumpliendo con los requisitos minimos legales en materia contractual y analogia aplicable. as actas del comité  se encuentran en firmas por parte de los miembros permanente e invitados que a su vez se incorporarán en la carpeta física cuando se reintegre el personal de la STJ por causa de la pandemia COVID 19.
</t>
      </is>
    </oc>
    <nc r="CB15" t="inlineStr">
      <is>
        <t xml:space="preserve">El comité de contratación, anualmente define las necesidades, los recursos, modalidades, plazos de contratación de la entidad y mensualmente hace seguimiento a la ejecución y a la creación de nuevas necesidades. Como evidencia quedan las actas de los comités. En caso de presentarse esta situación, se expone a un proceso disciplinario y/o penal y/o fiscal.
Es importante resaltar que el para el presente periodo se ha relizado el respectivo seguimiento,  evidenciando las diferentes necesidades de la Entidad, donde cada lider de rubro presupuestal solicita satisfacer la necesidad creando, modificando o fusionando las lìneas del PAA,  cumpliendo con los requisitos minimos legales en materia contractual y analogia aplicable. Las actas del comité  se encuentran en firmas por parte de los miembros permanente e invitados que a su vez se incorporarán en la carpeta física cuando se reintegre el personal de la STJ por causa de la pandemia COVID 19.
</t>
      </is>
    </nc>
  </rcc>
  <rcc rId="1333" sId="1">
    <nc r="CC15"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cc rId="1334" sId="1">
    <nc r="CC16"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cc rId="1335" sId="1">
    <nc r="CC17"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cc rId="1336" sId="1">
    <nc r="CC18"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cc rId="1337" sId="1">
    <nc r="CC19"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M37" start="0" length="0">
    <dxf>
      <font>
        <sz val="10"/>
        <color indexed="8"/>
        <name val="Calibri "/>
        <scheme val="none"/>
      </font>
      <fill>
        <patternFill patternType="solid">
          <bgColor theme="0"/>
        </patternFill>
      </fill>
      <protection locked="0"/>
    </dxf>
  </rfmt>
  <rcc rId="1338" sId="2">
    <nc r="BM37" t="inlineStr">
      <is>
        <t>Como los soportes de las evidencias se encuentran en carpetas físicas y en custodia del auxiliar administrativo, no se logró evidenciar el cumplimiento de las actividades realizadas para el segundo cuatrimestre del año, ni comprobar la efectividad del control, debido a la emergencia sanitaria COVID - 19.</t>
      </is>
    </nc>
  </rc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Gestión'!$B:$E,' Riesgos Gestión'!$G:$K,' Riesgos Gestión'!$M:$BG</formula>
    <oldFormula>' Riesgos Gestión'!$B:$E,' Riesgos Gestión'!$G:$K,'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41B4035_8BD2_47AB_A832_1F7BBC142080_.wvu.PrintArea" hidden="1" oldHidden="1">
    <formula>' Riesgos corrupción'!$A$1:$BM$13</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D41B4035_8BD2_47AB_A832_1F7BBC142080_.wvu.FilterData" hidden="1" oldHidden="1">
    <formula>' Riesgos corrupción'!$A$11:$CI$1651</formula>
  </rdn>
  <rdn rId="0" localSheetId="2" customView="1" name="Z_D41B4035_8BD2_47AB_A832_1F7BBC142080_.wvu.PrintArea" hidden="1" oldHidden="1">
    <formula>' Riesgos Gestión'!$A$1:$BO$17</formula>
  </rdn>
  <rdn rId="0" localSheetId="2" customView="1" name="Z_D41B4035_8BD2_47AB_A832_1F7BBC142080_.wvu.Cols" hidden="1" oldHidden="1">
    <formula>' Riesgos Gestión'!$M:$BG</formula>
  </rdn>
  <rdn rId="0" localSheetId="2" customView="1" name="Z_D41B4035_8BD2_47AB_A832_1F7BBC142080_.wvu.FilterData" hidden="1" oldHidden="1">
    <formula>' Riesgos Gestión'!$A$11:$BU$1608</formula>
  </rdn>
  <rdn rId="0" localSheetId="3" customView="1" name="Z_D41B4035_8BD2_47AB_A832_1F7BBC142080_.wvu.PrintArea" hidden="1" oldHidden="1">
    <formula>' Riesgos Seg Digital'!$A$1:$AH$14</formula>
  </rdn>
  <rdn rId="0" localSheetId="3" customView="1" name="Z_D41B4035_8BD2_47AB_A832_1F7BBC142080_.wvu.Cols" hidden="1" oldHidden="1">
    <formula>' Riesgos Seg Digital'!$K:$K</formula>
  </rdn>
  <rcv guid="{D41B4035-8BD2-47AB-A832-1F7BBC142080}"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5" sId="2">
    <nc r="BM38" t="inlineStr">
      <is>
        <t>Según el control descrito, se habla de realizar una toma física de inventario anualmente; debido a la emergencia sanitaria no ha sido posible ejecutarla. El equipo del proceso planea cumplirla en el último cuatrimestre, sin embargo, en reunión virtual llevada a cabo el 30 de junio, hicieron un seguimiento virtual como se evidencia en el acta.</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6" sId="2">
    <oc r="BM38" t="inlineStr">
      <is>
        <t>Según el control descrito, se habla de realizar una toma física de inventario anualmente; debido a la emergencia sanitaria no ha sido posible ejecutarla. El equipo del proceso planea cumplirla en el último cuatrimestre, sin embargo, en reunión virtual llevada a cabo el 30 de junio, hicieron un seguimiento virtual como se evidencia en el acta.</t>
      </is>
    </oc>
    <nc r="BM38" t="inlineStr">
      <is>
        <t>Según el control descrito, se habla de realizar una toma física de inventario anualmente, debido a la emergencia sanitaria no ha sido posible ejecutarla. El equipo del proceso planea cumplirla en el último cuatrimestre del año. Sin embargo, en reunión virtual llevada a cabo el 30 de junio, hicieron un seguimiento virtual como se evidencia en el acta adjunta.</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7" sId="2">
    <oc r="BL42" t="inlineStr">
      <is>
        <t xml:space="preserve">Durante el segundo cuatrimestre, se revisaron los instrumentos archivísticos y se hace seguimiento al plan de acción se revisaron y actualizaron los documentos: Programa de Gestión Documental y Programa de Gestión de Documento Electrónico de Archivo. 
Los cronogramas se encuentran en la carpeta z: rutas: Z\4-Segimiento_Plan_accion_2020\400_SGCyCD\6. Implementación Programa de Gestión Documental - PGD 2020  y  Z\4-Segimiento_Plan_accion_2020\400_SGCyCD\2. Implementación Sistema Integrado de Conservación - 2020
</t>
      </is>
    </oc>
    <nc r="BL42" t="inlineStr">
      <is>
        <t xml:space="preserve">Durante el segundo cuatrimestre, se hace seguimiento al plan de acción se revisaron y actualizaron los documentos: Programa de Gestión Documental y Programa de Gestión de Documento Electrónico de Archivo. 
Los cronogramas se encuentran en la carpeta z: rutas: Z\4-Segimiento_Plan_accion_2020\400_SGCyCD\6. Implementación Programa de Gestión Documental - PGD 2020  y  Z\4-Segimiento_Plan_accion_2020\400_SGCyCD\2. Implementación Sistema Integrado de Conservación - 2020
</t>
      </is>
    </nc>
  </rcc>
  <rcv guid="{B2401E5E-9665-417D-8828-F978148A603E}" action="delete"/>
  <rdn rId="0" localSheetId="1" customView="1" name="Z_B2401E5E_9665_417D_8828_F978148A603E_.wvu.PrintArea" hidden="1" oldHidden="1">
    <formula>' Riesgos corrupción'!$A$1:$BM$13</formula>
    <oldFormula>' Riesgos corrupción'!$A$1:$BM$13</oldFormula>
  </rdn>
  <rdn rId="0" localSheetId="1" customView="1" name="Z_B2401E5E_9665_417D_8828_F978148A603E_.wvu.Cols" hidden="1" oldHidden="1">
    <formula>' Riesgos corrupción'!$J:$K</formula>
    <oldFormula>' Riesgos corrupción'!$J:$K</oldFormula>
  </rdn>
  <rdn rId="0" localSheetId="1" customView="1" name="Z_B2401E5E_9665_417D_8828_F978148A603E_.wvu.FilterData" hidden="1" oldHidden="1">
    <formula>' Riesgos corrupción'!$A$11:$CI$1651</formula>
    <oldFormula>' Riesgos corrupción'!$A$11:$CI$1651</oldFormula>
  </rdn>
  <rdn rId="0" localSheetId="2" customView="1" name="Z_B2401E5E_9665_417D_8828_F978148A603E_.wvu.PrintArea" hidden="1" oldHidden="1">
    <formula>' Riesgos Gestión'!$A$1:$BO$17</formula>
    <oldFormula>' Riesgos Gestión'!$A$1:$BO$17</oldFormula>
  </rdn>
  <rdn rId="0" localSheetId="2" customView="1" name="Z_B2401E5E_9665_417D_8828_F978148A603E_.wvu.Cols" hidden="1" oldHidden="1">
    <formula>' Riesgos Gestión'!$M:$BG</formula>
    <oldFormula>' Riesgos Gestión'!$M:$BG</oldFormula>
  </rdn>
  <rdn rId="0" localSheetId="2" customView="1" name="Z_B2401E5E_9665_417D_8828_F978148A603E_.wvu.FilterData" hidden="1" oldHidden="1">
    <formula>' Riesgos Gestión'!$A$11:$BU$1608</formula>
    <oldFormula>' Riesgos Gestión'!$A$11:$BU$1608</oldFormula>
  </rdn>
  <rdn rId="0" localSheetId="3" customView="1" name="Z_B2401E5E_9665_417D_8828_F978148A603E_.wvu.PrintArea" hidden="1" oldHidden="1">
    <formula>' Riesgos Seg Digital'!$A$1:$AH$14</formula>
    <oldFormula>' Riesgos Seg Digital'!$A$1:$AH$14</oldFormula>
  </rdn>
  <rdn rId="0" localSheetId="3" customView="1" name="Z_B2401E5E_9665_417D_8828_F978148A603E_.wvu.Cols" hidden="1" oldHidden="1">
    <formula>' Riesgos Seg Digital'!$K:$K</formula>
    <oldFormula>' Riesgos Seg Digital'!$K:$K</oldFormula>
  </rdn>
  <rcv guid="{B2401E5E-9665-417D-8828-F978148A603E}"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6" sId="2">
    <nc r="BM28" t="inlineStr">
      <is>
        <t>Acorde con la información suministrada y lo trabajado con la persona responsable, se evidencia que para el periodo en cuestión se llevaran a cabo aclaraciones o precisiones frente a conceptos ni  consenso con fuentes.
Riesgo controlado</t>
      </is>
    </nc>
  </rcc>
  <rcc rId="1367" sId="2">
    <nc r="BM29" t="inlineStr">
      <is>
        <t>Se verifica de manera aleatoria los radicados mencionados en la ruta \\192.168.0.8\shares\Correspondencia\SCAN_CORRESP_2020\2_CORRESP_ENVIADA_2020, frente a los conceptos solicitados.
Riesgo controlado.</t>
      </is>
    </nc>
  </rcc>
  <rcv guid="{A2B88F19-5BB2-48CD-A2A2-022ACF2A0299}" action="delete"/>
  <rdn rId="0" localSheetId="1" customView="1" name="Z_A2B88F19_5BB2_48CD_A2A2_022ACF2A0299_.wvu.PrintArea" hidden="1" oldHidden="1">
    <formula>' Riesgos corrupción'!$A$1:$BM$13</formula>
    <oldFormula>' Riesgos corrupción'!$A$1:$BM$13</oldFormula>
  </rdn>
  <rdn rId="0" localSheetId="1" customView="1" name="Z_A2B88F19_5BB2_48CD_A2A2_022ACF2A0299_.wvu.Cols" hidden="1" oldHidden="1">
    <formula>' Riesgos corrupción'!$J:$K</formula>
    <oldFormula>' Riesgos corrupción'!$J:$K</oldFormula>
  </rdn>
  <rdn rId="0" localSheetId="1" customView="1" name="Z_A2B88F19_5BB2_48CD_A2A2_022ACF2A0299_.wvu.FilterData" hidden="1" oldHidden="1">
    <formula>' Riesgos corrupción'!$A$11:$CI$1651</formula>
    <oldFormula>' Riesgos corrupción'!$A$11:$CI$1651</oldFormula>
  </rdn>
  <rdn rId="0" localSheetId="2" customView="1" name="Z_A2B88F19_5BB2_48CD_A2A2_022ACF2A0299_.wvu.PrintArea" hidden="1" oldHidden="1">
    <formula>' Riesgos Gestión'!$A$1:$BO$17</formula>
    <oldFormula>' Riesgos Gestión'!$A$1:$BO$17</oldFormula>
  </rdn>
  <rdn rId="0" localSheetId="2" customView="1" name="Z_A2B88F19_5BB2_48CD_A2A2_022ACF2A0299_.wvu.Cols" hidden="1" oldHidden="1">
    <formula>' Riesgos Gestión'!$M:$BG</formula>
    <oldFormula>' Riesgos Gestión'!$M:$BG</oldFormula>
  </rdn>
  <rdn rId="0" localSheetId="2" customView="1" name="Z_A2B88F19_5BB2_48CD_A2A2_022ACF2A0299_.wvu.FilterData" hidden="1" oldHidden="1">
    <formula>' Riesgos Gestión'!$A$11:$BU$1608</formula>
    <oldFormula>' Riesgos Gestión'!$A$11:$BU$1608</oldFormula>
  </rdn>
  <rdn rId="0" localSheetId="3" customView="1" name="Z_A2B88F19_5BB2_48CD_A2A2_022ACF2A0299_.wvu.PrintArea" hidden="1" oldHidden="1">
    <formula>' Riesgos Seg Digital'!$A$1:$AH$14</formula>
    <oldFormula>' Riesgos Seg Digital'!$A$1:$AH$14</oldFormula>
  </rdn>
  <rdn rId="0" localSheetId="3" customView="1" name="Z_A2B88F19_5BB2_48CD_A2A2_022ACF2A0299_.wvu.Cols" hidden="1" oldHidden="1">
    <formula>' Riesgos Seg Digital'!$K:$K</formula>
    <oldFormula>' Riesgos Seg Digital'!$K:$K</oldFormula>
  </rdn>
  <rcv guid="{A2B88F19-5BB2-48CD-A2A2-022ACF2A0299}"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12:BN62" start="0" length="2147483647">
    <dxf>
      <font/>
    </dxf>
  </rfmt>
  <rfmt sheetId="2" sqref="BH12:BN62" start="0" length="2147483647">
    <dxf>
      <font>
        <sz val="10"/>
      </font>
    </dxf>
  </rfmt>
  <rfmt sheetId="2" sqref="BO12:BO62" start="0" length="2147483647">
    <dxf>
      <font>
        <sz val="10"/>
      </font>
    </dxf>
  </rfmt>
  <rcv guid="{75E85E36-D729-42B5-A341-5B81B528C62C}" action="delete"/>
  <rdn rId="0" localSheetId="1" customView="1" name="Z_75E85E36_D729_42B5_A341_5B81B528C62C_.wvu.PrintArea" hidden="1" oldHidden="1">
    <formula>' Riesgos corrupción'!$A$1:$BM$13</formula>
    <oldFormula>' Riesgos corrupción'!$A$1:$BM$13</oldFormula>
  </rdn>
  <rdn rId="0" localSheetId="1" customView="1" name="Z_75E85E36_D729_42B5_A341_5B81B528C62C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oldFormula>
  </rdn>
  <rdn rId="0" localSheetId="1" customView="1" name="Z_75E85E36_D729_42B5_A341_5B81B528C62C_.wvu.FilterData" hidden="1" oldHidden="1">
    <formula>' Riesgos corrupción'!$A$11:$CI$1651</formula>
    <oldFormula>' Riesgos corrupción'!$A$11:$CI$1651</oldFormula>
  </rdn>
  <rdn rId="0" localSheetId="2" customView="1" name="Z_75E85E36_D729_42B5_A341_5B81B528C62C_.wvu.PrintArea" hidden="1" oldHidden="1">
    <formula>' Riesgos Gestión'!$A$1:$BO$17</formula>
    <oldFormula>' Riesgos Gestión'!$A$1:$BO$17</oldFormula>
  </rdn>
  <rdn rId="0" localSheetId="2" customView="1" name="Z_75E85E36_D729_42B5_A341_5B81B528C62C_.wvu.Rows" hidden="1" oldHidden="1">
    <formula>' Riesgos Gestión'!$1:$8</formula>
    <oldFormula>' Riesgos Gestión'!$1:$8</oldFormula>
  </rdn>
  <rdn rId="0" localSheetId="2" customView="1" name="Z_75E85E36_D729_42B5_A341_5B81B528C62C_.wvu.Cols" hidden="1" oldHidden="1">
    <formula>' Riesgos Gestión'!$BP:$BS</formula>
    <oldFormula>' Riesgos Gestión'!$BP:$BS</oldFormula>
  </rdn>
  <rdn rId="0" localSheetId="2" customView="1" name="Z_75E85E36_D729_42B5_A341_5B81B528C62C_.wvu.FilterData" hidden="1" oldHidden="1">
    <formula>' Riesgos Gestión'!$A$11:$BU$1608</formula>
    <oldFormula>' Riesgos Gestión'!$A$11:$BU$1608</oldFormula>
  </rdn>
  <rdn rId="0" localSheetId="3" customView="1" name="Z_75E85E36_D729_42B5_A341_5B81B528C62C_.wvu.PrintArea" hidden="1" oldHidden="1">
    <formula>' Riesgos Seg Digital'!$A$1:$AH$14</formula>
    <oldFormula>' Riesgos Seg Digital'!$A$1:$AH$14</oldFormula>
  </rdn>
  <rdn rId="0" localSheetId="3" customView="1" name="Z_75E85E36_D729_42B5_A341_5B81B528C62C_.wvu.Cols" hidden="1" oldHidden="1">
    <formula>' Riesgos Seg Digital'!$K:$K</formula>
    <oldFormula>' Riesgos Seg Digital'!$K:$K</oldFormula>
  </rdn>
  <rcv guid="{75E85E36-D729-42B5-A341-5B81B528C62C}"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6" sId="2">
    <oc r="BL27" t="inlineStr">
      <is>
        <t>La tarea de seguimiento de PQRS se ha realizado de manera permanente en el periodo de Mayo a Agosto.
Se ha incrementado la frecuencia de seguimiento a PQRS próximas a vencerse; enviando alertas a los profesionales que tienen PQRS asignadas. Asimismo, se le envía alertas a los Subdirectores y Jefes de Oficina 48 horas antes del 
El realizar un seguimiento a las PQRS permanente y a nivel de los funcionarios que proyectn respuestas y los jefes, está generandon una cultura para el cumplimiento de las PQRS.
Si bien el riesgo se ha materializado se ha logrado incrementar el resulatdo del indicado de la respuesta oportuna
El documentos de lecciones aprendidas y buebnas prácticas se encuentra en estado avanzado
El líder de atención al ciudadano desde el Proceso de Atención al Ciudadano
Se  realizo sensibilización para el cumplimiento de las PQRS y se envío por correo electrónicos a los funcionarios del DASCD
Reporte en contrucción</t>
      </is>
    </oc>
    <nc r="BL27" t="inlineStr">
      <is>
        <t xml:space="preserve">La tarea de seguimiento de PQRS se ha realizado de manera permanente y con mayor frecuencia semanal durante el periodo de Mayo a Agosto de 2020. Esta labor es realizada por el Líder del proceso de Atención al Ciudadano, apoyado por un profesional contratista y auxiliriares administrativos de la Subdirección de Gestión Corporativa.
Se envía alerta semanal a los funcionarios que tienen asignados Radicados Cordis próximo a vencer. De igual forma se le envía alerta al Subdirector o jefe de oficina cuando el radicado está a menos de 48 horas de vencerse.  
El riesgo se materializó. Este hecho se demuestra en que algunas PQRS se respondieron de manera extemporánea en el periodo analizado. Esta información se puede consultar en el aplicativo Cordis y el Informes publicados en la página web del DASCD, sección de transparencia, en el link:  https://www.serviciocivil.gov.co/ortal/transparencia/instrumentos-gestion-informacion-publica/Informe-pqr-denuncias-solicitudes 
Asimismo,  se ha elaborado los Informes mensuales PQRS  y se han presentado en el Comité de Gestión y Desempeño de los meses de mayo a julio. La recuperación del Indicador de respuesta oportuna se ha ido recuperando gradualmente pasando el resulatado de 56% en junio a 64% en julio. En colaboración con el proceso de Comunicaciones se elaboro sensibilización para generar cultura de cumplimiento en la respuesta oportuna a PQRS.
El día 25-08-2020 se realizó mesa de trabajo entre el el profesional contratista César Riaño del Proceso de Atención al Ciudadano y Jhon Gómez profesional de la Oficina Asesora de Planeación para la actualización de la Matriz de Riesgos y el fortalecimiento de los controles para el riesgo identificado. 
Se encuentra en estado de elaboración documentoque recoge mejores prácticas en la respuesta oprtuna a PQRS y lecciones aprendidas sobre el tema.
</t>
      </is>
    </nc>
  </rcc>
  <rcv guid="{9C1D4242-0668-4426-9758-9FE329020DAC}" action="delete"/>
  <rdn rId="0" localSheetId="1" customView="1" name="Z_9C1D4242_0668_4426_9758_9FE329020DAC_.wvu.PrintArea" hidden="1" oldHidden="1">
    <formula>' Riesgos corrupción'!$A$1:$BM$13</formula>
    <oldFormula>' Riesgos corrupción'!$A$1:$BM$13</oldFormula>
  </rdn>
  <rdn rId="0" localSheetId="1" customView="1" name="Z_9C1D4242_0668_4426_9758_9FE329020DAC_.wvu.Cols" hidden="1" oldHidden="1">
    <formula>' Riesgos corrupción'!$J:$K</formula>
    <oldFormula>' Riesgos corrupción'!$J:$K</oldFormula>
  </rdn>
  <rdn rId="0" localSheetId="1" customView="1" name="Z_9C1D4242_0668_4426_9758_9FE329020DAC_.wvu.FilterData" hidden="1" oldHidden="1">
    <formula>' Riesgos corrupción'!$A$11:$CI$1651</formula>
    <oldFormula>' Riesgos corrupción'!$A$11:$CI$1651</oldFormula>
  </rdn>
  <rdn rId="0" localSheetId="2" customView="1" name="Z_9C1D4242_0668_4426_9758_9FE329020DAC_.wvu.PrintArea" hidden="1" oldHidden="1">
    <formula>' Riesgos Gestión'!$A$1:$BO$17</formula>
    <oldFormula>' Riesgos Gestión'!$A$1:$BO$17</oldFormula>
  </rdn>
  <rdn rId="0" localSheetId="2" customView="1" name="Z_9C1D4242_0668_4426_9758_9FE329020DAC_.wvu.Cols" hidden="1" oldHidden="1">
    <formula>' Riesgos Gestión'!$M:$BG</formula>
    <oldFormula>' Riesgos Gestión'!$M:$BG</oldFormula>
  </rdn>
  <rdn rId="0" localSheetId="2" customView="1" name="Z_9C1D4242_0668_4426_9758_9FE329020DAC_.wvu.FilterData" hidden="1" oldHidden="1">
    <formula>' Riesgos Gestión'!$A$11:$BU$1608</formula>
    <oldFormula>' Riesgos Gestión'!$A$11:$BU$1608</oldFormula>
  </rdn>
  <rdn rId="0" localSheetId="3" customView="1" name="Z_9C1D4242_0668_4426_9758_9FE329020DAC_.wvu.PrintArea" hidden="1" oldHidden="1">
    <formula>' Riesgos Seg Digital'!$A$1:$AH$14</formula>
    <oldFormula>' Riesgos Seg Digital'!$A$1:$AH$14</oldFormula>
  </rdn>
  <rdn rId="0" localSheetId="3" customView="1" name="Z_9C1D4242_0668_4426_9758_9FE329020DAC_.wvu.Cols" hidden="1" oldHidden="1">
    <formula>' Riesgos Seg Digital'!$K:$K</formula>
    <oldFormula>' Riesgos Seg Digital'!$K:$K</oldFormula>
  </rdn>
  <rcv guid="{9C1D4242-0668-4426-9758-9FE329020DAC}"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57">
    <dxf>
      <fill>
        <patternFill patternType="solid">
          <bgColor rgb="FFFFFF00"/>
        </patternFill>
      </fill>
    </dxf>
  </rfmt>
  <rfmt sheetId="2" sqref="F58">
    <dxf>
      <fill>
        <patternFill patternType="solid">
          <bgColor rgb="FFFFFF00"/>
        </patternFill>
      </fill>
    </dxf>
  </rfmt>
  <rfmt sheetId="2" sqref="F59">
    <dxf>
      <fill>
        <patternFill patternType="solid">
          <bgColor rgb="FFFFFF00"/>
        </patternFill>
      </fill>
    </dxf>
  </rfmt>
  <rfmt sheetId="2" sqref="F60">
    <dxf>
      <fill>
        <patternFill patternType="solid">
          <bgColor rgb="FFFFFF00"/>
        </patternFill>
      </fill>
    </dxf>
  </rfmt>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57" start="0" length="0">
    <dxf>
      <font>
        <sz val="10"/>
        <color auto="1"/>
        <name val="Calibri"/>
        <scheme val="minor"/>
      </font>
      <fill>
        <patternFill patternType="solid">
          <bgColor rgb="FFFFFF00"/>
        </patternFill>
      </fill>
      <border outline="0">
        <left style="thin">
          <color indexed="64"/>
        </left>
        <top style="medium">
          <color indexed="64"/>
        </top>
      </border>
      <protection locked="0"/>
    </dxf>
  </rfmt>
  <rfmt sheetId="2" sqref="BL58" start="0" length="0">
    <dxf>
      <font>
        <sz val="10"/>
        <color auto="1"/>
        <name val="Calibri"/>
        <scheme val="minor"/>
      </font>
      <fill>
        <patternFill patternType="solid">
          <bgColor rgb="FFFFFF00"/>
        </patternFill>
      </fill>
      <alignment horizontal="left" readingOrder="0"/>
      <border outline="0">
        <left style="thin">
          <color indexed="64"/>
        </left>
      </border>
      <protection locked="0"/>
    </dxf>
  </rfmt>
  <rfmt sheetId="2" sqref="BL59" start="0" length="0">
    <dxf>
      <font>
        <sz val="10"/>
        <color auto="1"/>
        <name val="Calibri"/>
        <scheme val="minor"/>
      </font>
      <fill>
        <patternFill patternType="solid">
          <bgColor rgb="FFFFFF00"/>
        </patternFill>
      </fill>
      <alignment horizontal="left" readingOrder="0"/>
      <border outline="0">
        <left style="thin">
          <color indexed="64"/>
        </left>
      </border>
      <protection locked="0"/>
    </dxf>
  </rfmt>
  <rfmt sheetId="2" sqref="BL60" start="0" length="0">
    <dxf>
      <font>
        <sz val="10"/>
        <color auto="1"/>
        <name val="Calibri"/>
        <scheme val="minor"/>
      </font>
      <fill>
        <patternFill patternType="solid">
          <bgColor rgb="FFFFFF00"/>
        </patternFill>
      </fill>
      <border outline="0">
        <left style="thin">
          <color indexed="64"/>
        </left>
        <bottom/>
      </border>
      <protection locked="0"/>
    </dxf>
  </rfmt>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Rows" hidden="1" oldHidden="1">
    <formula>' Riesgos Gestión'!$12:$56,' Riesgos Gestión'!$61:$493</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2" sId="2">
    <nc r="BL20" t="inlineStr">
      <is>
        <t>Se viene ejecutando el "PLAN DE SEGURIDAD Y PRIVACIDAD DE LA INFORMACIÓN", según lo definido en el plan de acción "MODELO DE SEGURIDAD DIGITAL FASE 2 EN EL DASCD" (Evidencia: Z:\4-Segimiento_Plan_accion_2020\120_OTIC\2_ MOD SEG DIG 2020).
Se encuentra en ejecución el contrato de implementación de IPv6 . Se realizó la compra del pool de direcciones IPv6, lo cual permitirtá completar la implementación del protocolo. (Evidencia: Z:\Of_TIC\CONTRATOS_2020\IPV6)</t>
      </is>
    </nc>
  </rcc>
  <rcc rId="1403" sId="2">
    <nc r="BL21" t="inlineStr">
      <is>
        <t>Durante el cuatrimestre se creó y empezó a medir el indicador porcentaje de ejecución del PETI, el cual tiene como objetivo controlar la ejecución del PETI, mediante el porcentaje de actividades planteadas  frente a las ejecutadas en el PETI. (Evidencia: Z:\1-SIG-DASCD\15-G_TIC\6-Indicadores\2020)
Actualmente se participa en mesas de acompañamiento por parte del MINTIC, para la implementación de la nueva guía para la construcción del PETI.</t>
      </is>
    </nc>
  </rcc>
  <rcc rId="1404" sId="2">
    <nc r="BL22" t="inlineStr">
      <is>
        <t>Se socializó en los comites de Mayo y de Julio, respectivamente, el plan de trabajo y los resultados de la actualización, clasificación y caracterización de los activos de información. (Evidencias: Actas de Comité y Matriz actualizada y publicada https://www.serviciocivil.gov.co/portal/transparencia/instrumentos-gestion-informacion-publica/registro-de-activos-de-informaci%C3%B3n-1)</t>
      </is>
    </nc>
  </rcc>
  <rcc rId="1405" sId="2">
    <nc r="BL23" t="inlineStr">
      <is>
        <t>Se realizó la actualización, clasificación y caracterización de los activos de información para el 2020, actividades desarrolladas entre mayo y julio, en la primera semana de agosto se publicó la matriz (Eviencia: https://www.serviciocivil.gov.co/portal/transparencia/instrumentos-gestion-informacion-publica/registro-de-activos-de-informaci%C3%B3n-1)
Se realizó la actualización de la matriz de riesgos de seguridad digital y se relizaron los seguimiento de priemer y segundo cuatrimestre (Evidencia: Z:\1-SIG-DASCD\22-Matriz de Riesgos\2020\Riesgos de Seguridad Digital)</t>
      </is>
    </nc>
  </rcc>
  <rcv guid="{B6B3D1B5-4EC4-46FA-98FB-C9A444455A8A}" action="delete"/>
  <rdn rId="0" localSheetId="1" customView="1" name="Z_B6B3D1B5_4EC4_46FA_98FB_C9A444455A8A_.wvu.PrintArea" hidden="1" oldHidden="1">
    <formula>' Riesgos corrupción'!$A$1:$BM$13</formula>
    <oldFormula>' Riesgos corrupción'!$A$1:$BM$13</oldFormula>
  </rdn>
  <rdn rId="0" localSheetId="1" customView="1" name="Z_B6B3D1B5_4EC4_46FA_98FB_C9A444455A8A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B6B3D1B5_4EC4_46FA_98FB_C9A444455A8A_.wvu.FilterData" hidden="1" oldHidden="1">
    <formula>' Riesgos corrupción'!$A$11:$CI$1651</formula>
    <oldFormula>' Riesgos corrupción'!$A$11:$CI$1651</oldFormula>
  </rdn>
  <rdn rId="0" localSheetId="2" customView="1" name="Z_B6B3D1B5_4EC4_46FA_98FB_C9A444455A8A_.wvu.PrintArea" hidden="1" oldHidden="1">
    <formula>' Riesgos Gestión'!$A$1:$BO$17</formula>
    <oldFormula>' Riesgos Gestión'!$A$1:$BO$17</oldFormula>
  </rdn>
  <rdn rId="0" localSheetId="2" customView="1" name="Z_B6B3D1B5_4EC4_46FA_98FB_C9A444455A8A_.wvu.Cols" hidden="1" oldHidden="1">
    <formula>' Riesgos Gestión'!$M:$BG</formula>
    <oldFormula>' Riesgos Gestión'!$M:$BG</oldFormula>
  </rdn>
  <rdn rId="0" localSheetId="2" customView="1" name="Z_B6B3D1B5_4EC4_46FA_98FB_C9A444455A8A_.wvu.FilterData" hidden="1" oldHidden="1">
    <formula>' Riesgos Gestión'!$A$11:$BU$1608</formula>
    <oldFormula>' Riesgos Gestión'!$A$11:$BU$1608</oldFormula>
  </rdn>
  <rdn rId="0" localSheetId="3" customView="1" name="Z_B6B3D1B5_4EC4_46FA_98FB_C9A444455A8A_.wvu.PrintArea" hidden="1" oldHidden="1">
    <formula>' Riesgos Seg Digital'!$A$1:$AH$14</formula>
    <oldFormula>' Riesgos Seg Digital'!$A$1:$AH$14</oldFormula>
  </rdn>
  <rdn rId="0" localSheetId="3" customView="1" name="Z_B6B3D1B5_4EC4_46FA_98FB_C9A444455A8A_.wvu.Cols" hidden="1" oldHidden="1">
    <formula>' Riesgos Seg Digital'!$K:$K</formula>
    <oldFormula>' Riesgos Seg Digital'!$K:$K</oldFormula>
  </rdn>
  <rcv guid="{B6B3D1B5-4EC4-46FA-98FB-C9A444455A8A}"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4" sId="1" odxf="1" dxf="1">
    <nc r="CB12" t="inlineStr">
      <is>
        <t>Durante el primer cuatrimestre se asignaron permisos para acceso a sideap a 53 personas, previa verificacion de la firma de acuerdo de confidencialidad (que se encuentra en la carpeta física acuerdos de confidencialidad en custodia de Gestión Documental) y luis alfonso velandia (lider del proceso) asignó los permisos requeridos a dichas personas en el SIDEAP.
Z:\Of_Planeacion\ACUERDOS_CONFIDENCIALIDAD_SIDEAP
pantallazos en la carpeta de evidencias de riesfgos de corrupción en Z
En el periodo evaluado no se ha materializado el riesgo</t>
      </is>
    </nc>
    <odxf>
      <font>
        <sz val="11"/>
        <color theme="1"/>
        <name val="Calibri"/>
        <scheme val="minor"/>
      </font>
      <fill>
        <patternFill patternType="solid">
          <bgColor theme="0"/>
        </patternFill>
      </fill>
      <border outline="0">
        <left style="medium">
          <color indexed="64"/>
        </left>
      </border>
      <protection locked="1"/>
    </odxf>
    <ndxf>
      <font>
        <sz val="11"/>
        <color indexed="8"/>
        <name val="Arial Narrow"/>
        <scheme val="none"/>
      </font>
      <fill>
        <patternFill patternType="none">
          <bgColor indexed="65"/>
        </patternFill>
      </fill>
      <border outline="0">
        <left style="thin">
          <color indexed="64"/>
        </left>
      </border>
      <protection locked="0"/>
    </ndxf>
  </rcc>
  <rcc rId="1415" sId="1" odxf="1" dxf="1">
    <nc r="CB13" t="inlineStr">
      <is>
        <t>Durante el periodo se presentaron 78 solicitudes, de las cuales 21 contenian datos personales 30762 registros, previa a la entrega se verifico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nc>
    <odxf>
      <font>
        <sz val="11"/>
        <color theme="1"/>
        <name val="Calibri"/>
        <scheme val="minor"/>
      </font>
      <fill>
        <patternFill patternType="solid">
          <bgColor theme="0"/>
        </patternFill>
      </fill>
      <border outline="0">
        <left style="medium">
          <color indexed="64"/>
        </left>
        <top style="thin">
          <color indexed="64"/>
        </top>
      </border>
      <protection locked="1"/>
    </odxf>
    <ndxf>
      <font>
        <sz val="11"/>
        <color indexed="8"/>
        <name val="Arial Narrow"/>
        <scheme val="none"/>
      </font>
      <fill>
        <patternFill patternType="none">
          <bgColor indexed="65"/>
        </patternFill>
      </fill>
      <border outline="0">
        <left style="thin">
          <color indexed="64"/>
        </left>
        <top style="medium">
          <color indexed="64"/>
        </top>
      </border>
      <protection locked="0"/>
    </ndxf>
  </rcc>
  <rdn rId="0" localSheetId="1" customView="1" name="Z_FCE1872E_FA8F_45BB_BEA3_8D26A8E3DF65_.wvu.PrintArea" hidden="1" oldHidden="1">
    <formula>' Riesgos corrupción'!$A$1:$BM$13</formula>
  </rdn>
  <rdn rId="0" localSheetId="1" customView="1" name="Z_FCE1872E_FA8F_45BB_BEA3_8D26A8E3DF65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FCE1872E_FA8F_45BB_BEA3_8D26A8E3DF65_.wvu.FilterData" hidden="1" oldHidden="1">
    <formula>' Riesgos corrupción'!$A$11:$CI$1651</formula>
  </rdn>
  <rdn rId="0" localSheetId="2" customView="1" name="Z_FCE1872E_FA8F_45BB_BEA3_8D26A8E3DF65_.wvu.PrintArea" hidden="1" oldHidden="1">
    <formula>' Riesgos Gestión'!$A$1:$BO$17</formula>
  </rdn>
  <rdn rId="0" localSheetId="2" customView="1" name="Z_FCE1872E_FA8F_45BB_BEA3_8D26A8E3DF65_.wvu.Cols" hidden="1" oldHidden="1">
    <formula>' Riesgos Gestión'!$M:$BG</formula>
  </rdn>
  <rdn rId="0" localSheetId="2" customView="1" name="Z_FCE1872E_FA8F_45BB_BEA3_8D26A8E3DF65_.wvu.FilterData" hidden="1" oldHidden="1">
    <formula>' Riesgos Gestión'!$A$11:$BU$1608</formula>
  </rdn>
  <rdn rId="0" localSheetId="3" customView="1" name="Z_FCE1872E_FA8F_45BB_BEA3_8D26A8E3DF65_.wvu.PrintArea" hidden="1" oldHidden="1">
    <formula>' Riesgos Seg Digital'!$A$1:$AH$14</formula>
  </rdn>
  <rdn rId="0" localSheetId="3" customView="1" name="Z_FCE1872E_FA8F_45BB_BEA3_8D26A8E3DF65_.wvu.Cols" hidden="1" oldHidden="1">
    <formula>' Riesgos Seg Digital'!$K:$K</formula>
  </rdn>
  <rcv guid="{FCE1872E-FA8F-45BB-BEA3-8D26A8E3DF6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4" sId="2">
    <oc r="A11" t="inlineStr">
      <is>
        <t>Proceso/
Objetivo</t>
      </is>
    </oc>
    <nc r="A11" t="inlineStr">
      <is>
        <t>|</t>
      </is>
    </nc>
  </rcc>
  <rcc rId="1425" sId="2" odxf="1" dxf="1">
    <nc r="BL18" t="inlineStr">
      <is>
        <t>Durante el periodo se realizó la publicación de informes mensuales de empleo público, se establece un proceso automático que suprime el tratamiento humano para el reporte en los tableros de control de Talento no palanca y Contratación. Se proyectó la automatización que se adelantará para el tablero de Talento Humano , infografía y consolidado mensual.</t>
      </is>
    </nc>
    <odxf>
      <font>
        <sz val="11"/>
        <color theme="1"/>
        <name val="Calibri"/>
        <scheme val="minor"/>
      </font>
      <fill>
        <patternFill patternType="none">
          <bgColor indexed="65"/>
        </patternFill>
      </fill>
      <border outline="0">
        <left/>
      </border>
      <protection locked="1"/>
    </odxf>
    <ndxf>
      <font>
        <sz val="10"/>
        <color indexed="8"/>
        <name val="Calibri "/>
        <scheme val="none"/>
      </font>
      <fill>
        <patternFill patternType="solid">
          <bgColor theme="0"/>
        </patternFill>
      </fill>
      <border outline="0">
        <left style="thin">
          <color indexed="64"/>
        </left>
      </border>
      <protection locked="0"/>
    </ndxf>
  </rcc>
  <rcc rId="1426" sId="2" odxf="1" dxf="1">
    <nc r="BL19" t="inlineStr">
      <is>
        <t>Durante el período se ha mejorado el procesamiento de los datos y se ha documentado en los archivos de generación del reporte, adicionalmente se informa que durante el período el riesgo no se materializó.</t>
      </is>
    </nc>
    <odxf>
      <font>
        <sz val="11"/>
        <color theme="1"/>
        <name val="Calibri"/>
        <scheme val="minor"/>
      </font>
      <fill>
        <patternFill patternType="none">
          <bgColor indexed="65"/>
        </patternFill>
      </fill>
      <border outline="0">
        <left/>
      </border>
      <protection locked="1"/>
    </odxf>
    <ndxf>
      <font>
        <sz val="10"/>
        <color indexed="8"/>
        <name val="Calibri "/>
        <scheme val="none"/>
      </font>
      <fill>
        <patternFill patternType="solid">
          <bgColor theme="0"/>
        </patternFill>
      </fill>
      <border outline="0">
        <left style="thin">
          <color indexed="64"/>
        </left>
      </border>
      <protection locked="0"/>
    </ndxf>
  </rcc>
  <rcv guid="{FCE1872E-FA8F-45BB-BEA3-8D26A8E3DF65}" action="delete"/>
  <rdn rId="0" localSheetId="1" customView="1" name="Z_FCE1872E_FA8F_45BB_BEA3_8D26A8E3DF65_.wvu.PrintArea" hidden="1" oldHidden="1">
    <formula>' Riesgos corrupción'!$A$1:$BM$13</formula>
    <oldFormula>' Riesgos corrupción'!$A$1:$BM$13</oldFormula>
  </rdn>
  <rdn rId="0" localSheetId="1" customView="1" name="Z_FCE1872E_FA8F_45BB_BEA3_8D26A8E3DF65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FCE1872E_FA8F_45BB_BEA3_8D26A8E3DF65_.wvu.FilterData" hidden="1" oldHidden="1">
    <formula>' Riesgos corrupción'!$A$11:$CI$1651</formula>
    <oldFormula>' Riesgos corrupción'!$A$11:$CI$1651</oldFormula>
  </rdn>
  <rdn rId="0" localSheetId="2" customView="1" name="Z_FCE1872E_FA8F_45BB_BEA3_8D26A8E3DF65_.wvu.PrintArea" hidden="1" oldHidden="1">
    <formula>' Riesgos Gestión'!$A$1:$BO$17</formula>
    <oldFormula>' Riesgos Gestión'!$A$1:$BO$17</oldFormula>
  </rdn>
  <rdn rId="0" localSheetId="2" customView="1" name="Z_FCE1872E_FA8F_45BB_BEA3_8D26A8E3DF65_.wvu.Cols" hidden="1" oldHidden="1">
    <formula>' Riesgos Gestión'!$M:$BG</formula>
    <oldFormula>' Riesgos Gestión'!$M:$BG</oldFormula>
  </rdn>
  <rdn rId="0" localSheetId="2" customView="1" name="Z_FCE1872E_FA8F_45BB_BEA3_8D26A8E3DF65_.wvu.FilterData" hidden="1" oldHidden="1">
    <formula>' Riesgos Gestión'!$A$11:$BU$1608</formula>
    <oldFormula>' Riesgos Gestión'!$A$11:$BU$1608</oldFormula>
  </rdn>
  <rdn rId="0" localSheetId="3" customView="1" name="Z_FCE1872E_FA8F_45BB_BEA3_8D26A8E3DF65_.wvu.PrintArea" hidden="1" oldHidden="1">
    <formula>' Riesgos Seg Digital'!$A$1:$AH$14</formula>
    <oldFormula>' Riesgos Seg Digital'!$A$1:$AH$14</oldFormula>
  </rdn>
  <rdn rId="0" localSheetId="3" customView="1" name="Z_FCE1872E_FA8F_45BB_BEA3_8D26A8E3DF65_.wvu.Cols" hidden="1" oldHidden="1">
    <formula>' Riesgos Seg Digital'!$K:$K</formula>
    <oldFormula>' Riesgos Seg Digital'!$K:$K</oldFormula>
  </rdn>
  <rcv guid="{FCE1872E-FA8F-45BB-BEA3-8D26A8E3DF65}"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5" sId="2">
    <oc r="BL18" t="inlineStr">
      <is>
        <t>Durante el periodo se realizó la publicación de informes mensuales de empleo público, se establece un proceso automático que suprime el tratamiento humano para el reporte en los tableros de control de Talento no palanca y Contratación. Se proyectó la automatización que se adelantará para el tablero de Talento Humano , infografía y consolidado mensual.</t>
      </is>
    </oc>
    <nc r="BL18" t="inlineStr">
      <is>
        <t>Durante el periodo se realizó la publicación de informes mensuales de empleo público, se adelantó lña mejora en la publicación de información anonimizada a tráves de un site de datos: https://www.serviciocivil.gov.co/portal/tablero-de-control, adicionalmente se informa que durante el período el riesgo no se materializó.</t>
      </is>
    </nc>
  </rcc>
  <rcc rId="1436" sId="1">
    <oc r="CB12" t="inlineStr">
      <is>
        <t>Durante el primer cuatrimestre se asignaron permisos para acceso a sideap a 53 personas, previa verificacion de la firma de acuerdo de confidencialidad (que se encuentra en la carpeta física acuerdos de confidencialidad en custodia de Gestión Documental) y luis alfonso velandia (lider del proceso) asignó los permisos requeridos a dichas personas en el SIDEAP.
Z:\Of_Planeacion\ACUERDOS_CONFIDENCIALIDAD_SIDEAP
pantallazos en la carpeta de evidencias de riesfgos de corrupción en Z
En el periodo evaluado no se ha materializado el riesgo</t>
      </is>
    </oc>
    <nc r="CB12" t="inlineStr">
      <is>
        <t>Durante el Segundo cuatrimestre se asignaron permisos para acceso a sideap a 85 personas, previa verificacion de la firma de acuerdo de confidencialidad (Por la afectación enlas actividades presenciales de la pandemía se están alojando los acuerdos solo en el servidor local del departamento) y Luis Alfonso Velandia (lider del proceso) asignó los roles requeridos a dichas personas en el SIDEAP y registro la información en la aplicación de acces dispuesta para este fin \\192.168.0.4\Shares\Dascd_Sideap\CONTROL_SIDEAP.accdb.
Z:\Of_Planeacion\ACUERDOS_CONFIDENCIALIDAD_SIDEAP
pantallazos en la carpeta de evidencias de riesgos de corrupción en Z
En el periodo evaluado no se ha materializado el riesgo</t>
      </is>
    </nc>
  </rcc>
  <ris rId="1437" sheetId="6" name="[Matriz_de_riesgos_Version_2 segundo cuatrimestre 2020.xlsx]Hoja3" sheetPosition="1"/>
  <rfmt sheetId="6" xfDxf="1" s="1" sqref="A1" start="0" length="0">
    <dxf>
      <font>
        <b val="0"/>
        <i val="0"/>
        <strike val="0"/>
        <condense val="0"/>
        <extend val="0"/>
        <outline val="0"/>
        <shadow val="0"/>
        <u val="none"/>
        <vertAlign val="baseline"/>
        <sz val="11"/>
        <color indexed="8"/>
        <name val="Calibri"/>
        <scheme val="none"/>
      </font>
      <numFmt numFmtId="0" formatCode="General"/>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style="thin">
          <color indexed="8"/>
        </top>
        <bottom style="thin">
          <color indexed="8"/>
        </bottom>
      </border>
      <protection locked="1" hidden="0"/>
    </dxf>
  </rfmt>
  <rfmt sheetId="6" xfDxf="1" s="1" sqref="A2"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3"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4"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5"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6"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7"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8"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9"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0"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1"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2"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3"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4"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5"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6"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7"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8"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19"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0"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1"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2"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3"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4"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5"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6"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7"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8"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29"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30"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fmt sheetId="6" xfDxf="1" s="1" sqref="A31" start="0" length="0">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rfmt>
  <rcc rId="1438" sId="1">
    <oc r="CB13" t="inlineStr">
      <is>
        <t>Durante el periodo se presentaron 78 solicitudes, de las cuales 21 contenian datos personales 30762 registros, previa a la entrega se verifico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oc>
    <nc r="CB13" t="inlineStr">
      <is>
        <t>Durante el periodo se presentaron 105 solicitudes, de las cuales 30 contenian datos personales 37244 registros, previa a la entrega se verifico el perfil de la persona que solicita la información, se ingreso en el aplicativo de control la solicitud y se respondió a cada uno con las claridades de el uso de la informacion para los fines solicitados. En el periodo evaluado no se ha materializado el riesgo
Z:\Of_Planeacion\ACUERDOS_CONFIDENCIALIDAD_SIDEAP
pantallazos en la carpeta de evidencias de riesfgos de corrupción en Z</t>
      </is>
    </nc>
  </rcc>
  <rcv guid="{FCE1872E-FA8F-45BB-BEA3-8D26A8E3DF65}" action="delete"/>
  <rdn rId="0" localSheetId="1" customView="1" name="Z_FCE1872E_FA8F_45BB_BEA3_8D26A8E3DF65_.wvu.PrintArea" hidden="1" oldHidden="1">
    <formula>' Riesgos corrupción'!$A$1:$BM$13</formula>
    <oldFormula>' Riesgos corrupción'!$A$1:$BM$13</oldFormula>
  </rdn>
  <rdn rId="0" localSheetId="1" customView="1" name="Z_FCE1872E_FA8F_45BB_BEA3_8D26A8E3DF65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FCE1872E_FA8F_45BB_BEA3_8D26A8E3DF65_.wvu.FilterData" hidden="1" oldHidden="1">
    <formula>' Riesgos corrupción'!$A$11:$CI$1651</formula>
    <oldFormula>' Riesgos corrupción'!$A$11:$CI$1651</oldFormula>
  </rdn>
  <rdn rId="0" localSheetId="2" customView="1" name="Z_FCE1872E_FA8F_45BB_BEA3_8D26A8E3DF65_.wvu.PrintArea" hidden="1" oldHidden="1">
    <formula>' Riesgos Gestión'!$A$1:$BO$17</formula>
    <oldFormula>' Riesgos Gestión'!$A$1:$BO$17</oldFormula>
  </rdn>
  <rdn rId="0" localSheetId="2" customView="1" name="Z_FCE1872E_FA8F_45BB_BEA3_8D26A8E3DF65_.wvu.Cols" hidden="1" oldHidden="1">
    <formula>' Riesgos Gestión'!$M:$BG</formula>
    <oldFormula>' Riesgos Gestión'!$M:$BG</oldFormula>
  </rdn>
  <rdn rId="0" localSheetId="2" customView="1" name="Z_FCE1872E_FA8F_45BB_BEA3_8D26A8E3DF65_.wvu.FilterData" hidden="1" oldHidden="1">
    <formula>' Riesgos Gestión'!$A$11:$BU$1608</formula>
    <oldFormula>' Riesgos Gestión'!$A$11:$BU$1608</oldFormula>
  </rdn>
  <rdn rId="0" localSheetId="3" customView="1" name="Z_FCE1872E_FA8F_45BB_BEA3_8D26A8E3DF65_.wvu.PrintArea" hidden="1" oldHidden="1">
    <formula>' Riesgos Seg Digital'!$A$1:$AH$14</formula>
    <oldFormula>' Riesgos Seg Digital'!$A$1:$AH$14</oldFormula>
  </rdn>
  <rdn rId="0" localSheetId="3" customView="1" name="Z_FCE1872E_FA8F_45BB_BEA3_8D26A8E3DF65_.wvu.Cols" hidden="1" oldHidden="1">
    <formula>' Riesgos Seg Digital'!$K:$K</formula>
    <oldFormula>' Riesgos Seg Digital'!$K:$K</oldFormula>
  </rdn>
  <rcv guid="{FCE1872E-FA8F-45BB-BEA3-8D26A8E3DF65}"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7" sId="2">
    <nc r="BL31" t="inlineStr">
      <is>
        <t xml:space="preserve">En cuanto al proceso de capacitación se realizaron las acciones de identificación de la población objetivo para cada una de las actividades realizadas, en los meses de mayo y hasta el mes de agosto. Se socializó con el grupo de gestores de capacitación la información para que inscribieran a las personas interesadas en participar en cada una de las sesiones. </t>
      </is>
    </nc>
  </rcc>
  <rfmt sheetId="2" sqref="BL30" start="0" length="0">
    <dxf>
      <font>
        <sz val="10"/>
        <color indexed="8"/>
        <name val="Calibri "/>
        <family val="2"/>
        <scheme val="none"/>
      </font>
      <fill>
        <patternFill patternType="solid">
          <bgColor theme="0"/>
        </patternFill>
      </fill>
      <border outline="0">
        <left style="thin">
          <color indexed="64"/>
        </left>
      </border>
      <protection locked="0"/>
    </dxf>
  </rfmt>
  <rcc rId="1448" sId="2">
    <nc r="BL30" t="inlineStr">
      <is>
        <t xml:space="preserve">En Capacitación para las actividades coordinadas y desarrolladas en el período comprendido entre mayo y agosto, entre las cuales tenemos: (Prevención del Acoso laboral y el Acoso sexual laboral,  Talleres y curso en Derechos Humanos, talleres sobre innovación pública, Curso de fundamentos en Innovación Pública, la fase de diseño de iniciativas, talleres sobre la cultura del cuidado y el buen vivir, Formación a formadores y talleres de comunicación efectiva), se solicitó a comunicaciones el diseño de las piezas para la convocatoria de las actividades realizadas; mediante E-COM-FM-001 Formato solicitud de Comunicación y se enviaron las convocatorias mediante los canales de socialización definidos. Al igual las piezas de los talleres una vez diseñadas por comunicaciones quedan editables para cambiar fecha (Evidencias en Carpeta Z - Seguimientos otros informes - Seguimiento mapa de riesgos -  Riesgos de gestión y corrupción - Segundo seguimiento 2020)
</t>
      </is>
    </nc>
  </rcc>
  <rdn rId="0" localSheetId="1" customView="1" name="Z_E9F22DC8_DF35_4B57_82D5_15C70FC87FF7_.wvu.PrintArea" hidden="1" oldHidden="1">
    <formula>' Riesgos corrupción'!$A$1:$BM$13</formula>
  </rdn>
  <rdn rId="0" localSheetId="1" customView="1" name="Z_E9F22DC8_DF35_4B57_82D5_15C70FC87FF7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E9F22DC8_DF35_4B57_82D5_15C70FC87FF7_.wvu.FilterData" hidden="1" oldHidden="1">
    <formula>' Riesgos corrupción'!$A$11:$CI$1651</formula>
  </rdn>
  <rdn rId="0" localSheetId="2" customView="1" name="Z_E9F22DC8_DF35_4B57_82D5_15C70FC87FF7_.wvu.PrintArea" hidden="1" oldHidden="1">
    <formula>' Riesgos Gestión'!$A$1:$BO$17</formula>
  </rdn>
  <rdn rId="0" localSheetId="2" customView="1" name="Z_E9F22DC8_DF35_4B57_82D5_15C70FC87FF7_.wvu.Cols" hidden="1" oldHidden="1">
    <formula>' Riesgos Gestión'!$M:$BG</formula>
  </rdn>
  <rdn rId="0" localSheetId="2" customView="1" name="Z_E9F22DC8_DF35_4B57_82D5_15C70FC87FF7_.wvu.FilterData" hidden="1" oldHidden="1">
    <formula>' Riesgos Gestión'!$A$11:$BU$1608</formula>
  </rdn>
  <rdn rId="0" localSheetId="3" customView="1" name="Z_E9F22DC8_DF35_4B57_82D5_15C70FC87FF7_.wvu.PrintArea" hidden="1" oldHidden="1">
    <formula>' Riesgos Seg Digital'!$A$1:$AH$14</formula>
  </rdn>
  <rdn rId="0" localSheetId="3" customView="1" name="Z_E9F22DC8_DF35_4B57_82D5_15C70FC87FF7_.wvu.Cols" hidden="1" oldHidden="1">
    <formula>' Riesgos Seg Digital'!$K:$K</formula>
  </rdn>
  <rcv guid="{E9F22DC8-DF35-4B57-82D5-15C70FC87FF7}"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7" sId="2">
    <oc r="BL31" t="inlineStr">
      <is>
        <t xml:space="preserve">En cuanto al proceso de capacitación se realizaron las acciones de identificación de la población objetivo para cada una de las actividades realizadas, en los meses de mayo y hasta el mes de agosto. Se socializó con el grupo de gestores de capacitación la información para que inscribieran a las personas interesadas en participar en cada una de las sesiones. </t>
      </is>
    </oc>
    <nc r="BL31" t="inlineStr">
      <is>
        <t>En cuanto al proceso de capacitación se realizaron las acciones de identificación de la población objetivo para cada una de las actividades realizadas, en los meses de mayo y hasta el mes de agosto. Se socializó con el grupo de gestores de capacitación la información para que inscribieran a las personas interesadas en participar en cada una de las sesiones. En cuanto al proceso de bienestar durante este periodo se realizó el ajuste al plan de bienestar acorde con la normatividad establecida por la situación de emergencia ocasionada por el COVID-19 y se emtió la circular 19 de 2020 con los lineamientos y acciones a realizar durante el año 2020, este ajuste no afecta la meta.</t>
      </is>
    </nc>
  </rcc>
  <rdn rId="0" localSheetId="1" customView="1" name="Z_91E911A3_C514_4054_A7A3_0A80904158C5_.wvu.PrintArea" hidden="1" oldHidden="1">
    <formula>' Riesgos corrupción'!$A$1:$BM$13</formula>
  </rdn>
  <rdn rId="0" localSheetId="1" customView="1" name="Z_91E911A3_C514_4054_A7A3_0A80904158C5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91E911A3_C514_4054_A7A3_0A80904158C5_.wvu.FilterData" hidden="1" oldHidden="1">
    <formula>' Riesgos corrupción'!$A$11:$CI$1651</formula>
  </rdn>
  <rdn rId="0" localSheetId="2" customView="1" name="Z_91E911A3_C514_4054_A7A3_0A80904158C5_.wvu.PrintArea" hidden="1" oldHidden="1">
    <formula>' Riesgos Gestión'!$A$1:$BO$17</formula>
  </rdn>
  <rdn rId="0" localSheetId="2" customView="1" name="Z_91E911A3_C514_4054_A7A3_0A80904158C5_.wvu.Cols" hidden="1" oldHidden="1">
    <formula>' Riesgos Gestión'!$M:$BG</formula>
  </rdn>
  <rdn rId="0" localSheetId="2" customView="1" name="Z_91E911A3_C514_4054_A7A3_0A80904158C5_.wvu.FilterData" hidden="1" oldHidden="1">
    <formula>' Riesgos Gestión'!$A$11:$BU$1608</formula>
  </rdn>
  <rdn rId="0" localSheetId="3" customView="1" name="Z_91E911A3_C514_4054_A7A3_0A80904158C5_.wvu.PrintArea" hidden="1" oldHidden="1">
    <formula>' Riesgos Seg Digital'!$A$1:$AH$14</formula>
  </rdn>
  <rdn rId="0" localSheetId="3" customView="1" name="Z_91E911A3_C514_4054_A7A3_0A80904158C5_.wvu.Cols" hidden="1" oldHidden="1">
    <formula>' Riesgos Seg Digital'!$K:$K</formula>
  </rdn>
  <rcv guid="{91E911A3-C514-4054-A7A3-0A80904158C5}"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6" sId="2">
    <nc r="BM39" t="inlineStr">
      <is>
        <t xml:space="preserve">Se evidenció el acta de fecha 30 de junio donde se realizó seguimiento a las adherencias de buenas prácticas de almacenamiento. El riesgo no se ha materializado. </t>
      </is>
    </nc>
  </rcc>
  <rcc rId="1467" sId="2">
    <nc r="BM40" t="inlineStr">
      <is>
        <t>Se evidenció que el 09 de julio se envió correo electrónico a todos los funcionarios de la Entidad  con información referente a "Tips para cuidado, manejo, conservación y custodia de los bienes una vez se retomen actividades". El riesgo no se ha materializado.</t>
      </is>
    </nc>
  </rcc>
  <rcc rId="1468" sId="2" odxf="1" dxf="1">
    <nc r="BM41" t="inlineStr">
      <is>
        <t>Como los soportes de las evidencias se encuentran en carpetas físicas y en custodia del auxiliar administrativo, no se logró evidenciar el cumplimiento de las actividades realizadas para el segundo cuatrimestre del año, ni comprobar la efectividad del control, debido a la emergencia sanitaria COVID - 19.</t>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Gestión'!$B:$BL</formula>
    <oldFormula>' Riesgos Gestión'!$B:$E,' Riesgos Gestión'!$G:$K,'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5E85E36-D729-42B5-A341-5B81B528C62C}" action="delete"/>
  <rdn rId="0" localSheetId="1" customView="1" name="Z_75E85E36_D729_42B5_A341_5B81B528C62C_.wvu.PrintArea" hidden="1" oldHidden="1">
    <formula>' Riesgos corrupción'!$A$1:$BM$13</formula>
    <oldFormula>' Riesgos corrupción'!$A$1:$BM$13</oldFormula>
  </rdn>
  <rdn rId="0" localSheetId="1" customView="1" name="Z_75E85E36_D729_42B5_A341_5B81B528C62C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oldFormula>
  </rdn>
  <rdn rId="0" localSheetId="1" customView="1" name="Z_75E85E36_D729_42B5_A341_5B81B528C62C_.wvu.FilterData" hidden="1" oldHidden="1">
    <formula>' Riesgos corrupción'!$A$11:$CI$1651</formula>
    <oldFormula>' Riesgos corrupción'!$A$11:$CI$1651</oldFormula>
  </rdn>
  <rdn rId="0" localSheetId="2" customView="1" name="Z_75E85E36_D729_42B5_A341_5B81B528C62C_.wvu.PrintArea" hidden="1" oldHidden="1">
    <formula>' Riesgos Gestión'!$A$1:$BO$17</formula>
    <oldFormula>' Riesgos Gestión'!$A$1:$BO$17</oldFormula>
  </rdn>
  <rdn rId="0" localSheetId="2" customView="1" name="Z_75E85E36_D729_42B5_A341_5B81B528C62C_.wvu.Rows" hidden="1" oldHidden="1">
    <formula>' Riesgos Gestión'!$1:$8</formula>
    <oldFormula>' Riesgos Gestión'!$1:$8</oldFormula>
  </rdn>
  <rdn rId="0" localSheetId="2" customView="1" name="Z_75E85E36_D729_42B5_A341_5B81B528C62C_.wvu.Cols" hidden="1" oldHidden="1">
    <formula>' Riesgos Gestión'!$BP:$BS</formula>
    <oldFormula>' Riesgos Gestión'!$BP:$BS</oldFormula>
  </rdn>
  <rdn rId="0" localSheetId="2" customView="1" name="Z_75E85E36_D729_42B5_A341_5B81B528C62C_.wvu.FilterData" hidden="1" oldHidden="1">
    <formula>' Riesgos Gestión'!$A$11:$BU$1608</formula>
    <oldFormula>' Riesgos Gestión'!$A$11:$BU$1608</oldFormula>
  </rdn>
  <rdn rId="0" localSheetId="3" customView="1" name="Z_75E85E36_D729_42B5_A341_5B81B528C62C_.wvu.PrintArea" hidden="1" oldHidden="1">
    <formula>' Riesgos Seg Digital'!$A$1:$AH$14</formula>
    <oldFormula>' Riesgos Seg Digital'!$A$1:$AH$14</oldFormula>
  </rdn>
  <rdn rId="0" localSheetId="3" customView="1" name="Z_75E85E36_D729_42B5_A341_5B81B528C62C_.wvu.Cols" hidden="1" oldHidden="1">
    <formula>' Riesgos Seg Digital'!$K:$K</formula>
    <oldFormula>' Riesgos Seg Digital'!$K:$K</oldFormula>
  </rdn>
  <rcv guid="{75E85E36-D729-42B5-A341-5B81B528C62C}"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Gestión'!$M:$BG</formula>
    <oldFormula>' Riesgos Gestión'!$B:$BL</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Gestión'!$M:$BG</formula>
    <oldFormula>'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3" sId="2" odxf="1" dxf="1">
    <nc r="BM20" t="inlineStr">
      <is>
        <t>Se evidencia la implemetantación del PLAN GENERAL DE SEGURIDAD Y PRIVACIDAD DE LA INFORMACIÓN, acorde al cronograma definido para establecer, implementar y mantener el  Modelo de Seguridad y Privacidad de la Información en el DASCD que se encuentra en Z:\1-SIG-DASCD\4-Seguridad de la Información\2-Manuales, Planes y Doc Estratégicos
Se verificó que el pasado 5 de mayo se suscribió contrato CPS-061-2020 con E&amp;C INGENIEROS S.A.S, 05/05/2020, por el valor de $34.999.000, según consta en Z:\Plan_Anual_Adquisiciones
El control se está implementado y el riesgo no se ha materializado.</t>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c rId="1494" sId="2">
    <nc r="BM21" t="inlineStr">
      <is>
        <t>Se verificó la medición del indicador porcentaje de ejecución del PETI en Z:\1-SIG-DASCD\4-Seguridad de la Información\6- Indicadores\2020
El control se está implementando y el riesgo no se ha materializado.</t>
      </is>
    </nc>
  </rcc>
  <rcc rId="1495" sId="2">
    <nc r="BM22" t="inlineStr">
      <is>
        <t>Se evidenció la actualización de la Matriz de Caracterización de Activos de Información - MCAI. Trabajo que consistió en realizar mesas de trabajo con las dependencias, se consolidó el instrumento, se validó jurídicamente con la STJ, se consultó a los ciudadanos por los diferentes canales de comunicación de la entidad, se presentó para aprobación del Comité Institucional de Gestión y Desempeño y finalmente se publicó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t>
      </is>
    </nc>
  </rcc>
  <rcc rId="1496" sId="2">
    <nc r="BM23" t="inlineStr">
      <is>
        <t>Se evidenció la actualización de la Matriz de Caracterización de Activos de Información - MCAI. Trabajo que consistió en realizar mesas de trabajo con las dependencias, se consolidó el instrumento, se validó jurídicamente con la STJ, se consultó a los ciudadanos por los diferentes canales de comunicación de la entidad, se presentó para aprobación del Comité Institucional de Gestión y Desempeño y finalmente se publicó en la página web del DASCD en el numeral 10 de transparencia. El control ha sido efectivo y el riesgo no se ha materializado. Las evidencias están en Z:\7- Seguimientos otros informes\3. Seguimiento Mapas de riesgos\Riesgos de Seguridad Digital\Segundo Seguimiento 2020\Evidencias, y en https://www.serviciocivil.gov.co/portal/transparencia/instrumentos-gestion-informacion-publica/registro-de-activos-de-informaci%C3%B3n-1
Se evidenció la actualización de la matriz de riesgos de seguridad digital en el mes de mayo donde se definen tanto las vulnerabilidades, los controles y el seguimiento. Actualmente la matriz está vigente y es el instrumento de reporte de la Entidad frente al tema de riesgos de Seguridad Digital. El control ha sido efectivo. El riesgo no se ha materializado. Las evidencias están en Z:\7- Seguimientos otros informes\3. Seguimiento Mapas de riesgos\Riesgos de Seguridad Digital\Segundo Seguimiento 2020\Evidencias</t>
      </is>
    </nc>
  </rc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Gestión'!$M:$BG</formula>
    <oldFormula>'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5" sId="2" odxf="1" dxf="1">
    <nc r="BL57" t="inlineStr">
      <is>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en caso de encontrar alguna falla o cambio en algún elemento, se registra y se realiza la gestión correspondiente para solucionarlo.</t>
      </is>
    </nc>
    <odxf>
      <font>
        <sz val="10"/>
        <color auto="1"/>
      </font>
      <fill>
        <patternFill patternType="solid">
          <bgColor rgb="FFFFFF00"/>
        </patternFill>
      </fill>
      <protection locked="0"/>
    </odxf>
    <ndxf>
      <font>
        <sz val="10"/>
        <color auto="1"/>
      </font>
      <fill>
        <patternFill patternType="none">
          <bgColor indexed="65"/>
        </patternFill>
      </fill>
      <protection locked="1"/>
    </ndxf>
  </rcc>
  <rcc rId="1506" sId="2" odxf="1" dxf="1">
    <nc r="BL58" t="inlineStr">
      <is>
        <t>El profesional especializado que apoya la supervisión de los contratos actualiza y registra semestralmente  la vigencia de las licencias para proyectar anualmente las compras y actualización de las mismas dentro del plan anual de adquisiciones. En caso de que no se tenga en cuenta alguna renovación dentro del PAA se solicita en el comité de contratación la creación de la línea.</t>
      </is>
    </nc>
    <odxf>
      <font>
        <sz val="10"/>
        <color auto="1"/>
      </font>
      <fill>
        <patternFill patternType="solid">
          <bgColor rgb="FFFFFF00"/>
        </patternFill>
      </fill>
      <protection locked="0"/>
    </odxf>
    <ndxf>
      <font>
        <sz val="10"/>
        <color auto="1"/>
      </font>
      <fill>
        <patternFill patternType="none">
          <bgColor indexed="65"/>
        </patternFill>
      </fill>
      <protection locked="1"/>
    </ndxf>
  </rcc>
  <rcc rId="1507" sId="2" odxf="1" dxf="1">
    <nc r="BL59" t="inlineStr">
      <is>
        <t>Anualmente la OTIC gestiona la contratación de un proveedor para realizar mantenimiento preventivo semestralmente y mantenimiento correctivo a demanda, cubriendo la totalidad de los equipos tecnológicos de la entidad. La programación es acordada al inicio del contrato lo cual queda documentado dentro de la carpeta del contrato junto con los informes de resultado de los mantenimientos. En caso de no poder realizarse los mantenimientos en las fechas inicialmente programadas, se reprogramarán.</t>
      </is>
    </nc>
    <odxf>
      <font>
        <sz val="10"/>
        <color auto="1"/>
      </font>
      <fill>
        <patternFill patternType="solid">
          <bgColor rgb="FFFFFF00"/>
        </patternFill>
      </fill>
      <protection locked="0"/>
    </odxf>
    <ndxf>
      <font>
        <sz val="10"/>
        <color auto="1"/>
      </font>
      <fill>
        <patternFill patternType="none">
          <bgColor indexed="65"/>
        </patternFill>
      </fill>
      <protection locked="1"/>
    </ndxf>
  </rcc>
  <rcc rId="1508" sId="2" odxf="1" dxf="1">
    <nc r="BL60" t="inlineStr">
      <is>
        <t>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is>
    </nc>
    <odxf>
      <font>
        <sz val="10"/>
        <color auto="1"/>
      </font>
      <fill>
        <patternFill patternType="solid">
          <bgColor rgb="FFFFFF00"/>
        </patternFill>
      </fill>
      <protection locked="0"/>
    </odxf>
    <ndxf>
      <font>
        <sz val="10"/>
        <color auto="1"/>
      </font>
      <fill>
        <patternFill patternType="none">
          <bgColor indexed="65"/>
        </patternFill>
      </fill>
      <protection locked="1"/>
    </ndxf>
  </rcc>
  <rfmt sheetId="2" sqref="BL57:BL60">
    <dxf>
      <fill>
        <patternFill patternType="solid">
          <bgColor rgb="FFFFFF00"/>
        </patternFill>
      </fill>
    </dxf>
  </rfmt>
  <rdn rId="0" localSheetId="2" customView="1" name="Z_D41B4035_8BD2_47AB_A832_1F7BBC142080_.wvu.Rows" hidden="1" oldHidden="1">
    <oldFormula>' Riesgos Gestión'!$12:$56,' Riesgos Gestión'!$61:$493</oldFormula>
  </rdn>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8" sId="2">
    <oc r="BL57" t="inlineStr">
      <is>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en caso de encontrar alguna falla o cambio en algún elemento, se registra y se realiza la gestión correspondiente para solucionarlo.</t>
      </is>
    </oc>
    <nc r="BL57" t="inlineStr">
      <is>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el cual permite tener una bitacora y visión global de toda la infraestructura del Departamento para registrar y resolver los incidentes presentados y mitigar los posibles eventos que puedan ocurrir.</t>
      </is>
    </nc>
  </rcc>
  <rfmt sheetId="2" sqref="BL57">
    <dxf>
      <fill>
        <patternFill patternType="none">
          <bgColor auto="1"/>
        </patternFill>
      </fill>
    </dxf>
  </rfmt>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57">
    <dxf>
      <fill>
        <patternFill patternType="none">
          <bgColor auto="1"/>
        </patternFill>
      </fill>
    </dxf>
  </rfmt>
  <rfmt sheetId="2" sqref="F58">
    <dxf>
      <fill>
        <patternFill patternType="none">
          <bgColor auto="1"/>
        </patternFill>
      </fill>
    </dxf>
  </rfmt>
  <rcc rId="1527" sId="2">
    <oc r="BL58" t="inlineStr">
      <is>
        <t>El profesional especializado que apoya la supervisión de los contratos actualiza y registra semestralmente  la vigencia de las licencias para proyectar anualmente las compras y actualización de las mismas dentro del plan anual de adquisiciones. En caso de que no se tenga en cuenta alguna renovación dentro del PAA se solicita en el comité de contratación la creación de la línea.</t>
      </is>
    </oc>
    <nc r="BL58" t="inlineStr">
      <is>
        <t>Para el segundo cuatrimestre, de acuerdo al PAA estaba programado la renovación de las licencias de Antivirus y correo electrónico, para lo cual los contratos se llevaron a cabo lo que permitio la continuidad de los servicios sin afectar al usuario final, adicionalmente el profesional especializado que apoya la supervisión de los contratos lleva el control de la vigencia de las licencias y contratos para proyectar para la próxima vigencia en el PAA.</t>
      </is>
    </nc>
  </rcc>
  <rfmt sheetId="2" sqref="BL58">
    <dxf>
      <fill>
        <patternFill patternType="none">
          <bgColor auto="1"/>
        </patternFill>
      </fill>
    </dxf>
  </rfmt>
  <rfmt sheetId="2" sqref="F59">
    <dxf>
      <fill>
        <patternFill patternType="none">
          <bgColor auto="1"/>
        </patternFill>
      </fill>
    </dxf>
  </rfmt>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6" sId="2">
    <oc r="BL59" t="inlineStr">
      <is>
        <t>Anualmente la OTIC gestiona la contratación de un proveedor para realizar mantenimiento preventivo semestralmente y mantenimiento correctivo a demanda, cubriendo la totalidad de los equipos tecnológicos de la entidad. La programación es acordada al inicio del contrato lo cual queda documentado dentro de la carpeta del contrato junto con los informes de resultado de los mantenimientos. En caso de no poder realizarse los mantenimientos en las fechas inicialmente programadas, se reprogramarán.</t>
      </is>
    </oc>
    <nc r="BL59" t="inlineStr">
      <is>
        <t>Anualmente la OTIC gestiona la contratación de un proveedor para realizar mantenimiento preventivo semestralmente y mantenimiento correctivo a demanda, cubriendo la totalidad de los equipos tecnológicos de la entidad.
Para este cuatrimestre se presento un incidente a nivel mundial relacionado con el CIVID, lo que llevo a realizar la programación de los mantenimientos preventivos de todos los dispositivos técnologicos para los meses de agosto y septiembre del año en curso.</t>
      </is>
    </nc>
  </rcc>
  <rfmt sheetId="2" sqref="BL59">
    <dxf>
      <fill>
        <patternFill patternType="none">
          <bgColor auto="1"/>
        </patternFill>
      </fill>
    </dxf>
  </rfmt>
  <rfmt sheetId="2" sqref="BL61">
    <dxf>
      <fill>
        <patternFill>
          <bgColor auto="1"/>
        </patternFill>
      </fill>
    </dxf>
  </rfmt>
  <rcc rId="1537" sId="2">
    <oc r="BL60" t="inlineStr">
      <is>
        <t>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is>
    </oc>
    <nc r="BL60" t="inlineStr">
      <is>
        <t>Para este cuatrimestre se gestiono la actualización del formato "E-SIN-FM-002 SOLICITUD DE ACCESO A USUARIOS" el cual actualmente esta en la versión 5, lo que ha permitido estandarizar los nuevos requerimientos respecto a los permisos y/o roles a signados s los diferntes tipos de usuario.
Como evidencia se adjunta formato diligenciado con las diferentes solicitudes realizadas a través de la mesa de servicios TIC.
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is>
    </nc>
  </rcc>
  <rfmt sheetId="2" sqref="BL60">
    <dxf>
      <fill>
        <patternFill patternType="none">
          <bgColor auto="1"/>
        </patternFill>
      </fill>
    </dxf>
  </rfmt>
  <rfmt sheetId="2" sqref="F60">
    <dxf>
      <fill>
        <patternFill patternType="none">
          <bgColor auto="1"/>
        </patternFill>
      </fill>
    </dxf>
  </rfmt>
  <rcv guid="{D41B4035-8BD2-47AB-A832-1F7BBC142080}" action="delete"/>
  <rdn rId="0" localSheetId="1" customView="1" name="Z_D41B4035_8BD2_47AB_A832_1F7BBC142080_.wvu.PrintArea" hidden="1" oldHidden="1">
    <formula>' Riesgos corrupción'!$A$1:$BM$13</formula>
    <oldFormula>' Riesgos corrupción'!$A$1:$BM$13</oldFormula>
  </rdn>
  <rdn rId="0" localSheetId="1" customView="1" name="Z_D41B4035_8BD2_47AB_A832_1F7BBC14208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D41B4035_8BD2_47AB_A832_1F7BBC142080_.wvu.FilterData" hidden="1" oldHidden="1">
    <formula>' Riesgos corrupción'!$A$11:$CI$1651</formula>
    <oldFormula>' Riesgos corrupción'!$A$11:$CI$1651</oldFormula>
  </rdn>
  <rdn rId="0" localSheetId="2" customView="1" name="Z_D41B4035_8BD2_47AB_A832_1F7BBC142080_.wvu.PrintArea" hidden="1" oldHidden="1">
    <formula>' Riesgos Gestión'!$A$1:$BO$17</formula>
    <oldFormula>' Riesgos Gestión'!$A$1:$BO$17</oldFormula>
  </rdn>
  <rdn rId="0" localSheetId="2" customView="1" name="Z_D41B4035_8BD2_47AB_A832_1F7BBC142080_.wvu.Cols" hidden="1" oldHidden="1">
    <formula>' Riesgos Gestión'!$M:$BG</formula>
    <oldFormula>' Riesgos Gestión'!$M:$BG</oldFormula>
  </rdn>
  <rdn rId="0" localSheetId="2" customView="1" name="Z_D41B4035_8BD2_47AB_A832_1F7BBC142080_.wvu.FilterData" hidden="1" oldHidden="1">
    <formula>' Riesgos Gestión'!$A$11:$BU$1608</formula>
    <oldFormula>' Riesgos Gestión'!$A$11:$BU$1608</oldFormula>
  </rdn>
  <rdn rId="0" localSheetId="3" customView="1" name="Z_D41B4035_8BD2_47AB_A832_1F7BBC142080_.wvu.PrintArea" hidden="1" oldHidden="1">
    <formula>' Riesgos Seg Digital'!$A$1:$AH$14</formula>
    <oldFormula>' Riesgos Seg Digital'!$A$1:$AH$14</oldFormula>
  </rdn>
  <rdn rId="0" localSheetId="3" customView="1" name="Z_D41B4035_8BD2_47AB_A832_1F7BBC142080_.wvu.Cols" hidden="1" oldHidden="1">
    <formula>' Riesgos Seg Digital'!$K:$K</formula>
    <oldFormula>' Riesgos Seg Digital'!$K:$K</oldFormula>
  </rdn>
  <rcv guid="{D41B4035-8BD2-47AB-A832-1F7BBC142080}"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6" sId="2" odxf="1" dxf="1">
    <oc r="BL57" t="inlineStr">
      <is>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el cual permite tener una bitacora y visión global de toda la infraestructura del Departamento para registrar y resolver los incidentes presentados y mitigar los posibles eventos que puedan ocurrir.</t>
      </is>
    </oc>
    <nc r="BL57" t="inlineStr">
      <is>
        <t>El profesional especializado responsable de la infraestructura tecnológica, diariamente realiza monitoreo de los diferentes elementos que componen la plataforma tecnológica, verificando el funcionamiento de los mismos, quedando como evidencia  el registro del formato A-TIC-FM-007 monitoreo de red, el cual permite tener una bitacora y visión global de toda la infraestructura del Departamento para registrar y resolver los incidentes presentados y mitigar los posibles eventos que puedan ocurrir. Se puede revisar en Z:\7- Seguimientos otros informes\3. Seguimiento Mapas de riesgos\Riesgos de gestión y corrupción\Segundo_Seguimiento - 2020\Evidencias\15-G_TIC</t>
      </is>
    </nc>
    <odxf/>
    <ndxf/>
  </rcc>
  <rcc rId="1547" sId="2">
    <nc r="BM57" t="inlineStr">
      <is>
        <t>Se verificó que el profesional especializado responsable de la infraestructura tecnológica, realiza el monitoreo de los diferentes elementos que componen la plataforma tecnológica, verificando el correcto funcionamiento y quedando como evidencia el registro diario, en los días hábiles, el formato A-TIC-FM-007 monitoreo de red, realizado durante todo el cuatrimestre. En caso de encontrar alguna falla o cambio en algún elemento, se registra y se realiza la gestión correspondiente para solucionarlo.  La evidencia se encuentra en Z:\7- Seguimientos otros informes\3. Seguimiento Mapas de riesgos\Riesgos de gestión y corrupción\Segundo_Seguimiento - 2020\Evidencias\15-G_TIC. El control se ejecuta y el riesgo no se ha mataterializado.</t>
      </is>
    </nc>
  </rcc>
  <rcc rId="1548" sId="2" odxf="1" dxf="1">
    <oc r="BL58" t="inlineStr">
      <is>
        <t>Para el segundo cuatrimestre, de acuerdo al PAA estaba programado la renovación de las licencias de Antivirus y correo electrónico, para lo cual los contratos se llevaron a cabo lo que permitio la continuidad de los servicios sin afectar al usuario final, adicionalmente el profesional especializado que apoya la supervisión de los contratos lleva el control de la vigencia de las licencias y contratos para proyectar para la próxima vigencia en el PAA.</t>
      </is>
    </oc>
    <nc r="BL58" t="inlineStr">
      <is>
        <t>Para el segundo cuatrimestre, de acuerdo al PAA estaba programado la renovación de las licencias de Antivirus y correo electrónico, para lo cual los contratos se llevaron a cabo lo que permitio la continuidad de los servicios sin afectar al usuario final, adicionalmente el profesional especializado que apoya la supervisión de los contratos lleva el control de la vigencia de las licencias y contratos para proyectar para la próxima vigencia en el PAA. Z:\7- Seguimientos otros informes\3. Seguimiento Mapas de riesgos\Riesgos de gestión y corrupción\Segundo_Seguimiento - 2020\Evidencias\15-G_TIC</t>
      </is>
    </nc>
    <odxf/>
    <ndxf/>
  </rcc>
  <rcc rId="1549" sId="2" odxf="1" dxf="1">
    <nc r="BM58" t="inlineStr">
      <is>
        <t>Se evidenció que el profesional especializado que apoya la supervisión de los contratos presentó el acta de Inicio del contrato suscrito con INTERLAN S.A.S. y el DASCD a partir del 21 de mayo y por vigencia de un año (20 de mayo de 2021) con el siguiente objeto contractual: Renovar y actualizar el software antivirus Bitdefender, para los equipos (servidores, de cómputo y portátiles) con los que cuenta el DASCD. Así mismo, presentó el acta de Inicio del contrato suscrito cona ITO SOFTWARE SAS, y el DASCD a partir del 01 de junio y por vigencia de 10 meses (30 de mayo de 2021) con el siguiente objeto contractual: Prestar el servicio GSUIT Bussiness de Google para el DASCD. Las evidencias reposan en Z:\7- Seguimientos otros informes\3. Seguimiento Mapas de riesgos\Riesgos de gestión y corrupción\Segundo_Seguimiento - 2020\Evidencias\15-G_TIC. El control se está ejecutando y el riesgo no se ha materializado.</t>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c rId="1550" sId="2" odxf="1" dxf="1">
    <oc r="BL59" t="inlineStr">
      <is>
        <t>Anualmente la OTIC gestiona la contratación de un proveedor para realizar mantenimiento preventivo semestralmente y mantenimiento correctivo a demanda, cubriendo la totalidad de los equipos tecnológicos de la entidad.
Para este cuatrimestre se presento un incidente a nivel mundial relacionado con el CIVID, lo que llevo a realizar la programación de los mantenimientos preventivos de todos los dispositivos técnologicos para los meses de agosto y septiembre del año en curso.</t>
      </is>
    </oc>
    <nc r="BL59" t="inlineStr">
      <is>
        <t>Anualmente la OTIC gestiona la contratación de un proveedor para realizar mantenimiento preventivo semestralmente y mantenimiento correctivo a demanda, cubriendo la totalidad de los equipos tecnológicos de la entidad.
Para este cuatrimestre se presento un incidente a nivel mundial relacionado con el CIVID, lo que llevo a realizar la programación de los mantenimientos preventivos de todos los dispositivos técnologicos para los meses de agosto y septiembre del año en curso.  Evidencia: Z:\7- Seguimientos otros informes\3. Seguimiento Mapas de riesgos\Riesgos de gestión y corrupción\Segundo_Seguimiento - 2020\Evidencias\15-G_TIC</t>
      </is>
    </nc>
    <odxf/>
    <ndxf/>
  </rcc>
  <rcc rId="1551" sId="2" odxf="1" dxf="1">
    <nc r="BM59" t="inlineStr">
      <is>
        <t>Se evidenció que la OTIC a través del proveedor contratado E&amp;C Ingenieros realizó el mantenimiento preventivo semestral y el mantenimiento correctivo a demanda, de los equipos del DASCD durante el mes de agosto. La evidencia reposa en la carpeta Z:\7- Seguimientos otros informes\3. Seguimiento Mapas de riesgos\Riesgos de gestión y corrupción\Segundo_Seguimiento - 2020\Evidencias\15-G_TIC. El control se ejecuta y el riesgo no se ha materializado.</t>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c rId="1552" sId="2" odxf="1" dxf="1">
    <oc r="BL60" t="inlineStr">
      <is>
        <t>Para este cuatrimestre se gestiono la actualización del formato "E-SIN-FM-002 SOLICITUD DE ACCESO A USUARIOS" el cual actualmente esta en la versión 5, lo que ha permitido estandarizar los nuevos requerimientos respecto a los permisos y/o roles a signados s los diferntes tipos de usuario.
Como evidencia se adjunta formato diligenciado con las diferentes solicitudes realizadas a través de la mesa de servicios TIC.
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t>
      </is>
    </oc>
    <nc r="BL60" t="inlineStr">
      <is>
        <t>Para este cuatrimestre se gestiono la actualización del formato "E-SIN-FM-002 SOLICITUD DE ACCESO A USUARIOS" el cual actualmente esta en la versión 5, lo que ha permitido estandarizar los nuevos requerimientos respecto a los permisos y/o roles a signados s los diferntes tipos de usuario.
Como evidencia se adjunta formato diligenciado con las diferentes solicitudes realizadas a través de la mesa de servicios TIC.
El profesional de la OTIC asigna los roles y perfiles solicitados por el Jefe de la Dependencia del nuevo usuario mediante el formato "E-SIN-FM-002 SOLICITUD DE ACCESO A USUARIOS" enviado a través de la mesa de servicios TI, asignando los correspondientes roles y permisos en el directorio activo, en el firewall o en la aplicación solicitada. En caso de encontrar asignaciones incorrectas se procederá a realizar la corrección y se registra en la tabla de control de acceso. Evidencia: Z:\7- Seguimientos otros informes\3. Seguimiento Mapas de riesgos\Riesgos de gestión y corrupción\Segundo_Seguimiento - 2020\Evidencias\15-G_TIC</t>
      </is>
    </nc>
    <odxf/>
    <ndxf/>
  </rcc>
  <rcc rId="1553" sId="2" odxf="1" dxf="1">
    <nc r="BM60" t="inlineStr">
      <is>
        <t>Se evidenció que el profesional de la OTIC asignó los roles y perfiles solicitados por los Jefes de la Dependencia de nuevos usuarios, mediante el formato de solicitud de acceso a usuarios E-SIN-FM-002 enviado a través de la mesa de servicios TI. Asignando los correspondientes roles y permisos en el directorio activo, en el firewall o en la aplicación solicitada, según el caso. Además se registraron los accesos en el formato tabla de control de acceso a los servicios tecnológicos E-SIN-FM-03. Las evidencias se encuentran en Z:\7- Seguimientos otros informes\3. Seguimiento Mapas de riesgos\Riesgos de gestión y corrupción\Segundo_Seguimiento - 2020\Evidencias\15-G_TIC. El control se ejecuta y el riesgo no se ha materializado.</t>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v guid="{8DDC4A9B-2B45-430C-A7BE-82A4208B61D4}" action="delete"/>
  <rdn rId="0" localSheetId="1" customView="1" name="Z_8DDC4A9B_2B45_430C_A7BE_82A4208B61D4_.wvu.PrintArea" hidden="1" oldHidden="1">
    <formula>' Riesgos corrupción'!$A$1:$BM$13</formula>
    <oldFormula>' Riesgos corrupción'!$A$1:$BM$13</oldFormula>
  </rdn>
  <rdn rId="0" localSheetId="1" customView="1" name="Z_8DDC4A9B_2B45_430C_A7BE_82A4208B61D4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8DDC4A9B_2B45_430C_A7BE_82A4208B61D4_.wvu.FilterData" hidden="1" oldHidden="1">
    <formula>' Riesgos corrupción'!$A$11:$CI$1651</formula>
    <oldFormula>' Riesgos corrupción'!$A$11:$CI$1651</oldFormula>
  </rdn>
  <rdn rId="0" localSheetId="2" customView="1" name="Z_8DDC4A9B_2B45_430C_A7BE_82A4208B61D4_.wvu.PrintArea" hidden="1" oldHidden="1">
    <formula>' Riesgos Gestión'!$A$1:$BO$17</formula>
    <oldFormula>' Riesgos Gestión'!$A$1:$BO$17</oldFormula>
  </rdn>
  <rdn rId="0" localSheetId="2" customView="1" name="Z_8DDC4A9B_2B45_430C_A7BE_82A4208B61D4_.wvu.Cols" hidden="1" oldHidden="1">
    <formula>' Riesgos Gestión'!$B:$K,' Riesgos Gestión'!$M:$BG</formula>
    <oldFormula>' Riesgos Gestión'!$M:$BG</oldFormula>
  </rdn>
  <rdn rId="0" localSheetId="2" customView="1" name="Z_8DDC4A9B_2B45_430C_A7BE_82A4208B61D4_.wvu.FilterData" hidden="1" oldHidden="1">
    <formula>' Riesgos Gestión'!$A$11:$BU$1608</formula>
    <oldFormula>' Riesgos Gestión'!$A$11:$BU$1608</oldFormula>
  </rdn>
  <rdn rId="0" localSheetId="3" customView="1" name="Z_8DDC4A9B_2B45_430C_A7BE_82A4208B61D4_.wvu.PrintArea" hidden="1" oldHidden="1">
    <formula>' Riesgos Seg Digital'!$A$1:$AH$14</formula>
    <oldFormula>' Riesgos Seg Digital'!$A$1:$AH$14</oldFormula>
  </rdn>
  <rdn rId="0" localSheetId="3" customView="1" name="Z_8DDC4A9B_2B45_430C_A7BE_82A4208B61D4_.wvu.Cols" hidden="1" oldHidden="1">
    <formula>' Riesgos Seg Digital'!$K:$K</formula>
    <oldFormula>' Riesgos Seg Digital'!$K:$K</oldFormula>
  </rdn>
  <rcv guid="{8DDC4A9B-2B45-430C-A7BE-82A4208B61D4}"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32" start="0" length="0">
    <dxf>
      <font>
        <sz val="10"/>
        <color indexed="8"/>
        <name val="Calibri "/>
        <scheme val="none"/>
      </font>
      <fill>
        <patternFill patternType="solid">
          <bgColor theme="0"/>
        </patternFill>
      </fill>
      <border outline="0">
        <left style="thin">
          <color indexed="64"/>
        </left>
      </border>
      <protection locked="0"/>
    </dxf>
  </rfmt>
  <rcc rId="1562" sId="2">
    <nc r="BL32" t="inlineStr">
      <is>
        <t>Durante el periodo comprendido entre mayo y agosto de 2020, no hubo expedición de lista de elegibles, por tanto, no existe evidencia que reportar para este control.</t>
      </is>
    </nc>
  </rcc>
  <rdn rId="0" localSheetId="1" customView="1" name="Z_8C6BF91F_C526_4359_843D_4C677FE09932_.wvu.PrintArea" hidden="1" oldHidden="1">
    <formula>' Riesgos corrupción'!$A$1:$BM$13</formula>
  </rdn>
  <rdn rId="0" localSheetId="1" customView="1" name="Z_8C6BF91F_C526_4359_843D_4C677FE09932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rdn>
  <rdn rId="0" localSheetId="1" customView="1" name="Z_8C6BF91F_C526_4359_843D_4C677FE09932_.wvu.FilterData" hidden="1" oldHidden="1">
    <formula>' Riesgos corrupción'!$A$11:$CI$1651</formula>
  </rdn>
  <rdn rId="0" localSheetId="2" customView="1" name="Z_8C6BF91F_C526_4359_843D_4C677FE09932_.wvu.PrintArea" hidden="1" oldHidden="1">
    <formula>' Riesgos Gestión'!$A$1:$BO$17</formula>
  </rdn>
  <rdn rId="0" localSheetId="2" customView="1" name="Z_8C6BF91F_C526_4359_843D_4C677FE09932_.wvu.Cols" hidden="1" oldHidden="1">
    <formula>' Riesgos Gestión'!$B:$K,' Riesgos Gestión'!$M:$BG</formula>
  </rdn>
  <rdn rId="0" localSheetId="2" customView="1" name="Z_8C6BF91F_C526_4359_843D_4C677FE09932_.wvu.FilterData" hidden="1" oldHidden="1">
    <formula>' Riesgos Gestión'!$A$11:$BU$1608</formula>
  </rdn>
  <rdn rId="0" localSheetId="3" customView="1" name="Z_8C6BF91F_C526_4359_843D_4C677FE09932_.wvu.PrintArea" hidden="1" oldHidden="1">
    <formula>' Riesgos Seg Digital'!$A$1:$AH$14</formula>
  </rdn>
  <rdn rId="0" localSheetId="3" customView="1" name="Z_8C6BF91F_C526_4359_843D_4C677FE09932_.wvu.Cols" hidden="1" oldHidden="1">
    <formula>' Riesgos Seg Digital'!$K:$K</formula>
  </rdn>
  <rcv guid="{8C6BF91F-C526-4359-843D-4C677FE09932}"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44:A49">
    <dxf>
      <fill>
        <patternFill patternType="solid">
          <bgColor rgb="FFFFFF00"/>
        </patternFill>
      </fill>
    </dxf>
  </rfmt>
  <rfmt sheetId="2" sqref="BL44">
    <dxf>
      <fill>
        <patternFill patternType="solid">
          <bgColor rgb="FFFFFF00"/>
        </patternFill>
      </fill>
    </dxf>
  </rfmt>
  <rcc rId="1571" sId="2" xfDxf="1" dxf="1">
    <nc r="BL44" t="inlineStr">
      <is>
        <t xml:space="preserve">Durante el primer cuatrimestre se liquidaron 178 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t>
      </is>
    </nc>
    <ndxf>
      <fill>
        <patternFill patternType="solid">
          <bgColor rgb="FFFFFF00"/>
        </patternFill>
      </fill>
      <alignment horizontal="justify" vertical="center" wrapText="1" readingOrder="0"/>
      <border outline="0">
        <right style="thin">
          <color indexed="64"/>
        </right>
        <top style="thin">
          <color indexed="64"/>
        </top>
        <bottom style="thin">
          <color indexed="64"/>
        </bottom>
      </border>
    </ndxf>
  </rcc>
  <rcc rId="1572" sId="2" xfDxf="1" dxf="1">
    <nc r="BL45" t="inlineStr">
      <is>
        <t xml:space="preserve">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t>
      </is>
    </nc>
    <ndxf>
      <alignment horizontal="left" vertical="center" wrapText="1" readingOrder="0"/>
      <border outline="0">
        <right style="thin">
          <color indexed="64"/>
        </right>
        <top style="thin">
          <color indexed="64"/>
        </top>
        <bottom style="thin">
          <color indexed="64"/>
        </bottom>
      </border>
    </ndxf>
  </rcc>
  <rcc rId="1573" sId="2" xfDxf="1" dxf="1">
    <nc r="BL46" t="inlineStr">
      <is>
        <t>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is>
    </nc>
    <ndxf>
      <alignment horizontal="left" vertical="center" wrapText="1" readingOrder="0"/>
      <border outline="0">
        <right style="thin">
          <color indexed="64"/>
        </right>
        <top style="thin">
          <color indexed="64"/>
        </top>
        <bottom style="thin">
          <color indexed="64"/>
        </bottom>
      </border>
    </ndxf>
  </rc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Rows" hidden="1" oldHidden="1">
    <formula>' Riesgos Gestión'!$12:$43</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N36">
    <dxf>
      <fill>
        <patternFill patternType="none">
          <bgColor auto="1"/>
        </patternFill>
      </fill>
    </dxf>
  </rfmt>
  <rcc rId="2123" sId="2">
    <nc r="BN36" t="inlineStr">
      <is>
        <t xml:space="preserve">Teniendo en cuenta la modalidad de trabajo en casa, establecida con motivo de control de la pandemia COVID-19, se realizó video llamada con el profesional encargado de nómina para evidenciar los mecanismos de control para este proceso. Se precisa que los soportes de este proceso se encuentran en el PC del profesional y por VPN mantiene actualizada la información. En los soportes se presentó los archivos en Excel, los cuales verifica versus el aplicativo SICAPITAL, realizando un "punteo" de las novedades de nómina generadas para la liquidación en el aplicativo SICAPITAL, versus los archivos en Excel. Si se presentan diferencias en la liquidación, se realiza la validación del valor correcto y en caso de ser inconsistencias del aplicativo, solicita la verificación y ajuste al ingeniero a través de mesa de ayuda y de correos, si la diferencia está en el archivo en Excel, realiza los ajustes en el mismo.
Como soporte, anexa copia de las pantallas en donde se evidencian los archivos que maneja, entre los cuales también se encuentran las facturas recibidas por conceptos de libranzas y los diferentes actos administrativos que soportan las novedades en la nómina.
No se evidenció el procedimiento de nómina documentado en el aplicativo SIG. Por lo anterior, se recomienda, por Gestión del Conocimiento, documentar el procedimiento. 
El control es efectivo y no se ha materializado el riesgo. </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32">
    <dxf>
      <alignment horizontal="justify" readingOrder="0"/>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44">
    <dxf>
      <fill>
        <patternFill>
          <bgColor rgb="FFFFFF00"/>
        </patternFill>
      </fill>
    </dxf>
  </rfmt>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Rows" hidden="1" oldHidden="1">
    <formula>' Riesgos Gestión'!$12:$43</formula>
    <oldFormula>' Riesgos Gestión'!$12:$43</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2" sId="2">
    <oc r="BL45" t="inlineStr">
      <is>
        <t xml:space="preserve">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t>
      </is>
    </oc>
    <nc r="BL45"/>
  </rcc>
  <rfmt sheetId="2" sqref="BL44" start="0" length="0">
    <dxf>
      <font>
        <sz val="10"/>
        <color indexed="8"/>
        <name val="Calibri "/>
        <scheme val="none"/>
      </font>
      <alignment horizontal="left" readingOrder="0"/>
      <border outline="0">
        <left style="thin">
          <color indexed="64"/>
        </left>
      </border>
      <protection locked="0"/>
    </dxf>
  </rfmt>
  <rcc rId="1593" sId="2">
    <oc r="BL44" t="inlineStr">
      <is>
        <t xml:space="preserve">Durante el primer cuatrimestre se liquidaron 178 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t>
      </is>
    </oc>
    <nc r="BL44" t="inlineStr">
      <is>
        <r>
          <t xml:space="preserve">Durante el  </t>
        </r>
        <r>
          <rPr>
            <b/>
            <sz val="10"/>
            <color indexed="8"/>
            <rFont val="Calibri "/>
          </rPr>
          <t>SEGUNDO</t>
        </r>
        <r>
          <rPr>
            <sz val="10"/>
            <color indexed="8"/>
            <rFont val="Calibri "/>
          </rPr>
          <t xml:space="preserve"> cuatrimestre se liquidaron 178</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nc>
  </rc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Rows" hidden="1" oldHidden="1">
    <formula>' Riesgos Gestión'!$12:$43,' Riesgos Gestión'!$50:$80</formula>
    <oldFormula>' Riesgos Gestión'!$12:$43</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3" sId="2" odxf="1" dxf="1">
    <nc r="BL33" t="inlineStr">
      <is>
        <t>El personal de talento humano realizó la verificación de la información aportada por los servidores públicos que se vincularon a la entidad durante este cuatrimestre, utilizando los formatos A-GTH-FM-001 y A-GTH-FM-002, tal como se evidencia en los archivos que se anexan en la carpeta de seguimiento a los riesgos, gestión del talento humano 2020, no se presentó ninguna novedad por lo tanto no se ha materializado el riesgo.</t>
      </is>
    </nc>
    <odxf>
      <font>
        <sz val="11"/>
        <color theme="1"/>
        <name val="Calibri"/>
        <scheme val="minor"/>
      </font>
      <fill>
        <patternFill patternType="none">
          <bgColor indexed="65"/>
        </patternFill>
      </fill>
      <border outline="0">
        <left/>
      </border>
      <protection locked="1"/>
    </odxf>
    <ndxf>
      <font>
        <sz val="10"/>
        <color indexed="8"/>
        <name val="Calibri "/>
        <scheme val="none"/>
      </font>
      <fill>
        <patternFill patternType="solid">
          <bgColor theme="0"/>
        </patternFill>
      </fill>
      <border outline="0">
        <left style="thin">
          <color indexed="64"/>
        </left>
      </border>
      <protection locked="0"/>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4" sId="2">
    <oc r="BL44" t="inlineStr">
      <is>
        <r>
          <t xml:space="preserve">Durante el  </t>
        </r>
        <r>
          <rPr>
            <b/>
            <sz val="10"/>
            <color indexed="8"/>
            <rFont val="Calibri "/>
          </rPr>
          <t>SEGUNDO</t>
        </r>
        <r>
          <rPr>
            <sz val="10"/>
            <color indexed="8"/>
            <rFont val="Calibri "/>
          </rPr>
          <t xml:space="preserve"> cuatrimestre se liquidaron 178</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oc>
    <nc r="BL44" t="inlineStr">
      <is>
        <r>
          <t xml:space="preserve">Durante el  </t>
        </r>
        <r>
          <rPr>
            <b/>
            <sz val="10"/>
            <color indexed="8"/>
            <rFont val="Calibri "/>
          </rPr>
          <t>SEGUNDO</t>
        </r>
        <r>
          <rPr>
            <sz val="10"/>
            <color indexed="8"/>
            <rFont val="Calibri "/>
          </rPr>
          <t xml:space="preserve"> cuatrimestre se liquidaronXXX</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nc>
  </rcc>
  <rfmt sheetId="2" sqref="BL45" start="0" length="0">
    <dxf>
      <font>
        <sz val="10"/>
        <color indexed="8"/>
        <name val="Calibri "/>
        <scheme val="none"/>
      </font>
      <fill>
        <patternFill patternType="solid">
          <bgColor theme="0"/>
        </patternFill>
      </fill>
      <border outline="0">
        <left style="thin">
          <color indexed="64"/>
        </left>
      </border>
      <protection locked="0"/>
    </dxf>
  </rfmt>
  <ris rId="1605" sheetId="7" name="[Matriz_de_riesgos_Version_2 segundo cuatrimestre 2020.xlsx]Hoja4" sheetPosition="3"/>
  <rcc rId="1606" sId="7">
    <nc r="G18">
      <v>110</v>
    </nc>
  </rcc>
  <rrc rId="1607" sId="7" eol="1" ref="A19:XFD19" action="insertRow"/>
  <rcc rId="1608" sId="7">
    <nc r="G19">
      <v>229</v>
    </nc>
  </rcc>
  <rrc rId="1609" sId="7" eol="1" ref="A20:XFD20" action="insertRow"/>
  <rcc rId="1610" sId="7">
    <nc r="G20">
      <f>+G19-G18</f>
    </nc>
  </rcc>
  <rrc rId="1611" sId="7" eol="1" ref="A21:XFD21" action="insertRow"/>
  <rcc rId="1612" sId="7">
    <nc r="G21">
      <f>+G20+G18</f>
    </nc>
  </rcc>
  <rfmt sheetId="2" sqref="BL45" start="0" length="2147483647">
    <dxf>
      <font>
        <sz val="11"/>
      </font>
    </dxf>
  </rfmt>
  <rcc rId="1613" sId="2">
    <nc r="BL45" t="inlineStr">
      <is>
        <r>
          <t>Paa este periodo  de</t>
        </r>
        <r>
          <rPr>
            <b/>
            <sz val="11"/>
            <color indexed="8"/>
            <rFont val="Calibri "/>
          </rPr>
          <t xml:space="preserve"> mayo a agosto </t>
        </r>
        <r>
          <rPr>
            <sz val="11"/>
            <color indexed="8"/>
            <rFont val="Calibri "/>
          </rPr>
          <t xml:space="preserve">, se expidieron  119  registros presupuestales CRP, a los cuales se les aplicó el control, validando todos los datos con los documentos de soporte,  con el fin que los datos allí consignados estén acordes con el contrato y demás documentos soportes. 
Una vez validados se dio el visto bueno por parte del funcionario del proceso financiero que realizó la validación. 
La evidencia de los CRP  reposa en la carpeta  virtual  en el escritorio del computador  con el visto bueno correspondiente. Por la emergencia  Sanitaria COVID 19  se  anexa evidencia   aleatoria del  4  de mayo   al 24  de  agosto  
</t>
        </r>
        <r>
          <rPr>
            <b/>
            <sz val="11"/>
            <color rgb="FFFF0000"/>
            <rFont val="Calibri "/>
          </rPr>
          <t>Ruta: \\192.168.0.8\shares\1-SIG-DASCD\22-Matriz de Riesgos\2020\Riesgos de gestión y corrupción\Cuatrimestre 1 - 2020\Evidencias_Matriz_Riesgos Primer Cuatrimestre\12. Gestión Financiera\Presupuesto\CONTROL VB  A CRP</t>
        </r>
      </is>
    </nc>
  </rc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Rows" hidden="1" oldHidden="1">
    <formula>' Riesgos Gestión'!$12:$43,' Riesgos Gestión'!$50:$80</formula>
    <oldFormula>' Riesgos Gestión'!$12:$43,' Riesgos Gestión'!$50:$80</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3" sId="2">
    <oc r="BL46" t="inlineStr">
      <is>
        <t>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is>
    </oc>
    <nc r="BL46"/>
  </rcc>
  <rdn rId="0" localSheetId="2" customView="1" name="Z_3A5697C3_32C3_4CB4_89B9_188D7136933B_.wvu.Rows" hidden="1" oldHidden="1">
    <oldFormula>' Riesgos Gestión'!$12:$43,' Riesgos Gestión'!$50:$80</oldFormula>
  </rdn>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45">
    <dxf>
      <fill>
        <patternFill>
          <bgColor theme="4" tint="0.39997558519241921"/>
        </patternFill>
      </fill>
    </dxf>
  </rfmt>
  <rfmt sheetId="2" sqref="BL46" start="0" length="0">
    <dxf>
      <font>
        <sz val="10"/>
        <color indexed="8"/>
        <name val="Calibri "/>
        <scheme val="none"/>
      </font>
      <fill>
        <patternFill patternType="solid">
          <bgColor theme="0"/>
        </patternFill>
      </fill>
      <border outline="0">
        <left style="thin">
          <color indexed="64"/>
        </left>
      </border>
      <protection locked="0"/>
    </dxf>
  </rfmt>
  <rcc rId="1633" sId="7">
    <nc r="H18">
      <v>133</v>
    </nc>
  </rcc>
  <rcc rId="1634" sId="7">
    <nc r="H19">
      <v>232</v>
    </nc>
  </rcc>
  <rcc rId="1635" sId="7">
    <nc r="H20">
      <f>+H19-H18</f>
    </nc>
  </rcc>
  <rcc rId="1636" sId="7">
    <nc r="I20">
      <f>+H20+H18</f>
    </nc>
  </rcc>
  <rfmt sheetId="2" sqref="BL46" start="0" length="0">
    <dxf>
      <font>
        <sz val="12"/>
        <color indexed="8"/>
        <name val="Calibri "/>
        <scheme val="none"/>
      </font>
    </dxf>
  </rfmt>
  <rcc rId="1637" sId="2">
    <nc r="BL46" t="inlineStr">
      <is>
        <r>
          <t xml:space="preserve">Para el  </t>
        </r>
        <r>
          <rPr>
            <b/>
            <sz val="12"/>
            <color indexed="8"/>
            <rFont val="Calibri "/>
          </rPr>
          <t>SEGUNDO</t>
        </r>
        <r>
          <rPr>
            <sz val="12"/>
            <color indexed="8"/>
            <rFont val="Calibri "/>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mato  al  24 de agosto  
Ruta:\\192.168.0.8\shares\1-SIG-DASCD\22-Matriz de Riesgos\2020\Riesgos de gestión y corrupción\Cuatrimestre 1 - 2020\Evidencias_Matriz_Riesgos Primer Cuatrimestre\12. Gestión Financiera\Presupuesto\FORMATO A FIN FM 006</t>
        </r>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8" sId="2">
    <oc r="BL46" t="inlineStr">
      <is>
        <r>
          <t xml:space="preserve">Para el  </t>
        </r>
        <r>
          <rPr>
            <b/>
            <sz val="12"/>
            <color indexed="8"/>
            <rFont val="Calibri "/>
          </rPr>
          <t>SEGUNDO</t>
        </r>
        <r>
          <rPr>
            <sz val="12"/>
            <color indexed="8"/>
            <rFont val="Calibri "/>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mato  al  24 de agosto  
Ruta:\\192.168.0.8\shares\1-SIG-DASCD\22-Matriz de Riesgos\2020\Riesgos de gestión y corrupción\Cuatrimestre 1 - 2020\Evidencias_Matriz_Riesgos Primer Cuatrimestre\12. Gestión Financiera\Presupuesto\FORMATO A FIN FM 006</t>
        </r>
      </is>
    </oc>
    <nc r="BL46" t="inlineStr">
      <is>
        <r>
          <t xml:space="preserve">Para el  </t>
        </r>
        <r>
          <rPr>
            <b/>
            <sz val="12"/>
            <color indexed="8"/>
            <rFont val="Calibri "/>
          </rPr>
          <t>SEGUNDO</t>
        </r>
        <r>
          <rPr>
            <sz val="12"/>
            <color indexed="8"/>
            <rFont val="Calibri "/>
          </rPr>
          <t xml:space="preserve">  cuatrimestre de la vigencia se expidieron 99   CDP,  dando visto bueno en el formato A- FIN- FM-006 una vez verificados los rubros, valores , imputación presupuestal, objeto y línea del PAA. 
La evidencia reposa en la carpeta física de CDP expedidos del archivo de gestión del proceso  con el visto bueno correspondiente. Por la emergencia  Sanitaria COVID 19 se anexan  evidencias aleatorias  del 4 de mato  al  24 de agosto  
</t>
        </r>
        <r>
          <rPr>
            <sz val="12"/>
            <color rgb="FFFF0000"/>
            <rFont val="Calibri "/>
          </rPr>
          <t>Ruta:\\192.168.0.8\shares\1-SIG-DASCD\22-Matriz de Riesgos\2020\Riesgos de gestión y corrupción\Cuatrimestre 1 - 2020\Evidencias_Matriz_Riesgos Primer Cuatrimestre\12. Gestión Financiera\Presu</t>
        </r>
        <r>
          <rPr>
            <sz val="12"/>
            <color indexed="8"/>
            <rFont val="Calibri "/>
          </rPr>
          <t>puesto\FORMATO A FIN FM 006</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H46">
    <dxf>
      <fill>
        <patternFill>
          <bgColor theme="9"/>
        </patternFill>
      </fill>
    </dxf>
  </rfmt>
  <rfmt sheetId="2" sqref="BH46">
    <dxf>
      <fill>
        <patternFill>
          <bgColor theme="9" tint="0.59999389629810485"/>
        </patternFill>
      </fill>
    </dxf>
  </rfmt>
  <rcc rId="1639" sId="2">
    <oc r="BL44" t="inlineStr">
      <is>
        <r>
          <t xml:space="preserve">Durante el  </t>
        </r>
        <r>
          <rPr>
            <b/>
            <sz val="10"/>
            <color indexed="8"/>
            <rFont val="Calibri "/>
          </rPr>
          <t>SEGUNDO</t>
        </r>
        <r>
          <rPr>
            <sz val="10"/>
            <color indexed="8"/>
            <rFont val="Calibri "/>
          </rPr>
          <t xml:space="preserve"> cuatrimestre se liquidaronXXX</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oc>
    <nc r="BL44" t="inlineStr">
      <is>
        <r>
          <t xml:space="preserve">Durante el  </t>
        </r>
        <r>
          <rPr>
            <b/>
            <sz val="10"/>
            <color indexed="8"/>
            <rFont val="Calibri "/>
          </rPr>
          <t>SEGUNDO</t>
        </r>
        <r>
          <rPr>
            <sz val="10"/>
            <color indexed="8"/>
            <rFont val="Calibri "/>
          </rPr>
          <t xml:space="preserve"> cuatrimestre se liquidaron 261 </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nc>
  </rc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8" sId="2">
    <oc r="BL44" t="inlineStr">
      <is>
        <r>
          <t xml:space="preserve">Durante el  </t>
        </r>
        <r>
          <rPr>
            <b/>
            <sz val="10"/>
            <color indexed="8"/>
            <rFont val="Calibri "/>
          </rPr>
          <t>SEGUNDO</t>
        </r>
        <r>
          <rPr>
            <sz val="10"/>
            <color indexed="8"/>
            <rFont val="Calibri "/>
          </rPr>
          <t xml:space="preserve"> cuatrimestre se liquidaron 261 </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oc>
    <nc r="BL44" t="inlineStr">
      <is>
        <r>
          <t xml:space="preserve">Durante el  </t>
        </r>
        <r>
          <rPr>
            <b/>
            <sz val="10"/>
            <color indexed="8"/>
            <rFont val="Calibri "/>
          </rPr>
          <t>SEGUNDO</t>
        </r>
        <r>
          <rPr>
            <sz val="10"/>
            <color indexed="8"/>
            <rFont val="Calibri "/>
          </rPr>
          <t xml:space="preserve"> cuatrimestre se liquidaron 261 </t>
        </r>
        <r>
          <rPr>
            <b/>
            <sz val="10"/>
            <rFont val="Calibri"/>
            <family val="2"/>
          </rPr>
          <t xml:space="preserve"> </t>
        </r>
        <r>
          <rPr>
            <sz val="10"/>
            <rFont val="Calibri"/>
            <family val="2"/>
          </rPr>
          <t>OP a las cuales se les realizó la correspondiente revisión por parte de los profesionales del proceso financiero, verificando en las hojas de trabajo dispuestas para tal fin (matriz control CRP, liquidación de retención por rentas de trabajo y revisión de OP),  que la imputación de rubros presupuestales, contables y tributarios se encuentren consistentes con los soportes documentales, procedimientos y normatividad vigente. 
Los correos electrónicos de evidencia de la revisión se encuentran en el correo institucional de los profesionales y auxiliar del proceso financiero. De la misma manera, revisada la OP y si se encuentra consistente, el profesional de Presupuesto procede a aprobar la OP y generar la planilla de pago para firmas del Responsable de Presupuesto y el Ordenador del Gasto y Vo Bo de los profesionales del proceso en la OP física.  
S</t>
        </r>
        <r>
          <rPr>
            <sz val="10"/>
            <color rgb="FFFF0000"/>
            <rFont val="Calibri"/>
            <family val="2"/>
          </rPr>
          <t>e adjuntan en la carpeta de evidencias pantallazo control CRP, correos de revisión de planillas y órdenes de pago en la ruta: \\192.168.0.8\shares\1-SIG-DASCD\22-Matriz de Riesgos\2020\Riesgos de gestión y corrupción\Cuatrimestre 1 - 2020\Evidencias_Matriz_Riesgos Primer Cuatrimestre\12. Gestión Financiera\Presupuesto\Correos y pantallazo</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47" start="0" length="0">
    <dxf>
      <font>
        <sz val="10"/>
        <color indexed="8"/>
        <name val="Calibri "/>
        <scheme val="none"/>
      </font>
      <fill>
        <patternFill patternType="solid">
          <bgColor theme="0"/>
        </patternFill>
      </fill>
      <alignment horizontal="left" readingOrder="0"/>
      <border outline="0">
        <left style="thin">
          <color indexed="64"/>
        </left>
      </border>
      <protection locked="0"/>
    </dxf>
  </rfmt>
  <rcc rId="1657" sId="2" odxf="1" dxf="1">
    <nc r="BL48" t="inlineStr">
      <is>
        <t>Durante los meses de enero a abril de 2020  se han efectuado dieciséis (16) actas de conciliación internas de entrega de información desde la áreas de gestión a contabilidad. Las copias de las actas se encuentran en el link Z:\1-SIG-DASCD\22-Matriz de Riesgos\2020\Riesgos de gestión y corrupción\Cuatrimestre 1 - 2020\Evidencias_Matriz_Riesgos Primer Cuatrimestre\12. Gestión Financiera\Contabilidad\Conc_Internas.
Las actas del mes de abril se elaboran en el mes de mayo de 2020 posterior al análisis de información del cierre mensual.</t>
      </is>
    </nc>
    <odxf>
      <font>
        <sz val="11"/>
        <color theme="1"/>
        <name val="Calibri"/>
        <scheme val="minor"/>
      </font>
      <fill>
        <patternFill patternType="none">
          <bgColor indexed="65"/>
        </patternFill>
      </fill>
      <alignment horizontal="justify" readingOrder="0"/>
      <border outline="0">
        <left/>
      </border>
      <protection locked="1"/>
    </odxf>
    <ndxf>
      <font>
        <sz val="10"/>
        <color indexed="8"/>
        <name val="Calibri "/>
        <scheme val="none"/>
      </font>
      <fill>
        <patternFill patternType="solid">
          <bgColor theme="0"/>
        </patternFill>
      </fill>
      <alignment horizontal="left" readingOrder="0"/>
      <border outline="0">
        <left style="thin">
          <color indexed="64"/>
        </left>
      </border>
      <protection locked="0"/>
    </ndxf>
  </rcc>
  <rcc rId="1658" sId="2" odxf="1" dxf="1">
    <nc r="BL49" t="inlineStr">
      <is>
        <t xml:space="preserve">El seguimiento al Plan de Sostenibilidad Contable con corte a diciembre de 2019, se realizó en el Comité de Sostenibilidad Contable realizado el día 26 de febrero de 2020. En el cual se mostró una ejecución del 100%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abril de 2020 se tiene previsto realizarlo en el mes de mayo de 2020. 
Con corte al mes de abril, la ejecución del mismo se encuentra en un 29%.  
Los seguimientos de los planes de sostenibilidad con corte a 31 de diciembre de 2019 y 30 de abril de 2020  se encuentran en el link de evidencias: Z:\1-SIG-DASCD\22-Matriz de Riesgos\2020\Riesgos de gestión y corrupción\Cuatrimestre 1 - 2020\Evidencias_Matriz_Riesgos Primer Cuatrimestre\12. Gestión Financiera\Contabilidad\Plan de Sostenibilidad. </t>
      </is>
    </nc>
    <odxf>
      <font>
        <sz val="11"/>
        <color theme="1"/>
        <name val="Calibri"/>
        <scheme val="minor"/>
      </font>
      <fill>
        <patternFill patternType="none">
          <bgColor indexed="65"/>
        </patternFill>
      </fill>
      <alignment horizontal="justify" readingOrder="0"/>
      <border outline="0">
        <left/>
      </border>
      <protection locked="1"/>
    </odxf>
    <ndxf>
      <font>
        <sz val="10"/>
        <color indexed="8"/>
        <name val="Calibri "/>
        <scheme val="none"/>
      </font>
      <fill>
        <patternFill patternType="solid">
          <bgColor theme="0"/>
        </patternFill>
      </fill>
      <alignment horizontal="left" readingOrder="0"/>
      <border outline="0">
        <left style="thin">
          <color indexed="64"/>
        </left>
      </border>
      <protection locked="0"/>
    </ndxf>
  </rcc>
  <rfmt sheetId="2" sqref="BL47:BL49">
    <dxf>
      <fill>
        <patternFill>
          <bgColor rgb="FFFFFF00"/>
        </patternFill>
      </fill>
    </dxf>
  </rfmt>
  <rcc rId="1659" sId="2">
    <nc r="BL47" t="inlineStr">
      <is>
        <r>
          <t xml:space="preserve">Durante los meses de mayo a agosto de 2020, antes de los cierres periódicos contables de abril a julio de 2020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link </t>
        </r>
        <r>
          <rPr>
            <sz val="10"/>
            <color rgb="FFFF0000"/>
            <rFont val="Calibri "/>
          </rPr>
          <t xml:space="preserve"> Z:\1-SIG-DASCD\22-Matriz de Riesgos\2020\Riesgos de gestión y corrupción\Cuatrimestre 1 - 2020\Evidencias_Matriz_Riesgos Primer Cuatrimestre\12. Gestión Financiera\Contabilidad\Conc_Rubros Contables.</t>
        </r>
        <r>
          <rPr>
            <sz val="10"/>
            <color indexed="8"/>
            <rFont val="Calibri "/>
          </rPr>
          <t xml:space="preserve">
La conciliación de rubros correspondiente al mes de agosto se realiza durante las dos primeras semanas de septiembre  de 2020.</t>
        </r>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0" sId="2">
    <oc r="BL48" t="inlineStr">
      <is>
        <t>Durante los meses de enero a abril de 2020  se han efectuado dieciséis (16) actas de conciliación internas de entrega de información desde la áreas de gestión a contabilidad. Las copias de las actas se encuentran en el link Z:\1-SIG-DASCD\22-Matriz de Riesgos\2020\Riesgos de gestión y corrupción\Cuatrimestre 1 - 2020\Evidencias_Matriz_Riesgos Primer Cuatrimestre\12. Gestión Financiera\Contabilidad\Conc_Internas.
Las actas del mes de abril se elaboran en el mes de mayo de 2020 posterior al análisis de información del cierre mensual.</t>
      </is>
    </oc>
    <nc r="BL48" t="inlineStr">
      <is>
        <r>
          <t xml:space="preserve">Durante los meses de enero a agosto de 2020  se han efectuado veintisiete  (27) actas de conciliación internas de entrega de información desde la áreas de gestión a contabilidad, con corte al mes de julio de 2020. Las copias de las actas se encuentran en el link </t>
        </r>
        <r>
          <rPr>
            <sz val="10"/>
            <color rgb="FFFF0000"/>
            <rFont val="Calibri "/>
          </rPr>
          <t>Z:\1-SIG-DASCD\22-Matriz de Riesgos\2020\Riesgos de gestión y corrupción\Cuatrimestre 1 - 2020\Evidencias_Matriz_Riesgos Primer Cuatrimestre\12. Gestión Financiera\Contabilidad\Conc_Internas.</t>
        </r>
        <r>
          <rPr>
            <sz val="10"/>
            <color indexed="8"/>
            <rFont val="Calibri "/>
          </rPr>
          <t xml:space="preserve">
Las actas del mes de agosto de 2020 se elaboran en el mes de septiembre de 2020 posterior al análisis de información del cierre mensual.</t>
        </r>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9F22DC8-DF35-4B57-82D5-15C70FC87FF7}" action="delete"/>
  <rdn rId="0" localSheetId="1" customView="1" name="Z_E9F22DC8_DF35_4B57_82D5_15C70FC87FF7_.wvu.PrintArea" hidden="1" oldHidden="1">
    <formula>' Riesgos corrupción'!$A$1:$BM$13</formula>
    <oldFormula>' Riesgos corrupción'!$A$1:$BM$13</oldFormula>
  </rdn>
  <rdn rId="0" localSheetId="1" customView="1" name="Z_E9F22DC8_DF35_4B57_82D5_15C70FC87FF7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oldFormula>
  </rdn>
  <rdn rId="0" localSheetId="1" customView="1" name="Z_E9F22DC8_DF35_4B57_82D5_15C70FC87FF7_.wvu.FilterData" hidden="1" oldHidden="1">
    <formula>' Riesgos corrupción'!$A$11:$CI$1651</formula>
    <oldFormula>' Riesgos corrupción'!$A$11:$CI$1651</oldFormula>
  </rdn>
  <rdn rId="0" localSheetId="2" customView="1" name="Z_E9F22DC8_DF35_4B57_82D5_15C70FC87FF7_.wvu.PrintArea" hidden="1" oldHidden="1">
    <formula>' Riesgos Gestión'!$A$1:$BO$17</formula>
    <oldFormula>' Riesgos Gestión'!$A$1:$BO$17</oldFormula>
  </rdn>
  <rdn rId="0" localSheetId="2" customView="1" name="Z_E9F22DC8_DF35_4B57_82D5_15C70FC87FF7_.wvu.Cols" hidden="1" oldHidden="1">
    <formula>' Riesgos Gestión'!$M:$BG</formula>
    <oldFormula>' Riesgos Gestión'!$M:$BG</oldFormula>
  </rdn>
  <rdn rId="0" localSheetId="2" customView="1" name="Z_E9F22DC8_DF35_4B57_82D5_15C70FC87FF7_.wvu.FilterData" hidden="1" oldHidden="1">
    <formula>' Riesgos Gestión'!$A$11:$BU$1608</formula>
    <oldFormula>' Riesgos Gestión'!$A$11:$BU$1608</oldFormula>
  </rdn>
  <rdn rId="0" localSheetId="3" customView="1" name="Z_E9F22DC8_DF35_4B57_82D5_15C70FC87FF7_.wvu.PrintArea" hidden="1" oldHidden="1">
    <formula>' Riesgos Seg Digital'!$A$1:$AH$14</formula>
    <oldFormula>' Riesgos Seg Digital'!$A$1:$AH$14</oldFormula>
  </rdn>
  <rdn rId="0" localSheetId="3" customView="1" name="Z_E9F22DC8_DF35_4B57_82D5_15C70FC87FF7_.wvu.Cols" hidden="1" oldHidden="1">
    <formula>' Riesgos Seg Digital'!$K:$K</formula>
    <oldFormula>' Riesgos Seg Digital'!$K:$K</oldFormula>
  </rdn>
  <rcv guid="{E9F22DC8-DF35-4B57-82D5-15C70FC87FF7}"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9" sId="2">
    <oc r="BL49" t="inlineStr">
      <is>
        <t xml:space="preserve">El seguimiento al Plan de Sostenibilidad Contable con corte a diciembre de 2019, se realizó en el Comité de Sostenibilidad Contable realizado el día 26 de febrero de 2020. En el cual se mostró una ejecución del 100%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abril de 2020 se tiene previsto realizarlo en el mes de mayo de 2020. 
Con corte al mes de abril, la ejecución del mismo se encuentra en un 29%.  
Los seguimientos de los planes de sostenibilidad con corte a 31 de diciembre de 2019 y 30 de abril de 2020  se encuentran en el link de evidencias: Z:\1-SIG-DASCD\22-Matriz de Riesgos\2020\Riesgos de gestión y corrupción\Cuatrimestre 1 - 2020\Evidencias_Matriz_Riesgos Primer Cuatrimestre\12. Gestión Financiera\Contabilidad\Plan de Sostenibilidad. </t>
      </is>
    </oc>
    <nc r="BL49" t="inlineStr">
      <is>
        <t xml:space="preserve">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t>
      </is>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0" sId="2">
    <oc r="BL49" t="inlineStr">
      <is>
        <t xml:space="preserve">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t>
      </is>
    </oc>
    <nc r="BL49" t="inlineStr">
      <is>
        <t>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Z:\4-Segimiento_Plan_accion_2020\400_SGCyCD\1. Plan de Sostenibilidad Contable_2020_1</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1" sId="2">
    <oc r="BL49" t="inlineStr">
      <is>
        <t>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Z:\4-Segimiento_Plan_accion_2020\400_SGCyCD\1. Plan de Sostenibilidad Contable_2020_1</t>
      </is>
    </oc>
    <nc r="BL49" t="inlineStr">
      <is>
        <t>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Z:\4-Segimiento_Plan_accion_2020\400_SGCyCD\1. Plan de Sostenibilidad Contable_2020_1\8. AGOSTO</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A5697C3-32C3-4CB4-89B9-188D7136933B}" action="delete"/>
  <rdn rId="0" localSheetId="1" customView="1" name="Z_3A5697C3_32C3_4CB4_89B9_188D7136933B_.wvu.PrintArea" hidden="1" oldHidden="1">
    <formula>' Riesgos corrupción'!$A$1:$BM$13</formula>
    <oldFormula>' Riesgos corrupción'!$A$1:$BM$13</oldFormula>
  </rdn>
  <rdn rId="0" localSheetId="1" customView="1" name="Z_3A5697C3_32C3_4CB4_89B9_188D7136933B_.wvu.Cols" hidden="1" oldHidden="1">
    <formula>' Riesgos corrupción'!$J:$K</formula>
    <oldFormula>' Riesgos corrupción'!$J:$K</oldFormula>
  </rdn>
  <rdn rId="0" localSheetId="1" customView="1" name="Z_3A5697C3_32C3_4CB4_89B9_188D7136933B_.wvu.FilterData" hidden="1" oldHidden="1">
    <formula>' Riesgos corrupción'!$A$11:$CI$1651</formula>
    <oldFormula>' Riesgos corrupción'!$A$11:$CI$1651</oldFormula>
  </rdn>
  <rdn rId="0" localSheetId="2" customView="1" name="Z_3A5697C3_32C3_4CB4_89B9_188D7136933B_.wvu.PrintArea" hidden="1" oldHidden="1">
    <formula>' Riesgos Gestión'!$A$1:$BO$17</formula>
    <oldFormula>' Riesgos Gestión'!$A$1:$BO$17</oldFormula>
  </rdn>
  <rdn rId="0" localSheetId="2" customView="1" name="Z_3A5697C3_32C3_4CB4_89B9_188D7136933B_.wvu.Cols" hidden="1" oldHidden="1">
    <formula>' Riesgos Gestión'!$M:$BG</formula>
    <oldFormula>' Riesgos Gestión'!$M:$BG</oldFormula>
  </rdn>
  <rdn rId="0" localSheetId="2" customView="1" name="Z_3A5697C3_32C3_4CB4_89B9_188D7136933B_.wvu.FilterData" hidden="1" oldHidden="1">
    <formula>' Riesgos Gestión'!$A$11:$BU$1608</formula>
    <oldFormula>' Riesgos Gestión'!$A$11:$BU$1608</oldFormula>
  </rdn>
  <rdn rId="0" localSheetId="3" customView="1" name="Z_3A5697C3_32C3_4CB4_89B9_188D7136933B_.wvu.PrintArea" hidden="1" oldHidden="1">
    <formula>' Riesgos Seg Digital'!$A$1:$AH$14</formula>
    <oldFormula>' Riesgos Seg Digital'!$A$1:$AH$14</oldFormula>
  </rdn>
  <rdn rId="0" localSheetId="3" customView="1" name="Z_3A5697C3_32C3_4CB4_89B9_188D7136933B_.wvu.Cols" hidden="1" oldHidden="1">
    <formula>' Riesgos Seg Digital'!$K:$K</formula>
    <oldFormula>' Riesgos Seg Digital'!$K:$K</oldFormula>
  </rdn>
  <rcv guid="{3A5697C3-32C3-4CB4-89B9-188D7136933B}"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0" sId="2">
    <oc r="BL49" t="inlineStr">
      <is>
        <t>El seguimiento al Plan de Sostenibilidad Contable con corte a abril de 2020, se realizó en el Comité de Sostenibilidad Contable llevado a cabo el día 29 de mayo de 2020. En el cual se mostró una ejecución del 29% consolidada. Se adjunta el acta de dicha sesión.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Con corte al mes de agosto, la ejecución del mismo se encuentra en un 69%.  
El seguimiento de plan de sostenibilidad con corte a 31 de agosto de 2020  se encuentran en el link de evidencias: Z:\4-Segimiento_Plan_accion_2020\400_SGCyCD\1. Plan de Sostenibilidad Contable_2020_1\8. AGOSTO</t>
      </is>
    </oc>
    <nc r="BL49" t="inlineStr">
      <is>
        <t>El seguimiento al Plan de Sostenibilidad Contable con corte a abril de 2020, se realizó en el Comité de Sostenibilidad Contable llevado a cabo el día 29 de mayo de 2020. En el cual se mostró una ejecución del 29% consolidada. 
El Plan de Sostenibilidad Contable para la vigencia 2020 fue presentado como Plan de Acción estratégico al Comité de desempeño, el cual se le realiza seguimiento periódico desde la alta dirección aparte del seguimiento cuatrimestral que por norma debe garantizar el Comité de Sostenibilidad Contable del DASCD. El seguimiento cuatrimestral con corte a agosto de 2020 se tiene previsto realizarlo en el mes de septiembre de 2020.
Adicional a la sesión del mes de febrfero, registrada en el seguimiento a la matriz de riesgos del primer cuatrimestre, se han realizado otras dos sesiones del CTSC en donde aborfan temas para consoludación del Sistema de Sostenibilidad Contable del DASCD. La sesión del 29 de mayo y la sesión del 14 de agosto. ( Se adjuntan las respectivas actas )
Con corte al mes de agosto, la ejecución del mismo se encuentra en un 69%.  
El seguimiento de plan de sostenibilidad con corte a 31 de agosto de 2020  se encuentran en el link de evidencias: Z:\4-Segimiento_Plan_accion_2020\400_SGCyCD\1. Plan de Sostenibilidad Contable_2020_1\8. AGOSTO</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1" sId="2">
    <oc r="BL48" t="inlineStr">
      <is>
        <r>
          <t xml:space="preserve">Durante los meses de enero a agosto de 2020  se han efectuado veintisiete  (27) actas de conciliación internas de entrega de información desde la áreas de gestión a contabilidad, con corte al mes de julio de 2020. Las copias de las actas se encuentran en el link </t>
        </r>
        <r>
          <rPr>
            <sz val="10"/>
            <color rgb="FFFF0000"/>
            <rFont val="Calibri "/>
          </rPr>
          <t>Z:\1-SIG-DASCD\22-Matriz de Riesgos\2020\Riesgos de gestión y corrupción\Cuatrimestre 1 - 2020\Evidencias_Matriz_Riesgos Primer Cuatrimestre\12. Gestión Financiera\Contabilidad\Conc_Internas.</t>
        </r>
        <r>
          <rPr>
            <sz val="10"/>
            <color indexed="8"/>
            <rFont val="Calibri "/>
          </rPr>
          <t xml:space="preserve">
Las actas del mes de agosto de 2020 se elaboran en el mes de septiembre de 2020 posterior al análisis de información del cierre mensual.</t>
        </r>
      </is>
    </oc>
    <nc r="BL48" t="inlineStr">
      <is>
        <t>Durante los meses de enero a agosto de 2020  se han efectuado veintisiete  (27) actas de conciliación internas de entrega de información desde la áreas de gestión a contabilidad, con corte al mes de julio de 2020. Las copias de las actas se encuentran en el link Z:\7- Seguimientos otros informes\3. Seguimiento Mapas de riesgos\Riesgos de gestión y corrupción\Segundo_Seguimiento - 2020\Evidencias\12-G_Financiera\Contabilidad\Actas de Conciliación Internas.
Las actas del mes de agosto de 2020 se elaboran en el mes de septiembre de 2020 posterior al análisis de información del cierre mensual.</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2" sId="2">
    <oc r="BM16" t="inlineStr">
      <is>
        <t xml:space="preserve">En la carpeta compartida Z:\
Z:\4-Segimiento_Plan_accion_2020\110_OAP\4. ISO 9001 , se verificaron  las evidencias con las que mes a mes se realiza el avance y seguimiento del control establecido, en el proyecto Mantenimiento del Sistema de Gestión de Calidad bajo la norma ISO 9001:2015. El control es efectivo y el riesgo no se ha materializado.  
* En concordancia con el Estado de Emergencia en todo el territorio Nacional como consecuencia de la pandemia generada por el COVID -19 y de acuerdo con lo establecido en las TRD y con el propósito de salvaguardar la integridad e información; para el reporte mensual de los indicadores de gestión de los procesos, se les indico que es importante remitir firmado en formato digital excel y PDF la hoja de vida de los indicadores para registrar y publicar en la carpeta N° 6-Indicadores del proceso; dado que en físico en la respectiva carpeta  no se puede conservar hasta tanto se normalice el retorno a las actividades presenciales. 
</t>
      </is>
    </oc>
    <nc r="BM16" t="inlineStr">
      <is>
        <t xml:space="preserve">En la carpeta compartida Z:\
Z:\4-Segimiento_Plan_accion_2020\110_OAP\4. ISO 9001 , se verificaron  las evidencias   correspondientes  al PERIODO 2  (mayo, junio, julio, agosto) con las que se realiza el avance y seguimiento del control establecido, en el proyecto Mantenimiento del Sistema de Gestión de Calidad bajo la norma ISO 9001:2015. El control es efectivo y el riesgo no se ha materializado.  
* En concordancia con el Estado de Emergencia en todo el territorio Nacional como consecuencia de la pandemia generada por el COVID -19 y de acuerdo con lo establecido en las TRD y con el propósito de salvaguardar la integridad e información; para el reporte mensual de los indicadores de gestión de los procesos, se les indico que es importante remitir firmado en formato digital excel y PDF la hoja de vida de los indicadores para registrar y publicar en la carpeta N° 6-Indicadores del proceso; dado que en físico en la respectiva carpeta  no se puede conservar hasta tanto se normalice el retorno a las actividades presenciales. 
</t>
      </is>
    </nc>
  </rc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Cols" hidden="1" oldHidden="1">
    <formula>' Riesgos corrupción'!$J:$K</formula>
    <oldFormula>' Riesgos corrupción'!$J:$K</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Gestión'!$M:$BG</formula>
    <oldFormula>'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2" sId="2">
    <oc r="BL47" t="inlineStr">
      <is>
        <r>
          <t xml:space="preserve">Durante los meses de mayo a agosto de 2020, antes de los cierres periódicos contables de abril a julio de 2020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link </t>
        </r>
        <r>
          <rPr>
            <sz val="10"/>
            <color rgb="FFFF0000"/>
            <rFont val="Calibri "/>
          </rPr>
          <t xml:space="preserve"> Z:\1-SIG-DASCD\22-Matriz de Riesgos\2020\Riesgos de gestión y corrupción\Cuatrimestre 1 - 2020\Evidencias_Matriz_Riesgos Primer Cuatrimestre\12. Gestión Financiera\Contabilidad\Conc_Rubros Contables.</t>
        </r>
        <r>
          <rPr>
            <sz val="10"/>
            <color indexed="8"/>
            <rFont val="Calibri "/>
          </rPr>
          <t xml:space="preserve">
La conciliación de rubros correspondiente al mes de agosto se realiza durante las dos primeras semanas de septiembre  de 2020.</t>
        </r>
      </is>
    </oc>
    <nc r="BL47" t="inlineStr">
      <is>
        <t>Durante los meses de mayo a agosto de 2020, antes de los cierres periódicos contables de abril a julio de 2020 y antes de emitir y/o reportar cualquier informe oficial, el responsable de contabilidad, realizó la conciliación de rubros contables por cada grupo de cuentas desde los libros auxiliares generados desde LIMAY. La evidencia de esta acción se refleja en la impresión en PDF de los libros preliminares antes de cierre, los cuales se encuentran en el link Z:\7- Seguimientos otros informes\3. Seguimiento Mapas de riesgos\Riesgos de gestión y corrupción\Segundo_Seguimiento - 2020\Evidencias\12-G_Financiera\Contabilidad\1. Libros Auxiliares.
La conciliación de rubros correspondiente al mes de agosto se realiza durante las dos primeras semanas de septiembre  de 2020.</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3" sId="1">
    <oc r="CC14"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4" t="inlineStr">
      <is>
        <t>Se verificó la ruta y se evidencian los contratos suscritos por el DASCD en la página del SECOP.https://community.secop.gov.co/Public/Tendering/ContractNoticeManagement/Index?currentLanguage=es-CO&amp;Page=login&amp;Country=CO&amp;SkinName=CCE, ( de acuerdo con el documento excel  que contiene los 55 contratos del periodo) 
Se verificaron las actas del comité: 
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t>
      </is>
    </nc>
  </rcc>
  <rcc rId="1684" sId="1">
    <oc r="CC15"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5" t="inlineStr">
      <is>
        <t>Se verificaron las actas del comité: 
La actas que soportan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t>
      </is>
    </nc>
  </rcc>
  <rcc rId="1685" sId="1">
    <oc r="CC16"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6" t="inlineStr">
      <is>
        <t xml:space="preserve">Se verificó la ruta y se evidencian los contratos suscritos por el DASCD en la página del SECOP: 
https://community.secop.gov.co/Public/Tendering/ContractNoticeManagement/Index?currentLanguage=es-CO&amp;Page=login&amp;Country=CO&amp;SkinName=CCE, ( de acuerdo con el documento excel  que contiene los 55 contratos del periodo) 
Se verificaron las actas del comité: </t>
      </is>
    </nc>
  </rcc>
  <rcc rId="1686" sId="1">
    <oc r="CC17"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7" t="inlineStr">
      <is>
        <t>Durante el periodo se pudo establecer que el comité de contratación, definió las necesidades, los recursos, modalidades, plazos de contratación de la entidad aprobados en el Plan Anual de Adquisiciones para la Vigencia 2020 y mensualmente se reunen para hacer seguimiento a la ejecución del mismo y a la creación de nuevas necesidades o modificaciones presentadas al mismo. 
Las solicitudes de modificación y las actas que soportan la evidencia , se encuentran en : carpeta
Z:\7- Seguimientos otros informes\3. Seguimiento Mapas de riesgos\Riesgos de gestión y corrupción\Segundo_Seguimiento - 2020\Evidencias\13-G_Contractual\Actas Comité de Contratación Firmadas ( 3 actas de mayo 1 acta de junio 
Carpeta
Z:\7- Seguimientos otros informes\3. Seguimiento Mapas de riesgos\Riesgos de gestión y corrupción\Segundo_Seguimiento - 2020\Evidencias\13-G_Contractual\Actas Comite de Contratación en proceso de firma ( 2 actas de julio)</t>
      </is>
    </nc>
  </rcc>
  <rcc rId="1687" sId="1">
    <oc r="CC18"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8" t="inlineStr">
      <is>
        <t>Se verificaron las actas del comité: 
La actas que soporta la evidencia , se encuentran en la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
Es importante dejar el registro en un aparte o parrafo del acta donde se indique que durante el periodo no se han presentado  acciones de extralimitación de poder por los miembros para favorecer a un tercero.</t>
      </is>
    </nc>
  </rcc>
  <rcc rId="1688" sId="1" odxf="1" dxf="1">
    <oc r="CC19" t="inlineStr">
      <is>
        <t>La actas que soporta la evidencia , se encuentran el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( 2 actas de julio)</t>
      </is>
    </oc>
    <nc r="CC19" t="inlineStr">
      <is>
        <t>Los contratos suscritos por el DASCD  cumplen con los requisitos de contratación sin que se favorezca a terceros, todo debidamente soportado en la ruta del  SECOP  página: SECOP.https://community.secop.gov.co/Public/Tendering/ContractNoticeManagement/Index?currentLanguage=es-CO&amp;Page=login&amp;Country=CO&amp;SkinName=CCE, ( de acuerdo con el documento excel  que contiene los 55 contratos del periodo) 
Se verificaron las actas del comité: 
La actas que soportan la evidencia , se encuentran en la  carpeta
Z:\7- Seguimientos otros informes\3. Seguimiento Mapas de riesgos\Riesgos de gestión y corrupción\Segundo_Seguimiento - 2020\Evidencias\13-G_Contractual\Actas Comité de Contratación Firmadas ( 3 actas de mayo 1 acta de junio)
Z:\7- Seguimientos otros informes\3. Seguimiento Mapas de riesgos\Riesgos de gestión y corrupción\Segundo_Seguimiento - 2020\Evidencias\13-G_Contractual\Actas Comite de Contratación en proceso de firma (2 actas de julio)
Es importante dejar el registro en un aparte o parrafo del acta donde se indique que durante el periodo no se han presentado  acciones de  ofrecimiento/recepción de sobornos o beneficios de algún otro tipo, para favorecer intereses particulares.</t>
      </is>
    </nc>
    <odxf>
      <alignment vertical="center" readingOrder="0"/>
    </odxf>
    <ndxf>
      <alignment vertical="top" readingOrder="0"/>
    </ndxf>
  </rcc>
  <rfmt sheetId="1" sqref="CB12:CB13" start="0" length="2147483647">
    <dxf>
      <font>
        <name val="Calibri"/>
        <scheme val="minor"/>
      </font>
    </dxf>
  </rfmt>
  <rfmt sheetId="1" sqref="CC12">
    <dxf>
      <alignment vertical="top" readingOrder="0"/>
    </dxf>
  </rfmt>
  <rcc rId="1689" sId="1">
    <nc r="CC12" t="inlineStr">
      <is>
        <r>
          <t xml:space="preserve">Se verifica  por entidad y fecha la asignación de  permisos para acceso a sideap, de las  85 personas registradas por la primera líea solo 81 se encontraban dentro del periodo de seguimiento , previa verificacion de la firma de acuerdo de confidencialidad la ruta: \\192.168.0.4\Shares\Dascd_Sideap\CONTROL_SIDEAP.accdb , documento acces </t>
        </r>
        <r>
          <rPr>
            <i/>
            <sz val="11"/>
            <color theme="1"/>
            <rFont val="Calibri"/>
            <family val="2"/>
          </rPr>
          <t xml:space="preserve">seguimiento SIDEAP ACUERDOS DE CONFIDENCIALIDAD, </t>
        </r>
        <r>
          <rPr>
            <sz val="11"/>
            <color theme="1"/>
            <rFont val="Calibri"/>
            <family val="2"/>
          </rPr>
          <t xml:space="preserve">empezando el </t>
        </r>
        <r>
          <rPr>
            <i/>
            <sz val="11"/>
            <color theme="1"/>
            <rFont val="Calibri"/>
            <family val="2"/>
          </rPr>
          <t xml:space="preserve"> (01/05/2020)
Z: \Of_Planeacion\ACUERDOS_CONFIDENCIALIDAD_SIDEAP\SEC DE DESARROLLO ECONÓMICO\20700507 Martha Isabel Parra Zamudio.pdf y terminando con Z:\Of_Planeacion\5.SIDEAP\ACUERDOS_CONFIDENCIALIDAD_SIDEAP\SEC DE MOVILIDAD\52974252 Diana Carolina González Galeano.pdf el ( 31/08/2020)</t>
        </r>
        <r>
          <rPr>
            <sz val="11"/>
            <color theme="1"/>
            <rFont val="Calibri"/>
            <family val="2"/>
          </rPr>
          <t xml:space="preserve">
No se ha materializado riesgo, formatos diligenciados y firmados.</t>
        </r>
      </is>
    </nc>
  </rcc>
  <rcc rId="1690" sId="1">
    <nc r="CC13" t="inlineStr">
      <is>
        <t>Se verifica  la ruta: \\192.168.0.4\Shares\Dascd_Sideap\CONTROL_SIDEAP.accdb , documento acces seguimiento SIDEAP ACUERDOS DE CONFIDENCIALIDAD,  la evidencia de pantallazos acuerdos de confiencialidad 
No se ha materializado riesgo, formatos diligenciados y firmados.</t>
      </is>
    </nc>
  </rc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Cols" hidden="1" oldHidden="1">
    <formula>' Riesgos corrupción'!$E:$AE,' Riesgos corrupción'!$AG:$BW,' Riesgos corrupción'!$BZ:$CA</formula>
    <oldFormula>' Riesgos corrupción'!$J:$K</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Gestión'!$M:$BG</formula>
    <oldFormula>'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Cols" hidden="1" oldHidden="1">
    <formula>' Riesgos corrupción'!$BZ:$CA</formula>
    <oldFormula>' Riesgos corrupción'!$E:$AE,' Riesgos corrupción'!$AG:$BW,' Riesgos corrupción'!$BZ:$CA</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Gestión'!$M:$BG</formula>
    <oldFormula>' Riesgos Gestión'!$E:$K,'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7" sId="2" odxf="1" dxf="1">
    <nc r="BL24" t="inlineStr">
      <is>
        <t xml:space="preserve">El proceso de comunicaciones mensualmente realiza el comité de redacción con un representante de cada dependencia, con el fin de definir los temas que se van a divulgar a través de los canales de comunicación, de este comité queda el acta. En caso de tener dudas o necesidad de aclarar alguna solicitud se realiza  en este mismo comité. la evidencia reposa en la carpeta Gestión de la comunicación. </t>
      </is>
    </nc>
    <odxf>
      <font>
        <sz val="11"/>
        <color theme="1"/>
        <name val="Calibri"/>
        <scheme val="minor"/>
      </font>
      <fill>
        <patternFill patternType="none">
          <bgColor indexed="65"/>
        </patternFill>
      </fill>
      <border outline="0">
        <left/>
        <top style="thin">
          <color indexed="64"/>
        </top>
      </border>
      <protection locked="1"/>
    </odxf>
    <ndxf>
      <font>
        <sz val="10"/>
        <color indexed="8"/>
        <name val="Calibri "/>
        <scheme val="none"/>
      </font>
      <fill>
        <patternFill patternType="solid">
          <bgColor rgb="FFFFFF00"/>
        </patternFill>
      </fill>
      <border outline="0">
        <left style="thin">
          <color indexed="64"/>
        </left>
        <top style="medium">
          <color indexed="64"/>
        </top>
      </border>
      <protection locked="0"/>
    </ndxf>
  </rcc>
  <rcc rId="1708" sId="2" odxf="1" dxf="1">
    <nc r="BL25" t="inlineStr">
      <is>
        <t>El proceso de gestión de la comunicación reciben las solicitudes a través del formato E-COM-FM-001,  cada vez que las dependencias requieren desarrollo de acciones comunicativas y de acuerdo con lo establecido en los procedimientos E-COM-PR-002 Procedimiento Comunicación Externa, E-COM-PR-003  Procedimiento Comunicación Organizacional, E-COM-PR-004  Procedimiento Divulgación y cubrimiento de eventos, E-COM-PR-006  Procedimiento Publicaciones Web, en caso de que la información esté incompleta,  el formato se devuelve al solicitante para que sea ajustado por el área correspondiente. En caso de que la solicitud esté por fuera de los tiempos establecidos en el proceso, se envía correo al solicitante, informando el alcance que se logró de acuerdo con el tiempo de la solicitud. La evidencia reposa en la carpeta Gestión de la comuncación-</t>
      </is>
    </nc>
    <odxf>
      <font>
        <sz val="11"/>
        <color theme="1"/>
        <name val="Calibri"/>
        <scheme val="minor"/>
      </font>
      <fill>
        <patternFill patternType="none">
          <bgColor indexed="65"/>
        </patternFill>
      </fill>
      <border outline="0">
        <left/>
      </border>
      <protection locked="1"/>
    </odxf>
    <ndxf>
      <font>
        <sz val="10"/>
        <color indexed="8"/>
        <name val="Calibri "/>
        <scheme val="none"/>
      </font>
      <fill>
        <patternFill patternType="solid">
          <bgColor rgb="FFFFFF00"/>
        </patternFill>
      </fill>
      <border outline="0">
        <left style="thin">
          <color indexed="64"/>
        </left>
      </border>
      <protection locked="0"/>
    </ndxf>
  </rcc>
  <rcc rId="1709" sId="2" odxf="1" dxf="1">
    <nc r="BL26" t="inlineStr">
      <is>
        <t>El proceso de gestión de la comunicación reciben las solicitudes a través del formato E-COM-FM-001,  cada vez que las dependencias requieren desarrollo de acciones comunicativas y de acuerdo con lo establecido en procedimientos E-COM-PR-002 Procedimiento Comunicación Externa, E-COM-PR-003  Procedimiento Comunicación Organizacional, E-COM-PR-004  Procedimiento Divulgación y cubrimiento de eventos, E-COM-PR-006  Procedimiento Publicaciones Web,  para garantizar el desarrollo bajo los lineamientos de imagen instucional, en caso de que se identifique alguna acción por fuera de lo establecido, la asesora de comunicaciones envía correo a la dependencia llamando la atención sobre la situación presentada indicando que todo debe pasar por el proceso de comunicaciones. La evidencia reposa en la carpeta Gestión de la comunicación,</t>
      </is>
    </nc>
    <odxf>
      <font>
        <sz val="11"/>
        <color theme="1"/>
        <name val="Calibri"/>
        <scheme val="minor"/>
      </font>
      <fill>
        <patternFill patternType="none">
          <bgColor indexed="65"/>
        </patternFill>
      </fill>
      <border outline="0">
        <left/>
        <bottom style="thin">
          <color indexed="64"/>
        </bottom>
      </border>
      <protection locked="1"/>
    </odxf>
    <ndxf>
      <font>
        <sz val="10"/>
        <color indexed="8"/>
        <name val="Calibri "/>
        <scheme val="none"/>
      </font>
      <fill>
        <patternFill patternType="solid">
          <bgColor rgb="FFFFFF00"/>
        </patternFill>
      </fill>
      <border outline="0">
        <left style="thin">
          <color indexed="64"/>
        </left>
        <bottom style="medium">
          <color indexed="64"/>
        </bottom>
      </border>
      <protection locked="0"/>
    </ndxf>
  </rcc>
  <rfmt sheetId="2" sqref="BL24:BL26">
    <dxf>
      <fill>
        <patternFill patternType="none">
          <bgColor auto="1"/>
        </patternFill>
      </fill>
    </dxf>
  </rfmt>
  <rcc rId="1710" sId="2">
    <nc r="BM24" t="inlineStr">
      <is>
        <t>Se verifica en la ruta Z:\4-Segimiento_Plan_accion_2020\400_SGCyCD\8.  Plan de Comunicaciones 2020 las actas  de comité d eredacción que dan cuenta de su realización.</t>
      </is>
    </nc>
  </rcc>
  <rcc rId="1711" sId="2">
    <nc r="BM25" t="inlineStr">
      <is>
        <t>Desde el SIG se tiene aprobado cada uno de los formatos  E-COM-FM-001,  E-COM-PR-002 , E-COM-PR-003, E-COM-PR-004, E-COM-PR-006  los cuales son utilizados con el fin de poder h, acer los requerimientos necesarios desde las dependencias a la oficina de comunicaciones. Se conocen los formatos y se an utilizado par alas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is>
    </nc>
  </rcc>
  <rcc rId="1712" sId="2" odxf="1" dxf="1">
    <nc r="BM26" t="inlineStr">
      <is>
        <t>Desde el SIG se tiene aprobado cada uno de los formatos  E-COM-FM-001,  E-COM-PR-002 , E-COM-PR-003, E-COM-PR-004, E-COM-PR-006  los cuales son utilizados con el fin de poder h, acer los requerimientos necesarios desde las dependencias a la oficina de comunicaciones. Se conocen los formatos y se an utilizado par alas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is>
    </nc>
    <odxf>
      <font>
        <sz val="11"/>
        <color theme="1"/>
        <name val="Calibri"/>
        <scheme val="minor"/>
      </font>
      <protection locked="1"/>
    </odxf>
    <ndxf>
      <font>
        <sz val="11"/>
        <color indexed="8"/>
        <name val="Calibri "/>
        <scheme val="none"/>
      </font>
      <protection locked="0"/>
    </ndxf>
  </rcc>
  <rcv guid="{A2B88F19-5BB2-48CD-A2A2-022ACF2A0299}" action="delete"/>
  <rdn rId="0" localSheetId="1" customView="1" name="Z_A2B88F19_5BB2_48CD_A2A2_022ACF2A0299_.wvu.PrintArea" hidden="1" oldHidden="1">
    <formula>' Riesgos corrupción'!$A$1:$BM$13</formula>
    <oldFormula>' Riesgos corrupción'!$A$1:$BM$13</oldFormula>
  </rdn>
  <rdn rId="0" localSheetId="1" customView="1" name="Z_A2B88F19_5BB2_48CD_A2A2_022ACF2A0299_.wvu.Cols" hidden="1" oldHidden="1">
    <formula>' Riesgos corrupción'!$J:$K</formula>
    <oldFormula>' Riesgos corrupción'!$J:$K</oldFormula>
  </rdn>
  <rdn rId="0" localSheetId="1" customView="1" name="Z_A2B88F19_5BB2_48CD_A2A2_022ACF2A0299_.wvu.FilterData" hidden="1" oldHidden="1">
    <formula>' Riesgos corrupción'!$A$11:$CI$1651</formula>
    <oldFormula>' Riesgos corrupción'!$A$11:$CI$1651</oldFormula>
  </rdn>
  <rdn rId="0" localSheetId="2" customView="1" name="Z_A2B88F19_5BB2_48CD_A2A2_022ACF2A0299_.wvu.PrintArea" hidden="1" oldHidden="1">
    <formula>' Riesgos Gestión'!$A$1:$BO$17</formula>
    <oldFormula>' Riesgos Gestión'!$A$1:$BO$17</oldFormula>
  </rdn>
  <rdn rId="0" localSheetId="2" customView="1" name="Z_A2B88F19_5BB2_48CD_A2A2_022ACF2A0299_.wvu.Cols" hidden="1" oldHidden="1">
    <formula>' Riesgos Gestión'!$M:$BG</formula>
    <oldFormula>' Riesgos Gestión'!$M:$BG</oldFormula>
  </rdn>
  <rdn rId="0" localSheetId="2" customView="1" name="Z_A2B88F19_5BB2_48CD_A2A2_022ACF2A0299_.wvu.FilterData" hidden="1" oldHidden="1">
    <formula>' Riesgos Gestión'!$A$11:$BU$1608</formula>
    <oldFormula>' Riesgos Gestión'!$A$11:$BU$1608</oldFormula>
  </rdn>
  <rdn rId="0" localSheetId="3" customView="1" name="Z_A2B88F19_5BB2_48CD_A2A2_022ACF2A0299_.wvu.PrintArea" hidden="1" oldHidden="1">
    <formula>' Riesgos Seg Digital'!$A$1:$AH$14</formula>
    <oldFormula>' Riesgos Seg Digital'!$A$1:$AH$14</oldFormula>
  </rdn>
  <rdn rId="0" localSheetId="3" customView="1" name="Z_A2B88F19_5BB2_48CD_A2A2_022ACF2A0299_.wvu.Cols" hidden="1" oldHidden="1">
    <formula>' Riesgos Seg Digital'!$K:$K</formula>
    <oldFormula>' Riesgos Seg Digital'!$K:$K</oldFormula>
  </rdn>
  <rcv guid="{A2B88F19-5BB2-48CD-A2A2-022ACF2A0299}"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2B88F19-5BB2-48CD-A2A2-022ACF2A0299}" action="delete"/>
  <rdn rId="0" localSheetId="1" customView="1" name="Z_A2B88F19_5BB2_48CD_A2A2_022ACF2A0299_.wvu.PrintArea" hidden="1" oldHidden="1">
    <formula>' Riesgos corrupción'!$A$1:$BM$13</formula>
    <oldFormula>' Riesgos corrupción'!$A$1:$BM$13</oldFormula>
  </rdn>
  <rdn rId="0" localSheetId="1" customView="1" name="Z_A2B88F19_5BB2_48CD_A2A2_022ACF2A0299_.wvu.Cols" hidden="1" oldHidden="1">
    <formula>' Riesgos corrupción'!$J:$K</formula>
    <oldFormula>' Riesgos corrupción'!$J:$K</oldFormula>
  </rdn>
  <rdn rId="0" localSheetId="1" customView="1" name="Z_A2B88F19_5BB2_48CD_A2A2_022ACF2A0299_.wvu.FilterData" hidden="1" oldHidden="1">
    <formula>' Riesgos corrupción'!$A$11:$CI$1651</formula>
    <oldFormula>' Riesgos corrupción'!$A$11:$CI$1651</oldFormula>
  </rdn>
  <rdn rId="0" localSheetId="2" customView="1" name="Z_A2B88F19_5BB2_48CD_A2A2_022ACF2A0299_.wvu.PrintArea" hidden="1" oldHidden="1">
    <formula>' Riesgos Gestión'!$A$1:$BO$17</formula>
    <oldFormula>' Riesgos Gestión'!$A$1:$BO$17</oldFormula>
  </rdn>
  <rdn rId="0" localSheetId="2" customView="1" name="Z_A2B88F19_5BB2_48CD_A2A2_022ACF2A0299_.wvu.Cols" hidden="1" oldHidden="1">
    <formula>' Riesgos Gestión'!$M:$BG</formula>
    <oldFormula>' Riesgos Gestión'!$M:$BG</oldFormula>
  </rdn>
  <rdn rId="0" localSheetId="2" customView="1" name="Z_A2B88F19_5BB2_48CD_A2A2_022ACF2A0299_.wvu.FilterData" hidden="1" oldHidden="1">
    <formula>' Riesgos Gestión'!$A$11:$BU$1608</formula>
    <oldFormula>' Riesgos Gestión'!$A$11:$BU$1608</oldFormula>
  </rdn>
  <rdn rId="0" localSheetId="3" customView="1" name="Z_A2B88F19_5BB2_48CD_A2A2_022ACF2A0299_.wvu.PrintArea" hidden="1" oldHidden="1">
    <formula>' Riesgos Seg Digital'!$A$1:$AH$14</formula>
    <oldFormula>' Riesgos Seg Digital'!$A$1:$AH$14</oldFormula>
  </rdn>
  <rdn rId="0" localSheetId="3" customView="1" name="Z_A2B88F19_5BB2_48CD_A2A2_022ACF2A0299_.wvu.Cols" hidden="1" oldHidden="1">
    <formula>' Riesgos Seg Digital'!$K:$K</formula>
    <oldFormula>' Riesgos Seg Digital'!$K:$K</oldFormula>
  </rdn>
  <rcv guid="{A2B88F19-5BB2-48CD-A2A2-022ACF2A0299}" action="add"/>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9" sId="2">
    <oc r="BM28" t="inlineStr">
      <is>
        <t>Acorde con la información suministrada y lo trabajado con la persona responsable, se evidencia que para el periodo en cuestión se llevaran a cabo aclaraciones o precisiones frente a conceptos ni  consenso con fuentes.
Riesgo controlado</t>
      </is>
    </oc>
    <nc r="BM28" t="inlineStr">
      <is>
        <t>El reporte de la primera línea indica que durante el periodo no se requierio  aclarar y precisar conceptos. Importante que como evidencia  se deje un registro por parte de los profesionales del equipo técnico, en un parrafo o una nota en un acta  o correo electrónico al líder del proceso.
En cuanto a las consideraciones y sugerencias por parte de ltercera lía de defenza en el seguimiento anterior, La Oficina Asesora de Planeación  como responsable  de coordinar  la actualización de la Matriz de Riesgos con los responsables de los procesos, informo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is>
    </nc>
  </rcc>
  <rcc rId="1730" sId="2">
    <oc r="BM29" t="inlineStr">
      <is>
        <t>Se verifica de manera aleatoria los radicados mencionados en la ruta \\192.168.0.8\shares\Correspondencia\SCAN_CORRESP_2020\2_CORRESP_ENVIADA_2020, frente a los conceptos solicitados.
Riesgo controlado.</t>
      </is>
    </oc>
    <nc r="BM29" t="inlineStr">
      <is>
        <t>se verifica la información 
Evidencias: Radicados de devolución de solicitudes de Concepto Técnico números 2020EE1309, 2020EE1312, 2020EE1457, 2020EE1544, 2020EE1570, 2020EE1571, 2020EE2130, 2020EE2214, 2020EE2430, 2020EE2583, 202EE2584, 2020EE2757 , que se pueden consultar en
 Z:\7- Seguimientos otros informes\3. Seguimiento Mapas de riesgos\Riesgos de gestión y corrupción\Segundo_Seguimiento - 2020\Evidencias\7-Organizacion_Trabajo\Control 2
En cuanto a las consideraciones y sugerencias por parte de ltercera lía de defenza en el seguimiento anterior, La Oficina Asesora de Planeación  como responsable  de coordinar  la actualización de la Matriz de Riesgos con los responsables de los procesos, informo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is>
    </nc>
  </rcc>
  <rcc rId="1731" sId="2">
    <nc r="BM50" t="inlineStr">
      <is>
        <t>El supervisor  remite en físico para el archivo en el expediente de cada contrato. Para el periodo evaluado es importante aclarar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Se verificó la información que aparece en https://community.secop.gov.co/Public/Tendering/ContractNoticeManagement/Index?currentLanguage=es-CO&amp;Page=login&amp;Country=CO&amp;SkinName=CCE para lo que es necesario buscar por la entidad y/o por la precisión de un contrato.
Se evidencia la implementación del control, su efectividad y que no se ha materializado el riesgo.
Se verificó la información que aparece en https://community.secop.gov.co/Public/Tendering/ContractNoticeManagement/Index?currentLanguage=es-CO&amp;Page=login&amp;Country=CO&amp;SkinName=CCE para lo que es necesario buscar por la entidad y/o por la precisión de un contrato.
Se evidencia la implementación del control, su efectividad y que no se ha materializado el riesgo</t>
      </is>
    </nc>
  </rcc>
  <rcc rId="1732" sId="2">
    <nc r="BM52" t="inlineStr">
      <is>
        <t>No fue posible realizar la verificación  del formato de buenas prácticas de la información reportada por la primera línea de defensa, dado que no se tiene acceso en la ruta relacionada:  Z:\ARCHIVO_DASCD\200_STJ\200.12_CONTRATOS\2020 , es de uso exclusivo para la dependencia y,en cuanto al documento  físico  en cada contrato  los expedientes se  irán actualizando para consulta, en la medida que se reintegre el personal al DASCD. Es de aclarar que esta novedad es  dada por  las actuales circunstancias de la emergencia sanitaria declarada por el gobierno nacional ocacionada por el Covid 19.
No se puede verificar ni la implementación del control, ni la efectividad.</t>
      </is>
    </nc>
  </rcc>
  <rcc rId="1733" sId="2">
    <nc r="BM51" t="inlineStr">
      <is>
        <r>
          <t xml:space="preserve">Se verificó la ruta y se evidencian los contratos suscritos por el DASCD en la página del SECOP: 
https://community.secop.gov.co/Public/Tendering/ContractNoticeManagement/Index?currentLanguage=es-CO&amp;Page=login&amp;Country=CO&amp;SkinName=CCE, (de acuerdo con el documento excel  que contiene los </t>
        </r>
        <r>
          <rPr>
            <b/>
            <sz val="10"/>
            <color indexed="8"/>
            <rFont val="Calibri "/>
          </rPr>
          <t xml:space="preserve">55 </t>
        </r>
        <r>
          <rPr>
            <sz val="10"/>
            <color indexed="8"/>
            <rFont val="Calibri "/>
          </rPr>
          <t xml:space="preserve">contratos del periodo) 
</t>
        </r>
      </is>
    </nc>
  </rcc>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Cols" hidden="1" oldHidden="1">
    <formula>' Riesgos corrupción'!$BZ:$CA</formula>
    <oldFormula>' Riesgos corrupción'!$BZ:$CA</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Gestión'!$M:$BG</formula>
    <oldFormula>' Riesgos Gestión'!$E:$K,'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B14" start="0" length="2147483647">
    <dxf>
      <font>
        <sz val="10"/>
      </font>
    </dxf>
  </rfmt>
  <rfmt sheetId="1" sqref="CB15" start="0" length="2147483647">
    <dxf>
      <font>
        <sz val="10"/>
      </font>
    </dxf>
  </rfmt>
  <rfmt sheetId="1" sqref="CB16" start="0" length="2147483647">
    <dxf>
      <font>
        <sz val="10"/>
      </font>
    </dxf>
  </rfmt>
  <rfmt sheetId="1" sqref="CC17" start="0" length="2147483647">
    <dxf>
      <font>
        <sz val="10"/>
      </font>
    </dxf>
  </rfmt>
  <rfmt sheetId="1" sqref="CB17" start="0" length="2147483647">
    <dxf>
      <font>
        <sz val="10"/>
      </font>
    </dxf>
  </rfmt>
  <rfmt sheetId="1" sqref="CB18:CC18" start="0" length="2147483647">
    <dxf>
      <font>
        <sz val="10"/>
      </font>
    </dxf>
  </rfmt>
  <rfmt sheetId="1" sqref="CB19:CC19" start="0" length="2147483647">
    <dxf>
      <font>
        <sz val="10"/>
      </font>
    </dxf>
  </rfmt>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Cols" hidden="1" oldHidden="1">
    <formula>' Riesgos corrupción'!$BZ:$CA</formula>
    <oldFormula>' Riesgos corrupción'!$BZ:$CA</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Gestión'!$M:$BG</formula>
    <oldFormula>' Riesgos Gestión'!$E:$K,'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 start="0" length="0">
    <dxf>
      <alignment wrapText="1" readingOrder="0"/>
    </dxf>
  </rfmt>
  <rcc rId="1750" sId="2" odxf="1" dxf="1">
    <oc r="A11" t="inlineStr">
      <is>
        <t>|</t>
      </is>
    </oc>
    <nc r="A11" t="inlineStr">
      <is>
        <t>Proceso/
Objetivo</t>
      </is>
    </nc>
    <odxf>
      <alignment wrapText="0" readingOrder="0"/>
    </odxf>
    <ndxf>
      <alignment wrapText="1" readingOrder="0"/>
    </ndxf>
  </rcc>
  <rcc rId="1751" sId="2">
    <oc r="BL18" t="inlineStr">
      <is>
        <t>Durante el periodo se realizó la publicación de informes mensuales de empleo público, se adelantó lña mejora en la publicación de información anonimizada a tráves de un site de datos: https://www.serviciocivil.gov.co/portal/tablero-de-control, adicionalmente se informa que durante el período el riesgo no se materializó.</t>
      </is>
    </oc>
    <nc r="BL18" t="inlineStr">
      <is>
        <t>Durante el periodo se realizó la publicación de informes mensuales de empleo público, se adelantó la mejora en la publicación de información anonimizada a tráves de un site de datos: https://www.serviciocivil.gov.co/portal/tablero-de-control, adicionalmente se informa que durante el período el riesgo no se materializó.</t>
      </is>
    </nc>
  </rcc>
  <rcc rId="1752" sId="2">
    <nc r="BM19" t="inlineStr">
      <is>
        <t>Teniendo en cuenta el proceso y lo informado por el líder del proceso, el riesgo esta controlado y a la fecha no se ha materializado.</t>
      </is>
    </nc>
  </rcc>
  <rcc rId="1753" sId="2">
    <nc r="BM30" t="inlineStr">
      <is>
        <t>Se verificaron las evidencias asociadas a capacitación,   formatos diligenciados de solicitud a comunicaciones,  las piezas para divulgación, envio de los correos electrónicos con las convocatorias , correos con recordatorios de las capacitaciones. así como las circulares que establecen la oferta de capacitación. 
Las evidencias se encuentran en la siguiente ruta:
 Z:\7- Seguimientos otros informes\3. Seguimiento Mapas de riesgos\Riesgos de gestión y corrupción\Segundo_Seguimiento - 2020\Evidencias\8-Bienestar, Desarrollo y Medición R\Evidencias_Capacitación
Los controles establecidos se están llevando a cabo, han sido efectivos y el riesgo no se ha materializado.</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M31">
    <dxf>
      <alignment vertical="top" readingOrder="0"/>
    </dxf>
  </rfmt>
  <rcc rId="1754" sId="2">
    <nc r="BM31" t="inlineStr">
      <is>
        <t xml:space="preserve">Se verifica que en la circular externa 019 de 2020 del 27 de mayo, la identificación de   la población objetivo, la caracterización de los colaboradores, el envio de circular  con dicha información para  las Entidades  Distritales (partes interesdas pertinentes: SECRETARIOS DE DESPACHO, DIRECTORES DE DEPARTAMENTO
ADMINISTRATIVO, DIRECTORES UNIDADES ADMINISTRATIVAS ESPECIALES, DIRECTORES DE ESTABLECIMIENTOS PÚBLICOS, GERENTES DE SUBREDES INTEGRADAS DE SERVICIOS DE SALUD, EMPRESAS INDUSTRIALES Y COMERCIALES, SOCIEDADES PUBLICAS POR ACCIONES, RECTOR ENTE UNIVERSITARIO AUTONOMO, PRESIDENTE DEL CONCEJO DE BOGOTÁ, VEEDOR DISTRITAL, PERSONERA DE BOGOTÁ, CONTRALOR DE BOGOTÁ, JEFES DE PERSONAL DE CADA UNA DE LAS ENTIDADES O QUIENES HAGAN SUS VECES.)   Quedando como evidencia el envío N°  2020EE1568 con la circular. 
la evidencia se encuentra en la siguiente ruta: Z:\7- Seguimientos otros informes\3. Seguimiento Mapas de riesgos\Riesgos de gestión y corrupción\Segundo_Seguimiento - 2020\Evidencias\8-Bienestar, Desarrollo y Medición R\Evidencias_Bienestar
El control se aplicó, no hay afectación de las metas establecidas. El riego no se materializó.
</t>
      </is>
    </nc>
  </rcc>
  <rdn rId="0" localSheetId="1" customView="1" name="Z_8E813F4D_8069_40F4_AFAE_768DAB110D2F_.wvu.Cols" hidden="1" oldHidden="1">
    <oldFormula>' Riesgos corrupción'!$BZ:$CA</oldFormula>
  </rdn>
  <rcv guid="{8E813F4D-8069-40F4-AFAE-768DAB110D2F}" action="delete"/>
  <rdn rId="0" localSheetId="1" customView="1" name="Z_8E813F4D_8069_40F4_AFAE_768DAB110D2F_.wvu.PrintArea" hidden="1" oldHidden="1">
    <formula>' Riesgos corrupción'!$A$1:$BM$13</formula>
    <oldFormula>' Riesgos corrupción'!$A$1:$BM$13</oldFormula>
  </rdn>
  <rdn rId="0" localSheetId="1" customView="1" name="Z_8E813F4D_8069_40F4_AFAE_768DAB110D2F_.wvu.FilterData" hidden="1" oldHidden="1">
    <formula>' Riesgos corrupción'!$A$11:$CI$1651</formula>
    <oldFormula>' Riesgos corrupción'!$A$11:$CI$1651</oldFormula>
  </rdn>
  <rdn rId="0" localSheetId="2" customView="1" name="Z_8E813F4D_8069_40F4_AFAE_768DAB110D2F_.wvu.PrintArea" hidden="1" oldHidden="1">
    <formula>' Riesgos Gestión'!$A$1:$BO$17</formula>
    <oldFormula>' Riesgos Gestión'!$A$1:$BO$17</oldFormula>
  </rdn>
  <rdn rId="0" localSheetId="2" customView="1" name="Z_8E813F4D_8069_40F4_AFAE_768DAB110D2F_.wvu.Cols" hidden="1" oldHidden="1">
    <formula>' Riesgos Gestión'!$E:$K,' Riesgos Gestión'!$M:$BG,' Riesgos Gestión'!$BK:$BK</formula>
    <oldFormula>' Riesgos Gestión'!$E:$K,' Riesgos Gestión'!$M:$BG</oldFormula>
  </rdn>
  <rdn rId="0" localSheetId="2" customView="1" name="Z_8E813F4D_8069_40F4_AFAE_768DAB110D2F_.wvu.FilterData" hidden="1" oldHidden="1">
    <formula>' Riesgos Gestión'!$A$11:$BU$1608</formula>
    <oldFormula>' Riesgos Gestión'!$A$11:$BU$1608</oldFormula>
  </rdn>
  <rdn rId="0" localSheetId="3" customView="1" name="Z_8E813F4D_8069_40F4_AFAE_768DAB110D2F_.wvu.PrintArea" hidden="1" oldHidden="1">
    <formula>' Riesgos Seg Digital'!$A$1:$AH$14</formula>
    <oldFormula>' Riesgos Seg Digital'!$A$1:$AH$14</oldFormula>
  </rdn>
  <rdn rId="0" localSheetId="3" customView="1" name="Z_8E813F4D_8069_40F4_AFAE_768DAB110D2F_.wvu.Cols" hidden="1" oldHidden="1">
    <formula>' Riesgos Seg Digital'!$K:$K</formula>
    <oldFormula>' Riesgos Seg Digital'!$K:$K</oldFormula>
  </rdn>
  <rcv guid="{8E813F4D-8069-40F4-AFAE-768DAB110D2F}"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M31">
    <dxf>
      <alignment horizontal="center" readingOrder="0"/>
    </dxf>
  </rfmt>
  <rfmt sheetId="2" sqref="BM30">
    <dxf>
      <alignment vertical="top" readingOrder="0"/>
    </dxf>
  </rfmt>
  <rfmt sheetId="2" sqref="BM30">
    <dxf>
      <alignment horizontal="center" readingOrder="0"/>
    </dxf>
  </rfmt>
  <rcc rId="1763" sId="2">
    <oc r="BM31" t="inlineStr">
      <is>
        <t xml:space="preserve">Se verifica que en la circular externa 019 de 2020 del 27 de mayo, la identificación de   la población objetivo, la caracterización de los colaboradores, el envio de circular  con dicha información para  las Entidades  Distritales (partes interesdas pertinentes: SECRETARIOS DE DESPACHO, DIRECTORES DE DEPARTAMENTO
ADMINISTRATIVO, DIRECTORES UNIDADES ADMINISTRATIVAS ESPECIALES, DIRECTORES DE ESTABLECIMIENTOS PÚBLICOS, GERENTES DE SUBREDES INTEGRADAS DE SERVICIOS DE SALUD, EMPRESAS INDUSTRIALES Y COMERCIALES, SOCIEDADES PUBLICAS POR ACCIONES, RECTOR ENTE UNIVERSITARIO AUTONOMO, PRESIDENTE DEL CONCEJO DE BOGOTÁ, VEEDOR DISTRITAL, PERSONERA DE BOGOTÁ, CONTRALOR DE BOGOTÁ, JEFES DE PERSONAL DE CADA UNA DE LAS ENTIDADES O QUIENES HAGAN SUS VECES.)   Quedando como evidencia el envío N°  2020EE1568 con la circular. 
la evidencia se encuentra en la siguiente ruta: Z:\7- Seguimientos otros informes\3. Seguimiento Mapas de riesgos\Riesgos de gestión y corrupción\Segundo_Seguimiento - 2020\Evidencias\8-Bienestar, Desarrollo y Medición R\Evidencias_Bienestar
El control se aplicó, no hay afectación de las metas establecidas. El riego no se materializó.
</t>
      </is>
    </oc>
    <nc r="BM31" t="inlineStr">
      <is>
        <t xml:space="preserve">Se verifica que en la circular externa 019 de 2020 del 27 de mayo, la identificación de   la población objetivo, la caracterización de los colaboradores, el envio de circular  con dicha información para  las Entidades  Distritales (partes interesdas pertinentes: SECRETARIOS DE DESPACHO, DIRECTORES DE DEPARTAMENTO
ADMINISTRATIVO, DIRECTORES UNIDADES ADMINISTRATIVAS ESPECIALES, DIRECTORES DE ESTABLECIMIENTOS PÚBLICOS, GERENTES DE SUBREDES INTEGRADAS DE SERVICIOS DE SALUD, EMPRESAS INDUSTRIALES Y COMERCIALES, SOCIEDADES PUBLICAS POR ACCIONES, RECTOR ENTE UNIVERSITARIO AUTONOMO, PRESIDENTE DEL CONCEJO DE BOGOTÁ, VEEDOR DISTRITAL, PERSONERA DE BOGOTÁ, CONTRALOR DE BOGOTÁ, JEFES DE PERSONAL DE CADA UNA DE LAS ENTIDADES O QUIENES HAGAN SUS VECES.)   Quedando como evidencia el envío N°  2020EE1568 con la circular. 
la evidencia se encuentra en la siguiente ruta:
Z:\7- Seguimientos otros informes\3. Seguimiento Mapas de riesgos\Riesgos de gestión y corrupción\Segundo_Seguimiento - 2020\Evidencias\8-Bienestar, Desarrollo y Medición R\Control 1 Evidencias_Bienestar
El control se aplicó, no hay afectación de las metas establecidas. El riego no se materializó.
</t>
      </is>
    </nc>
  </rcc>
  <rcc rId="1764" sId="2">
    <oc r="BM30" t="inlineStr">
      <is>
        <t>Se verificaron las evidencias asociadas a capacitación,   formatos diligenciados de solicitud a comunicaciones,  las piezas para divulgación, envio de los correos electrónicos con las convocatorias , correos con recordatorios de las capacitaciones. así como las circulares que establecen la oferta de capacitación. 
Las evidencias se encuentran en la siguiente ruta:
 Z:\7- Seguimientos otros informes\3. Seguimiento Mapas de riesgos\Riesgos de gestión y corrupción\Segundo_Seguimiento - 2020\Evidencias\8-Bienestar, Desarrollo y Medición R\Evidencias_Capacitación
Los controles establecidos se están llevando a cabo, han sido efectivos y el riesgo no se ha materializado.</t>
      </is>
    </oc>
    <nc r="BM30" t="inlineStr">
      <is>
        <t>Se verificaron las evidencias asociadas a capacitación,   formatos diligenciados de solicitud a comunicaciones,  las piezas para divulgación, envio de los correos electrónicos con las convocatorias , correos con recordatorios de las capacitaciones. así como las circulares que establecen la oferta de capacitación. 
Las evidencias se encuentran en la siguiente ruta:
Z:\7- Seguimientos otros informes\3. Seguimiento Mapas de riesgos\Riesgos de gestión y corrupción\Segundo_Seguimiento - 2020\Evidencias\8-Bienestar, Desarrollo y Medición R\Control 2 Evidencias_Capacitación
Los controles establecidos se están llevando a cabo, han sido efectivos y el riesgo no se ha materializado.</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21" sId="1" odxf="1" dxf="1">
    <nc r="CB14" t="inlineStr">
      <is>
        <r>
          <t xml:space="preserve">Durante el periodo de seguimiento se presentó ante el comité de contratación la creación, modificaciòn y eliminaciòn a las líneas del Plan Anual de Adquisiciones, y fueron verificadas en las diferentes sesiones, así mismo, el profesional de la STJ, hace la revisión del cumplimiento de los requisitos legales y principios de la contratación estatal, en especial el de selección objetiva en cada uno de los tramites que por reparto le corresponden, con base a lo anterior se adelanta la selección sin favorecimiento a terceros, paso siguiente y de no presentarse observaciones, se elabora un pliego de condiciones o su equivalente , caso contrario se informa al área de origen, con la finalidad de efectuar las correcciones del caso. La evidencia de la elaboración de los pliegos se puede evidenciar, con la publicación en SECOP con la finalidad de que los particulares se pronuncien al respecto. (ruta </t>
        </r>
        <r>
          <rPr>
            <u/>
            <sz val="11"/>
            <color rgb="FF1155CC"/>
            <rFont val="Calibri"/>
            <family val="2"/>
          </rPr>
          <t>https://community.secop.gov.co/Public/Tendering/ContractNoticeManagement/Index?currentLanguage=es-CO&amp;Page=login&amp;Country=CO&amp;SkinName=CCE)</t>
        </r>
        <r>
          <rPr>
            <sz val="11"/>
            <color rgb="FF000000"/>
            <rFont val="Calibri"/>
            <family val="2"/>
          </rPr>
          <t xml:space="preserve"> Las actas del comité  se encuentran en firmas por parte de los miembros permanente e invitados que a su vez se incorporarán en la carpeta física cuando se reintegre el personal de la STJ por causa de la pandemia COVID 19.</t>
        </r>
      </is>
    </nc>
    <odxf>
      <font>
        <sz val="11"/>
        <color theme="1"/>
        <name val="Calibri"/>
        <scheme val="minor"/>
      </font>
      <fill>
        <patternFill patternType="solid">
          <bgColor theme="0"/>
        </patternFill>
      </fill>
      <alignment horizontal="left" readingOrder="0"/>
      <border outline="0">
        <left style="medium">
          <color indexed="64"/>
        </left>
        <right style="thin">
          <color indexed="64"/>
        </right>
        <top style="thin">
          <color indexed="64"/>
        </top>
        <bottom style="thin">
          <color indexed="64"/>
        </bottom>
      </border>
    </odxf>
    <ndxf>
      <font>
        <sz val="11"/>
        <color rgb="FF000000"/>
        <name val="Calibri"/>
        <scheme val="minor"/>
      </font>
      <fill>
        <patternFill patternType="none">
          <bgColor indexed="65"/>
        </patternFill>
      </fill>
      <alignment horizontal="general" readingOrder="0"/>
      <border outline="0">
        <left style="medium">
          <color rgb="FF000000"/>
        </left>
        <right style="medium">
          <color rgb="FF000000"/>
        </right>
        <top style="medium">
          <color rgb="FF000000"/>
        </top>
        <bottom style="medium">
          <color rgb="FF000000"/>
        </bottom>
      </border>
    </ndxf>
  </rcc>
  <rcc rId="1222" sId="1" odxf="1" dxf="1">
    <nc r="CB15" t="inlineStr">
      <is>
        <t xml:space="preserve">El comité de contratación, anualmente define las necesidades, los recursos, modalidades, plazos de contratación de la entidad y mensualmente hace seguimiento a la ejecución y a la creación de nuevas necesidades. Como evidencia quedan las actas de los comités. En caso de presentarse esta situación, se expone a un proceso disciplinario y/o penal y/o fiscal.
Es importante resaltar que el para el presente periodo se ha relizado el respectivo seguimiento,  evidenciando las diferentes necesidades de la Entidad, donde cada lider de rubro presupuestal solicita satisfacer la necesidad creando, modificando o fusionando las lìneas del PAA,  cumpliendo con los requisitos minimos legales en materia contractual y analogia aplicable. as actas del comité  se encuentran en firmas por parte de los miembros permanente e invitados que a su vez se incorporarán en la carpeta física cuando se reintegre el personal de la STJ por causa de la pandemia COVID 19.
</t>
      </is>
    </nc>
    <odxf>
      <font>
        <sz val="11"/>
        <color theme="1"/>
        <name val="Calibri"/>
        <scheme val="minor"/>
      </font>
      <fill>
        <patternFill patternType="solid">
          <bgColor theme="0"/>
        </patternFill>
      </fill>
      <alignment horizontal="left" readingOrder="0"/>
      <border outline="0">
        <left style="medium">
          <color indexed="64"/>
        </left>
        <right style="thin">
          <color indexed="64"/>
        </right>
        <top style="thin">
          <color indexed="64"/>
        </top>
        <bottom style="thin">
          <color indexed="64"/>
        </bottom>
      </border>
    </odxf>
    <ndxf>
      <font>
        <sz val="11"/>
        <color rgb="FF000000"/>
        <name val="Calibri"/>
        <scheme val="minor"/>
      </font>
      <fill>
        <patternFill patternType="none">
          <bgColor indexed="65"/>
        </patternFill>
      </fill>
      <alignment horizontal="general" readingOrder="0"/>
      <border outline="0">
        <left style="medium">
          <color rgb="FF000000"/>
        </left>
        <right style="medium">
          <color rgb="FF000000"/>
        </right>
        <top style="medium">
          <color rgb="FFCCCCCC"/>
        </top>
        <bottom style="medium">
          <color rgb="FF000000"/>
        </bottom>
      </border>
    </ndxf>
  </rcc>
  <rcc rId="1223" sId="1">
    <nc r="CB16" t="inlineStr">
      <is>
        <t>Para el periodo comprendido el profesional encargado de la STJ verifico y acredito el cumplimiento de los requitos legales y los diferentes principios de la contratación estatal de los proceso sometidos a comité en cada uno de ellos desde la planeación, selección suscripción y ejecución (ruta https://community.secop.gov.co/Public/Tendering/ContractNoticeManagement/Index?currentLanguage=es-Las actas del comité se encuentran en firmas por parte de los miembros permanente e invitados que a su vez se incorporarán en la carpeta física cuando se reintegre el personal de la STJ por causa de la pandemia COVID 19.</t>
      </is>
    </nc>
  </rcc>
  <rcc rId="1224" sId="1" odxf="1" dxf="1">
    <nc r="CB17" t="inlineStr">
      <is>
        <t xml:space="preserve">En el mes de diciembre de 2019, el comité se reunió para verificar las necesidades, recursos, modalidades, plazos de contratación de la entidad, aprobando el Plan Anual de Adquisiciones para la vigencia 2020, mensualmente se reúne para efectuar el cumplimiento del mismo y aprobar o no las solicitudes de modificación en cuanto a la pertinencia de adelantar o no un proceso de selección. Y a la fecha no se ha presentado un hecho que amerite investigaciones. 
</t>
      </is>
    </nc>
    <odxf>
      <font>
        <sz val="11"/>
        <color theme="1"/>
        <name val="Calibri"/>
        <scheme val="minor"/>
      </font>
      <fill>
        <patternFill patternType="solid">
          <bgColor theme="0"/>
        </patternFill>
      </fill>
      <alignment horizontal="left" readingOrder="0"/>
      <border outline="0">
        <left style="medium">
          <color indexed="64"/>
        </left>
        <right style="thin">
          <color indexed="64"/>
        </right>
        <top style="thin">
          <color indexed="64"/>
        </top>
        <bottom style="thin">
          <color indexed="64"/>
        </bottom>
      </border>
    </odxf>
    <ndxf>
      <font>
        <sz val="11"/>
        <color rgb="FF000000"/>
        <name val="Calibri"/>
        <scheme val="minor"/>
      </font>
      <fill>
        <patternFill patternType="none">
          <bgColor indexed="65"/>
        </patternFill>
      </fill>
      <alignment horizontal="general" readingOrder="0"/>
      <border outline="0">
        <left style="medium">
          <color rgb="FF000000"/>
        </left>
        <right style="medium">
          <color rgb="FF000000"/>
        </right>
        <top style="medium">
          <color rgb="FFCCCCCC"/>
        </top>
        <bottom style="medium">
          <color rgb="FF000000"/>
        </bottom>
      </border>
    </ndxf>
  </rcc>
  <rcc rId="1225" sId="1" odxf="1" dxf="1">
    <nc r="CB18" t="inlineStr">
      <is>
        <t>El comité se reúne periódicamente con la finalidad de verificar las necesidades, recursos, modalidades, plazos de contratación de la entidad, con la participación del cuerpo directivo contando con voz y voto, así como los invitados que considere prudente, en el desarrollo de las reuniones efectuadas no se ha observado acciones de extralimitación de poder por los miembros para favorecer a un tercero. A la fecha no se ha presentado ningún hecho que amerite investigaciones. Las actas del comité se encuentran en firmas por parte de los miembros permanente e invitados que a su vez se incorporarán en la carpeta física cuando se reintegre el personal de la STJ por causa de la pandemia COVID 19.</t>
      </is>
    </nc>
    <odxf>
      <font>
        <sz val="11"/>
        <color theme="1"/>
        <name val="Calibri"/>
        <scheme val="minor"/>
      </font>
      <fill>
        <patternFill patternType="solid">
          <bgColor theme="0"/>
        </patternFill>
      </fill>
      <alignment horizontal="left" readingOrder="0"/>
      <border outline="0">
        <left style="medium">
          <color indexed="64"/>
        </left>
        <right style="thin">
          <color indexed="64"/>
        </right>
        <top style="thin">
          <color indexed="64"/>
        </top>
        <bottom style="thin">
          <color indexed="64"/>
        </bottom>
      </border>
    </odxf>
    <ndxf>
      <font>
        <sz val="11"/>
        <color rgb="FF000000"/>
        <name val="Calibri"/>
        <scheme val="minor"/>
      </font>
      <fill>
        <patternFill patternType="none">
          <bgColor indexed="65"/>
        </patternFill>
      </fill>
      <alignment horizontal="general" readingOrder="0"/>
      <border outline="0">
        <left style="medium">
          <color rgb="FF000000"/>
        </left>
        <right style="medium">
          <color rgb="FF000000"/>
        </right>
        <top style="medium">
          <color rgb="FFCCCCCC"/>
        </top>
        <bottom style="medium">
          <color rgb="FF000000"/>
        </bottom>
      </border>
    </ndxf>
  </rcc>
  <rcc rId="1226" sId="1" odxf="1" dxf="1">
    <nc r="CB19" t="inlineStr">
      <is>
        <t>Para el periodo comprendido el profesional encargado de la STJ verifico y acredito el cumplimiento de los requitos legales y los diferentes principios de la contrataciòn estatal de los proceso sometidos a comitè en cada uno de los procesos se constata que cada requisitos cumplan a cabalidad "legales, técnicos y presupuestales", y no se presente favorecimiento a terceros , paso siguiente y de evidenciarse una subjetividad en el proceso , se informa al Subdirector para realizar las acciones pertinentes. La evidencia de la publicación de los estudios y documentos del proceso contractual se pueden evidenciar en SECOP. (ruta https://community.secop.gov.co/Public/Tendering/ContractNoticeManagement/Index?currentLanguage=es-CO&amp;Page=login&amp;Country=CO&amp;SkinName=CCE) Las actas del comité  se encuentran en firmas por parte de los miembros permanente e invitados que a su vez se incorporarán en la carpeta física cuando se reintegre el personal de la STJ por causa de la pandemia COVID 19.</t>
      </is>
    </nc>
    <odxf>
      <font>
        <sz val="11"/>
        <color theme="1"/>
        <name val="Calibri"/>
        <scheme val="minor"/>
      </font>
      <fill>
        <patternFill patternType="solid">
          <bgColor theme="0"/>
        </patternFill>
      </fill>
      <alignment horizontal="left" readingOrder="0"/>
      <border outline="0">
        <left style="medium">
          <color indexed="64"/>
        </left>
        <right style="thin">
          <color indexed="64"/>
        </right>
        <top style="thin">
          <color indexed="64"/>
        </top>
        <bottom style="medium">
          <color indexed="64"/>
        </bottom>
      </border>
    </odxf>
    <ndxf>
      <font>
        <sz val="11"/>
        <color rgb="FF000000"/>
        <name val="Calibri"/>
        <scheme val="minor"/>
      </font>
      <fill>
        <patternFill patternType="none">
          <bgColor indexed="65"/>
        </patternFill>
      </fill>
      <alignment horizontal="general" readingOrder="0"/>
      <border outline="0">
        <left style="medium">
          <color rgb="FF000000"/>
        </left>
        <right style="medium">
          <color rgb="FF000000"/>
        </right>
        <top style="medium">
          <color rgb="FFCCCCCC"/>
        </top>
        <bottom style="medium">
          <color rgb="FF000000"/>
        </bottom>
      </border>
    </ndxf>
  </rcc>
  <rcc rId="1227" sId="2" odxf="1" dxf="1">
    <nc r="BL50" t="inlineStr">
      <is>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rPr>
          <t xml:space="preserve">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y correspondencia interna CORDIS. </t>
        </r>
      </is>
    </nc>
    <odxf>
      <font>
        <sz val="11"/>
        <color theme="1"/>
        <name val="Calibri"/>
        <scheme val="minor"/>
      </font>
      <fill>
        <patternFill patternType="none">
          <bgColor indexed="65"/>
        </patternFill>
      </fill>
      <alignment horizontal="general" readingOrder="0"/>
      <border outline="0">
        <left/>
      </border>
      <protection locked="1"/>
    </odxf>
    <ndxf>
      <font>
        <sz val="10"/>
        <color indexed="8"/>
        <name val="Calibri "/>
        <scheme val="none"/>
      </font>
      <fill>
        <patternFill patternType="solid">
          <bgColor theme="0"/>
        </patternFill>
      </fill>
      <alignment horizontal="left" readingOrder="0"/>
      <border outline="0">
        <left style="thin">
          <color indexed="64"/>
        </left>
      </border>
      <protection locked="0"/>
    </ndxf>
  </rcc>
  <rcc rId="1228" sId="2" odxf="1" dxf="1">
    <nc r="BL51" t="inlineStr">
      <is>
        <r>
          <t xml:space="preserve">El profesional de la STJ, verifica que dentro de los documentos de los contratos de prestación de servicios profesionales o de apoyo a la gestión, previo a la firma del contrato, repose el formato de idoneidad y experiencia y se verifican los antecentes fiscales, penales, policivos y adminitrativos, para los demás casos, la Dirección designa un comité evaluador que pondera y verifica las ofertas y en consecuencia recomienda la adjudicación, en cualquiera de los casos los soportes de la actuación, es publicitada en SECOP. 
</t>
        </r>
        <r>
          <rPr>
            <sz val="10"/>
            <rFont val="Calibri"/>
            <family val="2"/>
          </rPr>
          <t>https://community.secop.gov.co/Public/Tendering/ContractNoticeManagement/Index?currentLanguage=es-CO&amp;Page=login&amp;Country=CO&amp;SkinName=CCE</t>
        </r>
      </is>
    </nc>
    <odxf>
      <font>
        <sz val="11"/>
        <color theme="1"/>
        <name val="Calibri"/>
        <scheme val="minor"/>
      </font>
      <fill>
        <patternFill patternType="none">
          <bgColor indexed="65"/>
        </patternFill>
      </fill>
      <alignment horizontal="general" readingOrder="0"/>
      <border outline="0">
        <left/>
      </border>
      <protection locked="1"/>
    </odxf>
    <ndxf>
      <font>
        <sz val="10"/>
        <color indexed="8"/>
        <name val="Calibri "/>
        <scheme val="none"/>
      </font>
      <fill>
        <patternFill patternType="solid">
          <bgColor theme="0"/>
        </patternFill>
      </fill>
      <alignment horizontal="left" readingOrder="0"/>
      <border outline="0">
        <left style="thin">
          <color indexed="64"/>
        </left>
      </border>
      <protection locked="0"/>
    </ndxf>
  </rcc>
  <rcc rId="1229" sId="2" odxf="1" dxf="1">
    <nc r="BL52" t="inlineStr">
      <is>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0"/>
            <rFont val="Calibri"/>
            <family val="2"/>
          </rPr>
          <t xml:space="preserve">Z:\ARCHIVO_DASCD\200_STJ\200.12_CONTRATOS\2020 físicamente en cada contrato. Es de aclarar que dadas las actuales circunstancias por la cuarentena, los expedientes cuentan con dichos documentos pero se irán actualizando para consulta, en la medida que se reintegre el personal al Departamento. </t>
        </r>
      </is>
    </nc>
    <odxf>
      <font>
        <sz val="11"/>
        <color theme="1"/>
        <name val="Calibri"/>
        <scheme val="minor"/>
      </font>
      <fill>
        <patternFill patternType="none">
          <bgColor indexed="65"/>
        </patternFill>
      </fill>
      <alignment horizontal="general" readingOrder="0"/>
      <border outline="0">
        <left/>
      </border>
      <protection locked="1"/>
    </odxf>
    <ndxf>
      <font>
        <sz val="10"/>
        <color indexed="8"/>
        <name val="Calibri "/>
        <scheme val="none"/>
      </font>
      <fill>
        <patternFill patternType="solid">
          <bgColor theme="0"/>
        </patternFill>
      </fill>
      <alignment horizontal="left" readingOrder="0"/>
      <border outline="0">
        <left style="thin">
          <color indexed="64"/>
        </left>
      </border>
      <protection locked="0"/>
    </ndxf>
  </rcc>
  <rdn rId="0" localSheetId="1" customView="1" name="Z_85DF10E5_B9D7_436C_B1B4_AB007EA1F0C7_.wvu.PrintArea" hidden="1" oldHidden="1">
    <formula>' Riesgos corrupción'!$A$1:$BM$13</formula>
  </rdn>
  <rdn rId="0" localSheetId="1" customView="1" name="Z_85DF10E5_B9D7_436C_B1B4_AB007EA1F0C7_.wvu.Cols" hidden="1" oldHidden="1">
    <formula>' Riesgos corrupción'!$J:$K</formula>
  </rdn>
  <rdn rId="0" localSheetId="1" customView="1" name="Z_85DF10E5_B9D7_436C_B1B4_AB007EA1F0C7_.wvu.FilterData" hidden="1" oldHidden="1">
    <formula>' Riesgos corrupción'!$A$11:$CI$1651</formula>
  </rdn>
  <rdn rId="0" localSheetId="2" customView="1" name="Z_85DF10E5_B9D7_436C_B1B4_AB007EA1F0C7_.wvu.PrintArea" hidden="1" oldHidden="1">
    <formula>' Riesgos Gestión'!$A$1:$BO$17</formula>
  </rdn>
  <rdn rId="0" localSheetId="2" customView="1" name="Z_85DF10E5_B9D7_436C_B1B4_AB007EA1F0C7_.wvu.Cols" hidden="1" oldHidden="1">
    <formula>' Riesgos Gestión'!$M:$BG</formula>
  </rdn>
  <rdn rId="0" localSheetId="2" customView="1" name="Z_85DF10E5_B9D7_436C_B1B4_AB007EA1F0C7_.wvu.FilterData" hidden="1" oldHidden="1">
    <formula>' Riesgos Gestión'!$A$11:$BU$1608</formula>
  </rdn>
  <rdn rId="0" localSheetId="3" customView="1" name="Z_85DF10E5_B9D7_436C_B1B4_AB007EA1F0C7_.wvu.PrintArea" hidden="1" oldHidden="1">
    <formula>' Riesgos Seg Digital'!$A$1:$AH$14</formula>
  </rdn>
  <rdn rId="0" localSheetId="3" customView="1" name="Z_85DF10E5_B9D7_436C_B1B4_AB007EA1F0C7_.wvu.Cols" hidden="1" oldHidden="1">
    <formula>' Riesgos Seg Digital'!$K:$K</formula>
  </rdn>
  <rcv guid="{85DF10E5-B9D7-436C-B1B4-AB007EA1F0C7}"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2" odxf="1" dxf="1">
    <nc r="BM53" t="inlineStr">
      <is>
        <t xml:space="preserve">Las evidencias  en cuanto a lo solicitado como de las respuestas gestionadas dentro de la oportunidad requerida  durante el periodo de seguimiento de las tres (3)  Tutelas,  se encuentran en la carpeta:
Z:\7- Seguimientos otros informes\3. Seguimiento Mapas de riesgos\Riesgos de gestión y corrupción\Segundo_Seguimiento - 2020\Evidencias\14-G_Juridica\Control 1,2,3 Y 4
Se verifica la gestión, la efectividad del control  y  no se ha materializado el riesgo.
</t>
      </is>
    </nc>
    <odxf>
      <font>
        <sz val="11"/>
        <color theme="1"/>
        <name val="Calibri"/>
        <scheme val="minor"/>
      </font>
    </odxf>
    <ndxf>
      <font>
        <sz val="10"/>
        <color theme="1"/>
        <name val="Calibri"/>
        <scheme val="minor"/>
      </font>
    </ndxf>
  </rcc>
  <rcc rId="1766" sId="2" odxf="1" dxf="1">
    <nc r="BM54" t="inlineStr">
      <is>
        <t xml:space="preserve">Las evidencias  de las actualizaciones adelantadas durante el periodo de seguimiento de las tres (3)  Tutelas,  se encuentran en la carpeta:
Z:\7- Seguimientos otros informes\3. Seguimiento Mapas de riesgos\Riesgos de gestión y corrupción\Segundo_Seguimiento - 2020\Evidencias\14-G_Juridica\Control 1,2,3 Y 4
Con los soportes se verifica la gestión, la efectividad del control  y  no se ha materializado el riesgo.
</t>
      </is>
    </nc>
    <odxf>
      <font>
        <sz val="11"/>
        <color theme="1"/>
        <name val="Calibri"/>
        <scheme val="minor"/>
      </font>
    </odxf>
    <ndxf>
      <font>
        <sz val="10"/>
        <color theme="1"/>
        <name val="Calibri"/>
        <scheme val="minor"/>
      </font>
    </ndxf>
  </rcc>
  <rcc rId="1767" sId="2" odxf="1" dxf="1">
    <nc r="BM55" t="inlineStr">
      <is>
        <t xml:space="preserve">Las evidencias  de  elaboración de respuestas para validación y visto bueno  por parte del Subdirector Técnico Jurídico se ecuentran en la carpeta:
Z:\7- Seguimientos otros informes\3. Seguimiento Mapas de riesgos\Riesgos de gestión y corrupción\Segundo_Seguimiento - 2020\Evidencias\14-G_Juridica\Control 1,2,3 Y 4
Con los soportes se verifica la gestión, la efectividad del control  y  no se ha materializado el riesgo.
</t>
      </is>
    </nc>
    <odxf>
      <font>
        <sz val="11"/>
        <color theme="1"/>
        <name val="Calibri"/>
        <scheme val="minor"/>
      </font>
    </odxf>
    <ndxf>
      <font>
        <sz val="10"/>
        <color theme="1"/>
        <name val="Calibri"/>
        <scheme val="minor"/>
      </font>
    </ndxf>
  </rcc>
  <rcc rId="1768" sId="2" odxf="1" dxf="1">
    <nc r="BM56" t="inlineStr">
      <is>
        <t xml:space="preserve">Las evidencias del  proyecto de respuesta frente a la acción judicial el cual es remitido junto con los soportes necesarios para su validación y visto bueno por parte del Subdirector Técnico Jurídico 
 se ecuentran en la carpeta: 
Z:\7- Seguimientos otros informes\3. Seguimiento Mapas de riesgos\Riesgos de gestión y corrupción\Segundo_Seguimiento - 2020\Evidencias\14-G_Juridica\Control 1,2,3 Y 4
Con los soportes presentados se evidencia la ejecución del control. El riesgo no se ha materializado.
</t>
      </is>
    </nc>
    <odxf>
      <font>
        <sz val="11"/>
        <color theme="1"/>
        <name val="Calibri"/>
        <scheme val="minor"/>
      </font>
    </odxf>
    <ndxf>
      <font>
        <sz val="10"/>
        <color theme="1"/>
        <name val="Calibri"/>
        <scheme val="minor"/>
      </font>
    </ndxf>
  </rcc>
  <rfmt sheetId="2" sqref="BM53" start="0" length="2147483647">
    <dxf>
      <font>
        <sz val="11"/>
      </font>
    </dxf>
  </rfmt>
  <rfmt sheetId="2" sqref="A1:XFD1048576" start="0" length="2147483647">
    <dxf>
      <font>
        <name val="Calibri"/>
        <scheme val="minor"/>
      </font>
    </dxf>
  </rfmt>
  <rfmt sheetId="2" sqref="BM53" start="0" length="2147483647">
    <dxf>
      <font>
        <sz val="10"/>
      </font>
    </dxf>
  </rfmt>
  <rcc rId="1769" sId="2">
    <nc r="BM18" t="inlineStr">
      <is>
        <t xml:space="preserve">
Se evidencia en el tablero de control  el reporte 2020-05, 2020-06, 2020-07.
Ruta:
https://www.serviciocivil.gov.co/portal/tablero-de-control/empleo-p%C3%BAblico-bogot%C3%A1
Microsoft Power BI página 2-10
</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3" sId="2">
    <oc r="BM26" t="inlineStr">
      <is>
        <t>Desde el SIG se tiene aprobado cada uno de los formatos  E-COM-FM-001,  E-COM-PR-002 , E-COM-PR-003, E-COM-PR-004, E-COM-PR-006  los cuales son utilizados con el fin de poder h, acer los requerimientos necesarios desde las dependencias a la oficina de comunicaciones. Se conocen los formatos y se an utilizado par alas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is>
    </oc>
    <nc r="BM26" t="inlineStr">
      <is>
        <t>Desde el SIG se tiene aprobado cada uno de los formatos  E-COM-FM-001,  E-COM-PR-002 , E-COM-PR-003, E-COM-PR-004, E-COM-PR-006  los cuales son utilizados con el fin de poder hacer los requerimientos necesarios desde las dependencias a la oficina de comunicaciones. Se conocen los formatos y se han utilizado para las diferentes solicitudes, y aunque no se ha evidenciado una falla en las publicaciones internas y externas, no se pudieron verificar los formatos diligenciados, sin embargo en la ruta Z:\4-Segimiento_Plan_accion_2020\400_SGCyCD\8.  Plan de Comunicaciones 2020 se pueden ver las comunicaciones , las publicaciones realizadas.</t>
      </is>
    </nc>
  </rcc>
  <rcc rId="2074" sId="2">
    <oc r="BL27" t="inlineStr">
      <is>
        <t xml:space="preserve">La tarea de seguimiento de PQRS se ha realizado de manera permanente y con mayor frecuencia semanal durante el periodo de Mayo a Agosto de 2020. Esta labor es realizada por el Líder del proceso de Atención al Ciudadano, apoyado por un profesional contratista y auxiliriares administrativos de la Subdirección de Gestión Corporativa.
Se envía alerta semanal a los funcionarios que tienen asignados Radicados Cordis próximo a vencer. De igual forma se le envía alerta al Subdirector o jefe de oficina cuando el radicado está a menos de 48 horas de vencerse.  
El riesgo se materializó. Este hecho se demuestra en que algunas PQRS se respondieron de manera extemporánea en el periodo analizado. Esta información se puede consultar en el aplicativo Cordis y el Informes publicados en la página web del DASCD, sección de transparencia, en el link:  https://www.serviciocivil.gov.co/ortal/transparencia/instrumentos-gestion-informacion-publica/Informe-pqr-denuncias-solicitudes 
Asimismo,  se ha elaborado los Informes mensuales PQRS  y se han presentado en el Comité de Gestión y Desempeño de los meses de mayo a julio. La recuperación del Indicador de respuesta oportuna se ha ido recuperando gradualmente pasando el resulatado de 56% en junio a 64% en julio. En colaboración con el proceso de Comunicaciones se elaboro sensibilización para generar cultura de cumplimiento en la respuesta oportuna a PQRS.
El día 25-08-2020 se realizó mesa de trabajo entre el el profesional contratista César Riaño del Proceso de Atención al Ciudadano y Jhon Gómez profesional de la Oficina Asesora de Planeación para la actualización de la Matriz de Riesgos y el fortalecimiento de los controles para el riesgo identificado. 
Se encuentra en estado de elaboración documentoque recoge mejores prácticas en la respuesta oprtuna a PQRS y lecciones aprendidas sobre el tema.
</t>
      </is>
    </oc>
    <nc r="BL27" t="inlineStr">
      <is>
        <t xml:space="preserve">La tarea de seguimiento de PQRS se ha realizado de manera permanente y con mayor frecuencia semanal durante el periodo de Mayo a Agosto de 2020. Esta labor es realizada por el Líder del proceso de Atención al Ciudadano, apoyado por un profesional contratista y auxiliares administrativos de la Subdirección de Gestión Corporativa.
Se envía alerta semanal a los funcionarios que tienen asignados Radicados Cordis próximo a vencer. De igual forma se le envía alerta al Subdirector o jefe de oficina cuando el radicado está a menos de 48 horas de vencerse.  
El riesgo se materializó. Este hecho se demuestra en que algunas PQRS se respondieron de manera extemporánea en el periodo analizado. Esta información se puede consultar en el aplicativo Cordis y el Informes publicados en la página web del DASCD, sección de transparencia, en el link:  https://www.serviciocivil.gov.co/ortal/transparencia/instrumentos-gestion-informacion-publica/Informe-pqr-denuncias-solicitudes 
Asimismo,  se ha elaborado los Informes mensuales PQRS  y se han presentado en el Comité de Gestión y Desempeño de los meses de mayo a julio. La recuperación del Indicador de respuesta oportuna se ha ido recuperando gradualmente pasando el resulatado de 56% en junio a 64% en julio. En colaboración con el proceso de Comunicaciones se elaboró sensibilización para generar cultura de cumplimiento en la respuesta oportuna a PQRS.
El día 25-08-2020 se realizó mesa de trabajo entre el el profesional contratista César Riaño del Proceso de Atención al Ciudadano y Jhon Gómez profesional de la Oficina Asesora de Planeación para la actualización de la Matriz de Riesgos y el fortalecimiento de los controles para el riesgo identificado. 
Se encuentra en estado de elaboración documentoque recoge mejores prácticas en la respuesta oprtuna a PQRS y lecciones aprendidas sobre el tema.
</t>
      </is>
    </nc>
  </rcc>
  <rcc rId="2075" sId="2">
    <oc r="BM29" t="inlineStr">
      <is>
        <t>se verifica la información 
Evidencias: Radicados de devolución de solicitudes de Concepto Técnico números 2020EE1309, 2020EE1312, 2020EE1457, 2020EE1544, 2020EE1570, 2020EE1571, 2020EE2130, 2020EE2214, 2020EE2430, 2020EE2583, 202EE2584, 2020EE2757 , que se pueden consultar en
 Z:\7- Seguimientos otros informes\3. Seguimiento Mapas de riesgos\Riesgos de gestión y corrupción\Segundo_Seguimiento - 2020\Evidencias\7-Organizacion_Trabajo\Control 2
En cuanto a las consideraciones y sugerencias por parte de ltercera lía de defenza en el seguimiento anterior, La Oficina Asesora de Planeación  como responsable  de coordinar  la actualización de la Matriz de Riesgos con los responsables de los procesos, informo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is>
    </oc>
    <nc r="BM29" t="inlineStr">
      <is>
        <t>se verifica la información 
Evidencias: Radicados de devolución de solicitudes de Concepto Técnico números 2020EE1309, 2020EE1312, 2020EE1457, 2020EE1544, 2020EE1570, 2020EE1571, 2020EE2130, 2020EE2214, 2020EE2430, 2020EE2583, 202EE2584, 2020EE2757 , que se pueden consultar en
 Z:\7- Seguimientos otros informes\3. Seguimiento Mapas de riesgos\Riesgos de gestión y corrupción\Segundo_Seguimiento - 2020\Evidencias\7-Organizacion_Trabajo\Control 2
En cuanto a las consideraciones y sugerencias por parte de ltercera línea de defensa en el seguimiento anterior, La Oficina Asesora de Planeación  como responsable  de coordinar  la actualización de la Matriz de Riesgos con los responsables de los procesos, informó  que  en el marco de la actualización de la matriz de riesgos de la entidad , se  han priorizado los procesos   teniendo en cuenta los resultados del FURAG, los informes de auditorías y los seguimientos a la matriz de riesgos y, que próximamente estará informando las fechas para acordar  agendas con los otros procesos la necesidad de actualizar sus riesgos. Evidencia: Correo de Bogotá es TIC - Actualización Matriz de Riesgos DASCD
  Z:\7- Seguimientos otros informes\3. Seguimiento Mapas de riesgos\Riesgos de gestión y corrupción\Segundo_Seguimiento - 2020\Evidencias\7-Organizacion_Trabajo
Se evidencia la implementación del control, su efectividad y que no se ha materializado el riesgo.</t>
      </is>
    </nc>
  </rcc>
  <rcc rId="2076" sId="2">
    <oc r="BN29" t="inlineStr">
      <is>
        <t xml:space="preserve">Se observa que la tercera línea de defensa en el seguimiento anterior sugirió: "mejorar el diseño del  control  y considerar la pertinencia de ajustarlo, involucrando todas las variables , además se debe tener en cuenta que  mediante el módulo de TRAMITES EN LINEA se implementó la recepción para solicitud de conceptos técnicos, lo que permite a los usuarios de las diferentes entidades radicar directamente al DASCD sus trámites en línea y mediante el SIDEAP realizar toda su respectiva gestión."   es indispensable acoger las respectivas recomendaciones, aunque el riesgo no se materialicé.
</t>
      </is>
    </oc>
    <nc r="BN29" t="inlineStr">
      <is>
        <t xml:space="preserve">Se observa que la tercera línea de defensa en el seguimiento anterior sugirió: "mejorar el diseño del  control  y considerar la pertinencia de ajustarlo, involucrando todas las variables , además se debe tener en cuenta que  mediante el módulo de TRAMITES EN LINEA se implementó la recepción para solicitud de conceptos técnicos, lo que permite a los usuarios de las diferentes entidades radicar directamente al DASCD sus trámites en línea y mediante el SIDEAP realizar toda su respectiva gestión.".
Se tiene programado realizar reuniones de trabajo con las diferentes dependencias, por tanto, aún no es posible verificar los ajustes en la matriz de riesgos específicamente en el diseño de controles, por tanto, aún no es posible verificar que se atienda la recomendación realizada en el primer seguimiento,  es indispensable acoger las respectivas recomendaciones que se realicen en los seguimientos, aunque el riesgo no se materialicé.
</t>
      </is>
    </nc>
  </rcc>
  <rfmt sheetId="2" sqref="BN30" start="0" length="2147483647">
    <dxf>
      <font>
        <color auto="1"/>
      </font>
    </dxf>
  </rfmt>
  <rcc rId="2077" sId="2">
    <oc r="BN31" t="inlineStr">
      <is>
        <r>
          <t>Se observa que se emitió la c</t>
        </r>
        <r>
          <rPr>
            <sz val="11"/>
            <rFont val="Calibri"/>
            <family val="2"/>
          </rPr>
          <t xml:space="preserve">ircular externa 019 de 2020 del 27 </t>
        </r>
        <r>
          <rPr>
            <sz val="11"/>
            <color theme="1"/>
            <rFont val="Calibri"/>
            <family val="2"/>
          </rPr>
          <t>de mayo, para identificar la población objetivo, la caracterización de los colaboradores, el envío de la circular con dicha información es para las Entidades Distritales (partes interesadas pertinentes: SECRETARIOS DE DESPACHO, DIRECTORES DE DEPARTAMENTO.
La cual se encuentra en la siguiente ruta:
CIRCULAR: https://www.serviciocivil.gov.co/portal/transparencia/marco-legal/lineamientos/circular-externa-019
Z:\7- Seguimientos otros informes\3. Seguimiento Mapas de riesgos\Riesgos de gestión y corrupción\Segundo_Seguimiento - 2020\Evidencias\8-Bienestar, Desarrollo y Medición R\Control 1 Evidencias_Bienestar
El riego no se materializó.</t>
        </r>
      </is>
    </oc>
    <nc r="BN31" t="inlineStr">
      <is>
        <r>
          <t>Se observa que se emitió la c</t>
        </r>
        <r>
          <rPr>
            <sz val="11"/>
            <rFont val="Calibri"/>
            <family val="2"/>
          </rPr>
          <t xml:space="preserve">ircular externa 019 de 2020 del 27 </t>
        </r>
        <r>
          <rPr>
            <sz val="11"/>
            <color theme="1"/>
            <rFont val="Calibri"/>
            <family val="2"/>
          </rPr>
          <t>de mayo, para identificar la población objetivo, la caracterización de los colaboradores, el envío de la circular con dicha información es para las Entidades Distritales (partes interesadas pertinentes: SECRETARIOS DE DESPACHO, DIRECTORES DE DEPARTAMENTO.
La cual se encuentra en la siguiente ruta:
CIRCULAR: https://www.serviciocivil.gov.co/portal/transparencia/marco-legal/lineamientos/circular-externa-019
Z:\7- Seguimientos otros informes\3. Seguimiento Mapas de riesgos\Riesgos de gestión y corrupción\Segundo_Seguimiento - 2020\Evidencias\8-Bienestar, Desarrollo y Medición R\Control 1 Evidencias_Bienestar
El control establecido es efectivo.  El riego no se materializó.</t>
        </r>
      </is>
    </nc>
  </rcc>
  <rcc rId="2078" sId="2">
    <oc r="BN32" t="inlineStr">
      <is>
        <t>Se observa que por motivos de la emergencia económica y social COVID 19, durante el periodo comprendido entre mayo y agosto de 2020, no hubo expedición de lista de elegibles, por tanto, no existe evidencia que reportar para este control.</t>
      </is>
    </oc>
    <nc r="BN32" t="inlineStr">
      <is>
        <t>Durante el periodo comprendido entre mayo y agosto de 2020, no hubo expedición de lista de elegibles, por tanto, no existe evidencia que reportar para este control.</t>
      </is>
    </nc>
  </rcc>
  <rcc rId="2079" sId="2" odxf="1" dxf="1">
    <oc r="BN33" t="inlineStr">
      <is>
        <r>
          <rPr>
            <sz val="11"/>
            <rFont val="Calibri"/>
            <family val="2"/>
          </rPr>
          <t>Se observa la existencia de los formatos  A-GTH-FM-001 y A-GTH-FM-002,  en los cuales cada vez que se va a hacer un nombramiento, verifica la información aportada por el aspirante, en caso de presentarse alguna inconsistencia se puede registrar en el formato A-GTH-FM-002,</t>
        </r>
        <r>
          <rPr>
            <sz val="11"/>
            <color rgb="FFFF0000"/>
            <rFont val="Calibri"/>
            <family val="2"/>
          </rPr>
          <t xml:space="preserve"> las evidencias pueden ser consultadas en la carpeta compartida Z en la ruta Z:\1-SIG-DASCD\22-Matriz de Riesgos\2020\Riesgos de gestión y corrupción\.........</t>
        </r>
        <r>
          <rPr>
            <sz val="11"/>
            <color rgb="FFFFC000"/>
            <rFont val="Calibri"/>
            <family val="2"/>
          </rPr>
          <t xml:space="preserve"> </t>
        </r>
        <r>
          <rPr>
            <sz val="11"/>
            <rFont val="Calibri"/>
            <family val="2"/>
          </rPr>
          <t>Por motivos de la emergencia económica y social COVID 19, no se realizaron verificaciones de archivos físicos por parte de la tercera línea de defensa.</t>
        </r>
      </is>
    </oc>
    <nc r="BN33" t="inlineStr">
      <is>
        <t>Se observa la existencia de los formatos  A-GTH-FM-001 y A-GTH-FM-002,  los cuales se diligencian por la Profesional de Talento Humano asignada para generar este control cada vez que se va a hacer un nombramiento, verifica la información aportada por el aspirante, en caso de presentarse alguna inconsistencia se puede registrar en el formato A-GTH-FM-002. Se evidenció el diligenciamiento de los formatos para cinco (5) vinculaciones (1 directivo, 1 asesor, y 3 cargos en provisionalidad), en el formato GTH-FM-002 se registran los requisitos del empleo en cuanto a formación y experiencia y se registra en los respectivos campos los soportes presentados por el aspirante. Este formato es firmado por la profesional y el Subdirector de Gestión Corporativa y Control Disciplinario.
Con las evidencias presentadas, se evidencia la ejecución del control. El riesgo no se materializó.</t>
      </is>
    </nc>
    <odxf>
      <font>
        <color rgb="FFFF0000"/>
      </font>
    </odxf>
    <ndxf>
      <font>
        <color auto="1"/>
      </font>
    </ndxf>
  </rcc>
  <rfmt sheetId="2" sqref="BN34" start="0" length="2147483647">
    <dxf>
      <font>
        <color auto="1"/>
      </font>
    </dxf>
  </rfmt>
  <rcc rId="2080" sId="2">
    <oc r="BN34" t="inlineStr">
      <is>
        <t>Por motivos de la emergencia económica y social COVID 19, no se realizaron verificaciones de archivos físicos por parte de la tercera línea de defensa.</t>
      </is>
    </oc>
    <nc r="BN34" t="inlineStr">
      <is>
        <t>Como lo mencionan la primera y segunda línea de defensa, para el período evaluado no se presentaron evidencias. El diagnóstico se realiza para generar el plan de acción de la vigencia 2021, por tanto, se verificará en el tercer seguimiento, en donde se requiere contar con las evidencias de los insumos y la elaboración del diagnóstico.</t>
      </is>
    </nc>
  </rcc>
  <rfmt sheetId="2" sqref="BN35:BN37" start="0" length="2147483647">
    <dxf>
      <font>
        <color auto="1"/>
      </font>
    </dxf>
  </rfmt>
  <rcc rId="2081" sId="2">
    <oc r="BN35" t="inlineStr">
      <is>
        <t>Por motivos de la emergencia económica y social COVID 19, no se realizaron verificaciones de archivos físicos por parte de la tercera línea de defensa.</t>
      </is>
    </oc>
    <nc r="BN35" t="inlineStr">
      <is>
        <t>Para el primer seguimiento se aportó somo soporte las imágenes de la pantalla del responsable de nómina donde se evidencia las carpetas de nómina organizadas por meses. Para el presente seguimiento no se presentó esa evidencia, sin embargo, con base en lo reportado por la segunda línea de defensa, respecto a las actas de conciliación con contabilidad con  nómina y teniendo en cuenta que todos los hechos económicos se reflejan en la contabilidad, se evidenció la carpeta de las evidencias de contabilidad, en donde se encontraron las actas que se relacionan a continuación:
1. Acta # 11 del 08/05/2020, en donde se concilia la información del mes de abril
2. Acta # 14 del 04/06/2020, en donde se concilia la información de mayo.
3. Acta # 17 del 08/07/2020, en donde se conclia la información de junio
4. Acta # 21 del 10/08/2020, en donde se concilia la información del mes de julio
En las citadas actas se informa la entrega de la información y soportes relacionados con el pago de nómina.
Teniendo en cuenta que el control establecido hace referencia a soportes físicos y que con el trabajo en casa, no es posible tener acceso, se recomienda en la revisión  al mapa de riesgos, ajustar el control.
El riesgo no se ha materializado.</t>
      </is>
    </nc>
  </rcc>
  <rcc rId="2082" sId="2">
    <oc r="BN36" t="inlineStr">
      <is>
        <t>Por motivos de la emergencia económica y social COVID 19, no se realizaron verificaciones de archivos físicos por parte de la tercera línea de defensa.</t>
      </is>
    </oc>
    <nc r="BN36"/>
  </rcc>
  <rfmt sheetId="2" sqref="BN36">
    <dxf>
      <fill>
        <patternFill>
          <bgColor rgb="FFFFFF00"/>
        </patternFill>
      </fill>
    </dxf>
  </rfmt>
  <rcc rId="2083" sId="2">
    <oc r="BN37" t="inlineStr">
      <is>
        <t xml:space="preserve">Dado que los soportes de las evidencias para este control se encuentran en carpetas físicas , no se logró evidenciar el cumplimiento de las actividades realizadas para este periodo,  ni comprobar la efectividad del control, con motivo del aislamiento preventivo obligatorio establecido por el Gobierno Naciona
</t>
      </is>
    </oc>
    <nc r="BN37" t="inlineStr">
      <is>
        <t>Por el aislamiento preventivo obligatorio causado por el COVID-19 se continúa con la modalidad de trabajo en casa. Teniendo en cuenta que los activos físicos y las carpetas de control se encuentran físicamente en las instalaciones del DASCD, no es posible a la Oficina de Control Interno, pronunciarse sobre este control.</t>
      </is>
    </nc>
  </rcc>
  <rcc rId="2084" sId="2">
    <nc r="BO37" t="inlineStr">
      <is>
        <t>NO</t>
      </is>
    </nc>
  </rcc>
  <rcc rId="2085" sId="2">
    <nc r="BO28" t="inlineStr">
      <is>
        <t>NO</t>
      </is>
    </nc>
  </rcc>
  <rcc rId="2086" sId="2">
    <nc r="BO29" t="inlineStr">
      <is>
        <t>NO</t>
      </is>
    </nc>
  </rcc>
  <rcc rId="2087" sId="2">
    <nc r="BO30" t="inlineStr">
      <is>
        <t>NO</t>
      </is>
    </nc>
  </rcc>
  <rcc rId="2088" sId="2">
    <nc r="BO31" t="inlineStr">
      <is>
        <t>NO</t>
      </is>
    </nc>
  </rcc>
  <rcc rId="2089" sId="2">
    <nc r="BO32" t="inlineStr">
      <is>
        <t>NO</t>
      </is>
    </nc>
  </rcc>
  <rcc rId="2090" sId="2">
    <nc r="BO33" t="inlineStr">
      <is>
        <t>NO</t>
      </is>
    </nc>
  </rcc>
  <rcc rId="2091" sId="2">
    <nc r="BO34" t="inlineStr">
      <is>
        <t>NO</t>
      </is>
    </nc>
  </rcc>
  <rcc rId="2092" sId="2">
    <nc r="BO35" t="inlineStr">
      <is>
        <t>NO</t>
      </is>
    </nc>
  </rcc>
  <rcc rId="2093" sId="2">
    <nc r="BO36" t="inlineStr">
      <is>
        <t>NO</t>
      </is>
    </nc>
  </rcc>
  <rcv guid="{C7102D02-788C-4FD5-8A9F-89AF3942CCB0}" action="delete"/>
  <rdn rId="0" localSheetId="1" customView="1" name="Z_C7102D02_788C_4FD5_8A9F_89AF3942CCB0_.wvu.PrintArea" hidden="1" oldHidden="1">
    <formula>' Riesgos corrupción'!$A$1:$BM$13</formula>
    <oldFormula>' Riesgos corrupción'!$A$1:$BM$13</oldFormula>
  </rdn>
  <rdn rId="0" localSheetId="1" customView="1" name="Z_C7102D02_788C_4FD5_8A9F_89AF3942CCB0_.wvu.Cols" hidden="1" oldHidden="1">
    <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formula>
    <oldFormula>' Riesgos corrupción'!$J:$K,' Riesgos corrupción'!$AI:$AI,' Riesgos corrupción'!$AK:$AK,' Riesgos corrupción'!$AM:$AM,' Riesgos corrupción'!$AO:$AO,' Riesgos corrupción'!$AQ:$AQ,' Riesgos corrupción'!$AS:$AS,' Riesgos corrupción'!$AU:$AW,' Riesgos corrupción'!$AZ:$BH,' Riesgos corrupción'!$BJ:$BJ,' Riesgos corrupción'!$BL:$BT,' Riesgos corrupción'!$CF:$CI</oldFormula>
  </rdn>
  <rdn rId="0" localSheetId="1" customView="1" name="Z_C7102D02_788C_4FD5_8A9F_89AF3942CCB0_.wvu.FilterData" hidden="1" oldHidden="1">
    <formula>' Riesgos corrupción'!$A$11:$CI$1651</formula>
    <oldFormula>' Riesgos corrupción'!$A$11:$CI$1651</oldFormula>
  </rdn>
  <rdn rId="0" localSheetId="2" customView="1" name="Z_C7102D02_788C_4FD5_8A9F_89AF3942CCB0_.wvu.PrintArea" hidden="1" oldHidden="1">
    <formula>' Riesgos Gestión'!$A$1:$BO$17</formula>
    <oldFormula>' Riesgos Gestión'!$A$1:$BO$17</oldFormula>
  </rdn>
  <rdn rId="0" localSheetId="2" customView="1" name="Z_C7102D02_788C_4FD5_8A9F_89AF3942CCB0_.wvu.Rows" hidden="1" oldHidden="1">
    <formula>' Riesgos Gestión'!$1:$8</formula>
    <oldFormula>' Riesgos Gestión'!$1:$8</oldFormula>
  </rdn>
  <rdn rId="0" localSheetId="2" customView="1" name="Z_C7102D02_788C_4FD5_8A9F_89AF3942CCB0_.wvu.Cols" hidden="1" oldHidden="1">
    <formula>' Riesgos Gestión'!$AQ:$AQ,' Riesgos Gestión'!$AS:$BG,' Riesgos Gestión'!$BP:$BS</formula>
    <oldFormula>' Riesgos Gestión'!$BP:$BS</oldFormula>
  </rdn>
  <rdn rId="0" localSheetId="2" customView="1" name="Z_C7102D02_788C_4FD5_8A9F_89AF3942CCB0_.wvu.FilterData" hidden="1" oldHidden="1">
    <formula>' Riesgos Gestión'!$A$11:$BU$1608</formula>
    <oldFormula>' Riesgos Gestión'!$A$11:$BU$1608</oldFormula>
  </rdn>
  <rdn rId="0" localSheetId="3" customView="1" name="Z_C7102D02_788C_4FD5_8A9F_89AF3942CCB0_.wvu.PrintArea" hidden="1" oldHidden="1">
    <formula>' Riesgos Seg Digital'!$A$1:$AH$14</formula>
    <oldFormula>' Riesgos Seg Digital'!$A$1:$AH$14</oldFormula>
  </rdn>
  <rdn rId="0" localSheetId="3" customView="1" name="Z_C7102D02_788C_4FD5_8A9F_89AF3942CCB0_.wvu.Cols" hidden="1" oldHidden="1">
    <formula>' Riesgos Seg Digital'!$K:$K</formula>
    <oldFormula>' Riesgos Seg Digital'!$K:$K</oldFormula>
  </rdn>
  <rcv guid="{C7102D02-788C-4FD5-8A9F-89AF3942CCB0}"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L44" start="0" length="2147483647">
    <dxf>
      <font>
        <color auto="1"/>
      </font>
    </dxf>
  </rfmt>
  <rfmt sheetId="2" sqref="BL45" start="0" length="2147483647">
    <dxf>
      <font>
        <color auto="1"/>
      </font>
    </dxf>
  </rfmt>
  <rfmt sheetId="2" sqref="BL46" start="0" length="2147483647">
    <dxf>
      <font>
        <color auto="1"/>
      </font>
    </dxf>
  </rfmt>
  <rcc rId="2103" sId="2">
    <oc r="BN48" t="inlineStr">
      <is>
        <t>Se verifican las actas mensuales  de conciliación con los diferentes procesos, aportadas como evidencias y se puede deducir que el control establecido  es efectivo y contribuye con la mitigación del riesgo.
De otra parte se sugiere realizar la gestión pertinente para obtener las firmas de las actas que se encuentran en la carpeta de evidencias, por ejemplo, las actas 01, 02, 03, 21,22,23 entre otras muestreadas.
La evidencia se encuentra disponible en la carpeta compartida del DASCD en la ruta Z:\7- Seguimientos otros informes\3. Seguimiento Mapas de riesgos\Riesgos de gestión y corrupción\Segundo_Seguimiento - 2020\Evidencias\12-G_Financiera\Contabilidad\2. Actas de Conciliación Internas</t>
      </is>
    </oc>
    <nc r="BN48" t="inlineStr">
      <is>
        <t>Se verifican las actas mensuales  de conciliación con los diferentes procesos, aportadas como evidencias y se puede deducir que el control establecido  es efectivo y contribuye con la mitigación del riesgo.
La evidencia se encuentra disponible en la carpeta compartida del DASCD en la ruta Z:\7- Seguimientos otros informes\3. Seguimiento Mapas de riesgos\Riesgos de gestión y corrupción\Segundo_Seguimiento - 2020\Evidencias\12-G_Financiera\Contabilidad\2. Actas de Conciliación Internas</t>
      </is>
    </nc>
  </rcc>
  <rfmt sheetId="2" sqref="BL47:BL49">
    <dxf>
      <fill>
        <patternFill patternType="none">
          <bgColor auto="1"/>
        </patternFill>
      </fill>
    </dxf>
  </rfmt>
  <rcc rId="2104" sId="2">
    <oc r="BJ49" t="inlineStr">
      <is>
        <r>
          <t xml:space="preserve">Se verificó y comprobó el avance y ejecución del  Plan de Sostenibilidad, para la vigencia 2020 en todas su faces, por consiguiente se puede establecer que las acciones implementadas  determinan la efectividad del control.
En cuanto a la actividad  registrada  en el cronograma de Plan de Sostenibilidad relacionada con </t>
        </r>
        <r>
          <rPr>
            <b/>
            <sz val="10"/>
            <color indexed="8"/>
            <rFont val="Calibri"/>
            <family val="2"/>
          </rPr>
          <t>"</t>
        </r>
        <r>
          <rPr>
            <sz val="10"/>
            <color indexed="8"/>
            <rFont val="Calibri"/>
            <family val="2"/>
          </rPr>
          <t>Revisar y de ser el caso actualizar los procedimientos, instructivos, formatos y políticas contables de operación del DASCD que infieran en el flujo de información del proceso contable</t>
        </r>
        <r>
          <rPr>
            <b/>
            <sz val="10"/>
            <color indexed="8"/>
            <rFont val="Calibri"/>
            <family val="2"/>
          </rPr>
          <t>"</t>
        </r>
        <r>
          <rPr>
            <sz val="10"/>
            <color indexed="8"/>
            <rFont val="Calibri"/>
            <family val="2"/>
          </rPr>
          <t>. Se sugiere actualizar la información incluyendo y programando de acuerdo con el Plan de mejoramiento presentado a Control Interno, producto de la auditoria interna realizada, las actividades programadas encaminadas a la actualización de los Procedimientos del Proceso de Gestión de Bienes y Servicios .</t>
        </r>
      </is>
    </oc>
    <nc r="BJ49" t="inlineStr">
      <is>
        <r>
          <t xml:space="preserve">Se verificó y comprobó el avance y ejecución del  Plan de Sostenibilidad, para la vigencia 2020 en todas su faces, por consiguiente se puede establecer que las acciones implementadas  determinan la efectividad del control.
En cuanto a la actividad  registrada  en el cronograma de Plan de Sostenibilidad relacionada con </t>
        </r>
        <r>
          <rPr>
            <b/>
            <sz val="10"/>
            <color indexed="8"/>
            <rFont val="Calibri"/>
            <family val="2"/>
          </rPr>
          <t>"</t>
        </r>
        <r>
          <rPr>
            <sz val="10"/>
            <color indexed="8"/>
            <rFont val="Calibri"/>
            <family val="2"/>
          </rPr>
          <t>Revisar y de ser el caso actualizar los procedimientos, instructivos, formatos y políticas contables de operación del DASCD que infieran en el flujo de información del proceso contable</t>
        </r>
        <r>
          <rPr>
            <b/>
            <sz val="10"/>
            <color indexed="8"/>
            <rFont val="Calibri"/>
            <family val="2"/>
          </rPr>
          <t>"</t>
        </r>
        <r>
          <rPr>
            <sz val="10"/>
            <color indexed="8"/>
            <rFont val="Calibri"/>
            <family val="2"/>
          </rPr>
          <t>. Se sugiere actualizar la información incluyendo y programando de acuerdo con el Plan de mejoramiento presentado a Control Interno, producto de la auditoria interna realizada, las actividades programadas encaminadas a la actualización de los Procedimientos del Proceso de Gestión de Bienes y Servicios. Esta acción se encuentra programada en el plan de mejoramiento para el mes de noviembre.</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8" sId="2" odxf="1" dxf="1">
    <nc r="BM50" t="inlineStr">
      <is>
        <r>
          <t xml:space="preserve">El control se ejecuta por parte de el supervisor de cada contrato a través del formato ACON-FM 020, verifica que el contratista o proveedor, cumpla con las obligaciones pactadas, soportado con las evidencias y en consecuencia avala el pago con la firma de dicho formato. Posteriormente se publica en SECOP. Se puede constatar en el siguiente link </t>
        </r>
        <r>
          <rPr>
            <sz val="10"/>
            <rFont val="Calibri"/>
            <family val="2"/>
          </rPr>
          <t xml:space="preserve">https://community.secop.gov.co/Public/Tendering/ContractNoticeManagement/Index?currentLanguage=es-CO&amp;Page=login&amp;Country=CO&amp;SkinName=CCE, Necesariamente debe ubicarse el contrato a consultar en detalles. 
El supervisor  remite en físico para el archivo en el expediente de cada contrato. Para el periodo evaluado es importante aclara que los expediente y/o carpetas contactuales estan siendo recopiladas, toda vez que el estado de emergencia sanitaria ocasionado por COVID - 19, ha ocasionado implementar medidas de seguridad como lo es el aislamiento obligatoria, por ende, los documentos se encuentran vìa web,  en la plataforma del SECOP y correspondencia interna CORDIS. </t>
        </r>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c rId="1239" sId="2" odxf="1" dxf="1">
    <nc r="BM51" t="inlineStr">
      <is>
        <r>
          <t xml:space="preserve">El profesional de la STJ, verifica que dentro de los documentos de los contratos de prestación de servicios profesionales o de apoyo a la gestión, previo a la firma del contrato, repose el formato de idoneidad y experiencia y se verifican los antecentes fiscales, penales, policivos y adminitrativos, para los demás casos, la Dirección designa un comité evaluador que pondera y verifica las ofertas y en consecuencia recomienda la adjudicación, en cualquiera de los casos los soportes de la actuación, es publicitada en SECOP. 
</t>
        </r>
        <r>
          <rPr>
            <sz val="10"/>
            <rFont val="Calibri"/>
            <family val="2"/>
          </rPr>
          <t>https://community.secop.gov.co/Public/Tendering/ContractNoticeManagement/Index?currentLanguage=es-CO&amp;Page=login&amp;Country=CO&amp;SkinName=CCE</t>
        </r>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c rId="1240" sId="2" odxf="1" dxf="1">
    <nc r="BM52" t="inlineStr">
      <is>
        <r>
          <t xml:space="preserve">Para éste periodo  los contratos celebrados cuentan con el formato de buenas prácticas donde se le informa al supervisor, frente a las obligaciones respecto del control y vigilancia y adicionalmente en la designación que se le efectúa, se informa sobre las funciones integradas en el manual de contratación del DASCD, La evidencia de la consignación del formato de buenas prácticas y de la designación de supervisión, se puede ver en la carpeta compartida </t>
        </r>
        <r>
          <rPr>
            <sz val="10"/>
            <rFont val="Calibri"/>
            <family val="2"/>
          </rPr>
          <t xml:space="preserve">Z:\ARCHIVO_DASCD\200_STJ\200.12_CONTRATOS\2020 físicamente en cada contrato. Es de aclarar que dadas las actuales circunstancias por la cuarentena, los expedientes cuentan con dichos documentos pero se irán actualizando para consulta, en la medida que se reintegre el personal al Departamento. </t>
        </r>
      </is>
    </nc>
    <odxf>
      <font>
        <sz val="11"/>
        <color theme="1"/>
        <name val="Calibri"/>
        <scheme val="minor"/>
      </font>
      <fill>
        <patternFill patternType="none">
          <bgColor indexed="65"/>
        </patternFill>
      </fill>
      <protection locked="1"/>
    </odxf>
    <ndxf>
      <font>
        <sz val="10"/>
        <color indexed="8"/>
        <name val="Calibri "/>
        <scheme val="none"/>
      </font>
      <fill>
        <patternFill patternType="solid">
          <bgColor theme="0"/>
        </patternFill>
      </fill>
      <protection locked="0"/>
    </ndxf>
  </rcc>
  <rcv guid="{85DF10E5-B9D7-436C-B1B4-AB007EA1F0C7}" action="delete"/>
  <rdn rId="0" localSheetId="1" customView="1" name="Z_85DF10E5_B9D7_436C_B1B4_AB007EA1F0C7_.wvu.PrintArea" hidden="1" oldHidden="1">
    <formula>' Riesgos corrupción'!$A$1:$BM$13</formula>
    <oldFormula>' Riesgos corrupción'!$A$1:$BM$13</oldFormula>
  </rdn>
  <rdn rId="0" localSheetId="1" customView="1" name="Z_85DF10E5_B9D7_436C_B1B4_AB007EA1F0C7_.wvu.Cols" hidden="1" oldHidden="1">
    <formula>' Riesgos corrupción'!$J:$K</formula>
    <oldFormula>' Riesgos corrupción'!$J:$K</oldFormula>
  </rdn>
  <rdn rId="0" localSheetId="1" customView="1" name="Z_85DF10E5_B9D7_436C_B1B4_AB007EA1F0C7_.wvu.FilterData" hidden="1" oldHidden="1">
    <formula>' Riesgos corrupción'!$A$11:$CI$1651</formula>
    <oldFormula>' Riesgos corrupción'!$A$11:$CI$1651</oldFormula>
  </rdn>
  <rdn rId="0" localSheetId="2" customView="1" name="Z_85DF10E5_B9D7_436C_B1B4_AB007EA1F0C7_.wvu.PrintArea" hidden="1" oldHidden="1">
    <formula>' Riesgos Gestión'!$A$1:$BO$17</formula>
    <oldFormula>' Riesgos Gestión'!$A$1:$BO$17</oldFormula>
  </rdn>
  <rdn rId="0" localSheetId="2" customView="1" name="Z_85DF10E5_B9D7_436C_B1B4_AB007EA1F0C7_.wvu.Cols" hidden="1" oldHidden="1">
    <formula>' Riesgos Gestión'!$M:$BG</formula>
    <oldFormula>' Riesgos Gestión'!$M:$BG</oldFormula>
  </rdn>
  <rdn rId="0" localSheetId="2" customView="1" name="Z_85DF10E5_B9D7_436C_B1B4_AB007EA1F0C7_.wvu.FilterData" hidden="1" oldHidden="1">
    <formula>' Riesgos Gestión'!$A$11:$BU$1608</formula>
    <oldFormula>' Riesgos Gestión'!$A$11:$BU$1608</oldFormula>
  </rdn>
  <rdn rId="0" localSheetId="3" customView="1" name="Z_85DF10E5_B9D7_436C_B1B4_AB007EA1F0C7_.wvu.PrintArea" hidden="1" oldHidden="1">
    <formula>' Riesgos Seg Digital'!$A$1:$AH$14</formula>
    <oldFormula>' Riesgos Seg Digital'!$A$1:$AH$14</oldFormula>
  </rdn>
  <rdn rId="0" localSheetId="3" customView="1" name="Z_85DF10E5_B9D7_436C_B1B4_AB007EA1F0C7_.wvu.Cols" hidden="1" oldHidden="1">
    <formula>' Riesgos Seg Digital'!$K:$K</formula>
    <oldFormula>' Riesgos Seg Digital'!$K:$K</oldFormula>
  </rdn>
  <rcv guid="{85DF10E5-B9D7-436C-B1B4-AB007EA1F0C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vmlDrawing" Target="../drawings/vmlDrawing1.v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18" Type="http://schemas.openxmlformats.org/officeDocument/2006/relationships/printerSettings" Target="../printerSettings/printerSettings44.bin"/><Relationship Id="rId26" Type="http://schemas.openxmlformats.org/officeDocument/2006/relationships/hyperlink" Target="https://www.serviciocivil.gov.co/portal/transparencia/planeacion/pol%C3%ADticas-lineamientos-y-manuales/5-plan-estrat%C3%A9gico-de-talento-humano-2020" TargetMode="External"/><Relationship Id="rId3" Type="http://schemas.openxmlformats.org/officeDocument/2006/relationships/printerSettings" Target="../printerSettings/printerSettings29.bin"/><Relationship Id="rId21" Type="http://schemas.openxmlformats.org/officeDocument/2006/relationships/printerSettings" Target="../printerSettings/printerSettings47.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printerSettings" Target="../printerSettings/printerSettings43.bin"/><Relationship Id="rId25" Type="http://schemas.openxmlformats.org/officeDocument/2006/relationships/printerSettings" Target="../printerSettings/printerSettings51.bin"/><Relationship Id="rId2" Type="http://schemas.openxmlformats.org/officeDocument/2006/relationships/printerSettings" Target="../printerSettings/printerSettings28.bin"/><Relationship Id="rId16" Type="http://schemas.openxmlformats.org/officeDocument/2006/relationships/printerSettings" Target="../printerSettings/printerSettings42.bin"/><Relationship Id="rId20" Type="http://schemas.openxmlformats.org/officeDocument/2006/relationships/printerSettings" Target="../printerSettings/printerSettings46.bin"/><Relationship Id="rId29" Type="http://schemas.openxmlformats.org/officeDocument/2006/relationships/vmlDrawing" Target="../drawings/vmlDrawing2.v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24" Type="http://schemas.openxmlformats.org/officeDocument/2006/relationships/printerSettings" Target="../printerSettings/printerSettings50.bin"/><Relationship Id="rId5" Type="http://schemas.openxmlformats.org/officeDocument/2006/relationships/printerSettings" Target="../printerSettings/printerSettings31.bin"/><Relationship Id="rId15" Type="http://schemas.openxmlformats.org/officeDocument/2006/relationships/printerSettings" Target="../printerSettings/printerSettings41.bin"/><Relationship Id="rId23" Type="http://schemas.openxmlformats.org/officeDocument/2006/relationships/printerSettings" Target="../printerSettings/printerSettings49.bin"/><Relationship Id="rId28" Type="http://schemas.openxmlformats.org/officeDocument/2006/relationships/drawing" Target="../drawings/drawing2.xml"/><Relationship Id="rId10" Type="http://schemas.openxmlformats.org/officeDocument/2006/relationships/printerSettings" Target="../printerSettings/printerSettings36.bin"/><Relationship Id="rId19" Type="http://schemas.openxmlformats.org/officeDocument/2006/relationships/printerSettings" Target="../printerSettings/printerSettings45.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40.bin"/><Relationship Id="rId22" Type="http://schemas.openxmlformats.org/officeDocument/2006/relationships/printerSettings" Target="../printerSettings/printerSettings48.bin"/><Relationship Id="rId27"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60.bin"/><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 Id="rId9" Type="http://schemas.openxmlformats.org/officeDocument/2006/relationships/printerSettings" Target="../printerSettings/printerSettings6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1.bin"/><Relationship Id="rId13" Type="http://schemas.openxmlformats.org/officeDocument/2006/relationships/printerSettings" Target="../printerSettings/printerSettings86.bin"/><Relationship Id="rId18" Type="http://schemas.openxmlformats.org/officeDocument/2006/relationships/printerSettings" Target="../printerSettings/printerSettings91.bin"/><Relationship Id="rId26" Type="http://schemas.openxmlformats.org/officeDocument/2006/relationships/printerSettings" Target="../printerSettings/printerSettings99.bin"/><Relationship Id="rId3" Type="http://schemas.openxmlformats.org/officeDocument/2006/relationships/printerSettings" Target="../printerSettings/printerSettings76.bin"/><Relationship Id="rId21" Type="http://schemas.openxmlformats.org/officeDocument/2006/relationships/printerSettings" Target="../printerSettings/printerSettings94.bin"/><Relationship Id="rId7" Type="http://schemas.openxmlformats.org/officeDocument/2006/relationships/printerSettings" Target="../printerSettings/printerSettings80.bin"/><Relationship Id="rId12" Type="http://schemas.openxmlformats.org/officeDocument/2006/relationships/printerSettings" Target="../printerSettings/printerSettings85.bin"/><Relationship Id="rId17" Type="http://schemas.openxmlformats.org/officeDocument/2006/relationships/printerSettings" Target="../printerSettings/printerSettings90.bin"/><Relationship Id="rId25" Type="http://schemas.openxmlformats.org/officeDocument/2006/relationships/printerSettings" Target="../printerSettings/printerSettings98.bin"/><Relationship Id="rId2" Type="http://schemas.openxmlformats.org/officeDocument/2006/relationships/printerSettings" Target="../printerSettings/printerSettings75.bin"/><Relationship Id="rId16" Type="http://schemas.openxmlformats.org/officeDocument/2006/relationships/printerSettings" Target="../printerSettings/printerSettings89.bin"/><Relationship Id="rId20" Type="http://schemas.openxmlformats.org/officeDocument/2006/relationships/printerSettings" Target="../printerSettings/printerSettings93.bin"/><Relationship Id="rId1" Type="http://schemas.openxmlformats.org/officeDocument/2006/relationships/printerSettings" Target="../printerSettings/printerSettings74.bin"/><Relationship Id="rId6" Type="http://schemas.openxmlformats.org/officeDocument/2006/relationships/printerSettings" Target="../printerSettings/printerSettings79.bin"/><Relationship Id="rId11" Type="http://schemas.openxmlformats.org/officeDocument/2006/relationships/printerSettings" Target="../printerSettings/printerSettings84.bin"/><Relationship Id="rId24" Type="http://schemas.openxmlformats.org/officeDocument/2006/relationships/printerSettings" Target="../printerSettings/printerSettings97.bin"/><Relationship Id="rId5" Type="http://schemas.openxmlformats.org/officeDocument/2006/relationships/printerSettings" Target="../printerSettings/printerSettings78.bin"/><Relationship Id="rId15" Type="http://schemas.openxmlformats.org/officeDocument/2006/relationships/printerSettings" Target="../printerSettings/printerSettings88.bin"/><Relationship Id="rId23" Type="http://schemas.openxmlformats.org/officeDocument/2006/relationships/printerSettings" Target="../printerSettings/printerSettings96.bin"/><Relationship Id="rId28" Type="http://schemas.openxmlformats.org/officeDocument/2006/relationships/vmlDrawing" Target="../drawings/vmlDrawing3.vml"/><Relationship Id="rId10" Type="http://schemas.openxmlformats.org/officeDocument/2006/relationships/printerSettings" Target="../printerSettings/printerSettings83.bin"/><Relationship Id="rId19" Type="http://schemas.openxmlformats.org/officeDocument/2006/relationships/printerSettings" Target="../printerSettings/printerSettings92.bin"/><Relationship Id="rId4" Type="http://schemas.openxmlformats.org/officeDocument/2006/relationships/printerSettings" Target="../printerSettings/printerSettings77.bin"/><Relationship Id="rId9" Type="http://schemas.openxmlformats.org/officeDocument/2006/relationships/printerSettings" Target="../printerSettings/printerSettings82.bin"/><Relationship Id="rId14" Type="http://schemas.openxmlformats.org/officeDocument/2006/relationships/printerSettings" Target="../printerSettings/printerSettings87.bin"/><Relationship Id="rId22" Type="http://schemas.openxmlformats.org/officeDocument/2006/relationships/printerSettings" Target="../printerSettings/printerSettings95.bin"/><Relationship Id="rId27"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651"/>
  <sheetViews>
    <sheetView topLeftCell="AL12" zoomScale="50" zoomScaleNormal="80" workbookViewId="0">
      <selection activeCell="AL12" sqref="AL12"/>
    </sheetView>
  </sheetViews>
  <sheetFormatPr baseColWidth="10" defaultColWidth="11.42578125" defaultRowHeight="15"/>
  <cols>
    <col min="1" max="1" width="35.7109375" style="50" customWidth="1"/>
    <col min="2" max="2" width="17.140625" style="50" customWidth="1"/>
    <col min="3" max="3" width="25.5703125" style="50" customWidth="1"/>
    <col min="4" max="4" width="42.5703125" style="50" customWidth="1"/>
    <col min="5" max="5" width="25.5703125" style="50" customWidth="1"/>
    <col min="6" max="6" width="35.7109375" style="50" customWidth="1"/>
    <col min="7" max="7" width="31.28515625" style="50" customWidth="1"/>
    <col min="8" max="8" width="15" style="110" customWidth="1"/>
    <col min="9" max="9" width="18.85546875" style="110" customWidth="1"/>
    <col min="10" max="10" width="18.85546875" style="50" hidden="1" customWidth="1"/>
    <col min="11" max="11" width="18.7109375" style="50" hidden="1" customWidth="1"/>
    <col min="12" max="12" width="30.5703125" style="50" customWidth="1"/>
    <col min="13" max="31" width="18.42578125" style="50" customWidth="1"/>
    <col min="32" max="32" width="50.85546875" style="50" customWidth="1"/>
    <col min="33" max="33" width="17" style="50" customWidth="1"/>
    <col min="34" max="34" width="14.5703125" style="50" customWidth="1"/>
    <col min="35" max="35" width="14.5703125" style="50" hidden="1" customWidth="1"/>
    <col min="36" max="36" width="14.5703125" style="50" customWidth="1"/>
    <col min="37" max="37" width="14.5703125" style="50" hidden="1" customWidth="1"/>
    <col min="38" max="38" width="13.7109375" style="50" customWidth="1"/>
    <col min="39" max="39" width="13.7109375" style="50" hidden="1" customWidth="1"/>
    <col min="40" max="40" width="18.42578125" style="50" customWidth="1"/>
    <col min="41" max="41" width="18.42578125" style="50" hidden="1" customWidth="1"/>
    <col min="42" max="42" width="15.28515625" style="50" customWidth="1"/>
    <col min="43" max="43" width="15.28515625" style="50" hidden="1" customWidth="1"/>
    <col min="44" max="44" width="15" style="50" customWidth="1"/>
    <col min="45" max="45" width="15" style="50" hidden="1" customWidth="1"/>
    <col min="46" max="46" width="15" style="50" customWidth="1"/>
    <col min="47" max="48" width="15" style="50" hidden="1" customWidth="1"/>
    <col min="49" max="49" width="15.42578125" style="50" hidden="1" customWidth="1"/>
    <col min="50" max="51" width="19.85546875" style="50" customWidth="1"/>
    <col min="52" max="53" width="16" style="50" hidden="1" customWidth="1"/>
    <col min="54" max="54" width="19.85546875" style="50" hidden="1" customWidth="1"/>
    <col min="55" max="55" width="15.140625" style="50" hidden="1" customWidth="1"/>
    <col min="56" max="56" width="11.42578125" style="50" hidden="1" customWidth="1"/>
    <col min="57" max="57" width="18.28515625" style="50" hidden="1" customWidth="1"/>
    <col min="58" max="59" width="18.85546875" style="50" hidden="1" customWidth="1"/>
    <col min="60" max="60" width="18" style="50" hidden="1" customWidth="1"/>
    <col min="61" max="61" width="19.42578125" style="50" customWidth="1"/>
    <col min="62" max="62" width="14.5703125" style="50" hidden="1" customWidth="1"/>
    <col min="63" max="63" width="25.7109375" style="50" customWidth="1"/>
    <col min="64" max="72" width="19.85546875" style="50" hidden="1" customWidth="1"/>
    <col min="73" max="73" width="15.140625" style="50" customWidth="1"/>
    <col min="74" max="74" width="11.42578125" style="50" customWidth="1"/>
    <col min="75" max="75" width="18.28515625" style="50" customWidth="1"/>
    <col min="76" max="76" width="91.85546875" style="50" customWidth="1"/>
    <col min="77" max="77" width="93.42578125" style="50" customWidth="1"/>
    <col min="78" max="78" width="82.5703125" style="50" customWidth="1"/>
    <col min="79" max="79" width="19" style="50" customWidth="1"/>
    <col min="80" max="81" width="92.7109375" style="50" customWidth="1"/>
    <col min="82" max="82" width="82.7109375" style="50" customWidth="1"/>
    <col min="83" max="83" width="17.28515625" style="50" customWidth="1"/>
    <col min="84" max="84" width="30.140625" style="50" hidden="1" customWidth="1"/>
    <col min="85" max="87" width="28.28515625" style="50" hidden="1" customWidth="1"/>
    <col min="88" max="16384" width="11.42578125" style="50"/>
  </cols>
  <sheetData>
    <row r="1" spans="1:87" s="3" customFormat="1" ht="25.5" customHeight="1">
      <c r="A1" s="398"/>
      <c r="B1" s="399"/>
      <c r="C1" s="399"/>
      <c r="D1" s="399"/>
      <c r="E1" s="400"/>
      <c r="F1" s="380" t="s">
        <v>72</v>
      </c>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2"/>
      <c r="CB1" s="375" t="s">
        <v>64</v>
      </c>
      <c r="CC1" s="375"/>
      <c r="CD1" s="375"/>
      <c r="CE1" s="375"/>
      <c r="CF1" s="375"/>
      <c r="CG1" s="375"/>
      <c r="CH1" s="375"/>
      <c r="CI1" s="375"/>
    </row>
    <row r="2" spans="1:87" s="3" customFormat="1" ht="25.5" customHeight="1">
      <c r="A2" s="398"/>
      <c r="B2" s="399"/>
      <c r="C2" s="399"/>
      <c r="D2" s="399"/>
      <c r="E2" s="400"/>
      <c r="F2" s="383"/>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5"/>
      <c r="CB2" s="375"/>
      <c r="CC2" s="375"/>
      <c r="CD2" s="375"/>
      <c r="CE2" s="375"/>
      <c r="CF2" s="375"/>
      <c r="CG2" s="375"/>
      <c r="CH2" s="375"/>
      <c r="CI2" s="375"/>
    </row>
    <row r="3" spans="1:87" s="3" customFormat="1" ht="25.5" customHeight="1">
      <c r="A3" s="398"/>
      <c r="B3" s="399"/>
      <c r="C3" s="399"/>
      <c r="D3" s="399"/>
      <c r="E3" s="400"/>
      <c r="F3" s="386" t="s">
        <v>0</v>
      </c>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8"/>
      <c r="CB3" s="375" t="s">
        <v>98</v>
      </c>
      <c r="CC3" s="375"/>
      <c r="CD3" s="375"/>
      <c r="CE3" s="375"/>
      <c r="CF3" s="375"/>
      <c r="CG3" s="375"/>
      <c r="CH3" s="375"/>
      <c r="CI3" s="375"/>
    </row>
    <row r="4" spans="1:87" s="3" customFormat="1" ht="25.5" customHeight="1">
      <c r="A4" s="398"/>
      <c r="B4" s="399"/>
      <c r="C4" s="399"/>
      <c r="D4" s="399"/>
      <c r="E4" s="400"/>
      <c r="F4" s="389"/>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1"/>
      <c r="CB4" s="375"/>
      <c r="CC4" s="375"/>
      <c r="CD4" s="375"/>
      <c r="CE4" s="375"/>
      <c r="CF4" s="375"/>
      <c r="CG4" s="375"/>
      <c r="CH4" s="375"/>
      <c r="CI4" s="375"/>
    </row>
    <row r="5" spans="1:87" s="3" customFormat="1" ht="25.5" customHeight="1">
      <c r="A5" s="398"/>
      <c r="B5" s="399"/>
      <c r="C5" s="399"/>
      <c r="D5" s="399"/>
      <c r="E5" s="400"/>
      <c r="F5" s="392" t="s">
        <v>1</v>
      </c>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4"/>
      <c r="CB5" s="375" t="s">
        <v>426</v>
      </c>
      <c r="CC5" s="375"/>
      <c r="CD5" s="375"/>
      <c r="CE5" s="375"/>
      <c r="CF5" s="375"/>
      <c r="CG5" s="375"/>
      <c r="CH5" s="375"/>
      <c r="CI5" s="375"/>
    </row>
    <row r="6" spans="1:87" s="3" customFormat="1" ht="15" customHeight="1">
      <c r="A6" s="401"/>
      <c r="B6" s="402"/>
      <c r="C6" s="402"/>
      <c r="D6" s="402"/>
      <c r="E6" s="403"/>
      <c r="F6" s="395"/>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7"/>
      <c r="CB6" s="375"/>
      <c r="CC6" s="375"/>
      <c r="CD6" s="375"/>
      <c r="CE6" s="375"/>
      <c r="CF6" s="375"/>
      <c r="CG6" s="375"/>
      <c r="CH6" s="375"/>
      <c r="CI6" s="375"/>
    </row>
    <row r="7" spans="1:87" s="3" customFormat="1" ht="15.75" thickBot="1">
      <c r="A7" s="22"/>
      <c r="B7" s="7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spans="1:87" s="171" customFormat="1" ht="24" thickBot="1">
      <c r="A8" s="373" t="s">
        <v>2</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row>
    <row r="9" spans="1:87" s="169" customFormat="1" ht="15.75" thickBot="1">
      <c r="A9" s="339" t="s">
        <v>60</v>
      </c>
      <c r="B9" s="340"/>
      <c r="C9" s="340"/>
      <c r="D9" s="340"/>
      <c r="E9" s="340"/>
      <c r="F9" s="340"/>
      <c r="G9" s="340"/>
      <c r="H9" s="343" t="s">
        <v>7</v>
      </c>
      <c r="I9" s="344"/>
      <c r="J9" s="344"/>
      <c r="K9" s="344"/>
      <c r="L9" s="345"/>
      <c r="M9" s="158"/>
      <c r="N9" s="158"/>
      <c r="O9" s="158"/>
      <c r="P9" s="158"/>
      <c r="Q9" s="158"/>
      <c r="R9" s="158"/>
      <c r="S9" s="158"/>
      <c r="T9" s="158"/>
      <c r="U9" s="158"/>
      <c r="V9" s="158"/>
      <c r="W9" s="158"/>
      <c r="X9" s="158"/>
      <c r="Y9" s="158"/>
      <c r="Z9" s="158"/>
      <c r="AA9" s="158"/>
      <c r="AB9" s="158"/>
      <c r="AC9" s="158"/>
      <c r="AD9" s="158"/>
      <c r="AE9" s="158"/>
      <c r="AF9" s="343" t="s">
        <v>131</v>
      </c>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5"/>
      <c r="BF9" s="341" t="s">
        <v>61</v>
      </c>
      <c r="BG9" s="342"/>
      <c r="BH9" s="342"/>
      <c r="BI9" s="342"/>
      <c r="BJ9" s="342"/>
      <c r="BK9" s="342"/>
      <c r="BL9" s="342"/>
      <c r="BM9" s="342"/>
      <c r="BN9" s="342"/>
      <c r="BO9" s="342"/>
      <c r="BP9" s="342"/>
      <c r="BQ9" s="342"/>
      <c r="BR9" s="342"/>
      <c r="BS9" s="342"/>
      <c r="BT9" s="342"/>
      <c r="BU9" s="342"/>
      <c r="BV9" s="342"/>
      <c r="BW9" s="379"/>
      <c r="BX9" s="341"/>
      <c r="BY9" s="342"/>
      <c r="BZ9" s="342"/>
      <c r="CA9" s="342"/>
      <c r="CB9" s="342"/>
      <c r="CC9" s="342"/>
      <c r="CD9" s="342"/>
      <c r="CE9" s="342"/>
      <c r="CF9" s="342"/>
      <c r="CG9" s="342"/>
      <c r="CH9" s="342"/>
      <c r="CI9" s="342"/>
    </row>
    <row r="10" spans="1:87" s="169" customFormat="1" ht="98.25" customHeight="1" thickBot="1">
      <c r="A10" s="341"/>
      <c r="B10" s="342"/>
      <c r="C10" s="342"/>
      <c r="D10" s="342"/>
      <c r="E10" s="342"/>
      <c r="F10" s="342"/>
      <c r="G10" s="342"/>
      <c r="H10" s="343" t="s">
        <v>10</v>
      </c>
      <c r="I10" s="344"/>
      <c r="J10" s="344"/>
      <c r="K10" s="344"/>
      <c r="L10" s="345"/>
      <c r="M10" s="339" t="s">
        <v>20</v>
      </c>
      <c r="N10" s="340"/>
      <c r="O10" s="340"/>
      <c r="P10" s="340"/>
      <c r="Q10" s="340"/>
      <c r="R10" s="340"/>
      <c r="S10" s="340"/>
      <c r="T10" s="340"/>
      <c r="U10" s="340"/>
      <c r="V10" s="340"/>
      <c r="W10" s="340"/>
      <c r="X10" s="340"/>
      <c r="Y10" s="340"/>
      <c r="Z10" s="340"/>
      <c r="AA10" s="340"/>
      <c r="AB10" s="340"/>
      <c r="AC10" s="340"/>
      <c r="AD10" s="340"/>
      <c r="AE10" s="348"/>
      <c r="AF10" s="346" t="s">
        <v>77</v>
      </c>
      <c r="AG10" s="346" t="s">
        <v>166</v>
      </c>
      <c r="AH10" s="368" t="s">
        <v>132</v>
      </c>
      <c r="AI10" s="369"/>
      <c r="AJ10" s="369"/>
      <c r="AK10" s="369"/>
      <c r="AL10" s="369"/>
      <c r="AM10" s="369"/>
      <c r="AN10" s="369"/>
      <c r="AO10" s="369"/>
      <c r="AP10" s="369"/>
      <c r="AQ10" s="369"/>
      <c r="AR10" s="369"/>
      <c r="AS10" s="369"/>
      <c r="AT10" s="369"/>
      <c r="AU10" s="369"/>
      <c r="AV10" s="369"/>
      <c r="AW10" s="370"/>
      <c r="AX10" s="337" t="s">
        <v>133</v>
      </c>
      <c r="AY10" s="338"/>
      <c r="AZ10" s="337" t="s">
        <v>201</v>
      </c>
      <c r="BA10" s="349"/>
      <c r="BB10" s="349"/>
      <c r="BC10" s="349"/>
      <c r="BD10" s="349"/>
      <c r="BE10" s="349"/>
      <c r="BF10" s="349"/>
      <c r="BG10" s="349"/>
      <c r="BH10" s="338"/>
      <c r="BI10" s="337" t="s">
        <v>162</v>
      </c>
      <c r="BJ10" s="349"/>
      <c r="BK10" s="338"/>
      <c r="BL10" s="337" t="s">
        <v>228</v>
      </c>
      <c r="BM10" s="349"/>
      <c r="BN10" s="349"/>
      <c r="BO10" s="349"/>
      <c r="BP10" s="349"/>
      <c r="BQ10" s="349"/>
      <c r="BR10" s="349"/>
      <c r="BS10" s="349"/>
      <c r="BT10" s="349"/>
      <c r="BU10" s="376" t="s">
        <v>11</v>
      </c>
      <c r="BV10" s="377"/>
      <c r="BW10" s="378"/>
      <c r="BX10" s="337" t="s">
        <v>437</v>
      </c>
      <c r="BY10" s="349"/>
      <c r="BZ10" s="349"/>
      <c r="CA10" s="338"/>
      <c r="CB10" s="337" t="s">
        <v>438</v>
      </c>
      <c r="CC10" s="349"/>
      <c r="CD10" s="349"/>
      <c r="CE10" s="349"/>
      <c r="CF10" s="337" t="s">
        <v>439</v>
      </c>
      <c r="CG10" s="349"/>
      <c r="CH10" s="349"/>
      <c r="CI10" s="349"/>
    </row>
    <row r="11" spans="1:87" s="170" customFormat="1" ht="53.25" customHeight="1" thickBot="1">
      <c r="A11" s="234" t="s">
        <v>16</v>
      </c>
      <c r="B11" s="167" t="s">
        <v>63</v>
      </c>
      <c r="C11" s="15" t="s">
        <v>100</v>
      </c>
      <c r="D11" s="15" t="s">
        <v>160</v>
      </c>
      <c r="E11" s="15" t="s">
        <v>18</v>
      </c>
      <c r="F11" s="15" t="s">
        <v>107</v>
      </c>
      <c r="G11" s="159" t="s">
        <v>17</v>
      </c>
      <c r="H11" s="67" t="s">
        <v>19</v>
      </c>
      <c r="I11" s="52" t="s">
        <v>20</v>
      </c>
      <c r="J11" s="93" t="s">
        <v>230</v>
      </c>
      <c r="K11" s="16" t="s">
        <v>21</v>
      </c>
      <c r="L11" s="16" t="s">
        <v>22</v>
      </c>
      <c r="M11" s="124" t="s">
        <v>173</v>
      </c>
      <c r="N11" s="124" t="s">
        <v>174</v>
      </c>
      <c r="O11" s="124" t="s">
        <v>175</v>
      </c>
      <c r="P11" s="124" t="s">
        <v>192</v>
      </c>
      <c r="Q11" s="124" t="s">
        <v>193</v>
      </c>
      <c r="R11" s="124" t="s">
        <v>176</v>
      </c>
      <c r="S11" s="124" t="s">
        <v>177</v>
      </c>
      <c r="T11" s="124" t="s">
        <v>178</v>
      </c>
      <c r="U11" s="124" t="s">
        <v>179</v>
      </c>
      <c r="V11" s="124" t="s">
        <v>180</v>
      </c>
      <c r="W11" s="124" t="s">
        <v>181</v>
      </c>
      <c r="X11" s="124" t="s">
        <v>182</v>
      </c>
      <c r="Y11" s="124" t="s">
        <v>183</v>
      </c>
      <c r="Z11" s="124" t="s">
        <v>184</v>
      </c>
      <c r="AA11" s="124" t="s">
        <v>185</v>
      </c>
      <c r="AB11" s="124" t="s">
        <v>186</v>
      </c>
      <c r="AC11" s="124" t="s">
        <v>187</v>
      </c>
      <c r="AD11" s="124" t="s">
        <v>188</v>
      </c>
      <c r="AE11" s="124" t="s">
        <v>194</v>
      </c>
      <c r="AF11" s="347"/>
      <c r="AG11" s="347"/>
      <c r="AH11" s="52" t="s">
        <v>112</v>
      </c>
      <c r="AI11" s="52" t="s">
        <v>84</v>
      </c>
      <c r="AJ11" s="52" t="s">
        <v>110</v>
      </c>
      <c r="AK11" s="52" t="s">
        <v>84</v>
      </c>
      <c r="AL11" s="52" t="s">
        <v>111</v>
      </c>
      <c r="AM11" s="52" t="s">
        <v>84</v>
      </c>
      <c r="AN11" s="52" t="s">
        <v>124</v>
      </c>
      <c r="AO11" s="52" t="s">
        <v>84</v>
      </c>
      <c r="AP11" s="52" t="s">
        <v>128</v>
      </c>
      <c r="AQ11" s="52" t="s">
        <v>84</v>
      </c>
      <c r="AR11" s="52" t="s">
        <v>129</v>
      </c>
      <c r="AS11" s="52" t="s">
        <v>84</v>
      </c>
      <c r="AT11" s="52" t="s">
        <v>130</v>
      </c>
      <c r="AU11" s="52" t="s">
        <v>84</v>
      </c>
      <c r="AV11" s="52" t="s">
        <v>84</v>
      </c>
      <c r="AW11" s="52" t="s">
        <v>134</v>
      </c>
      <c r="AX11" s="52" t="s">
        <v>145</v>
      </c>
      <c r="AY11" s="52" t="s">
        <v>146</v>
      </c>
      <c r="AZ11" s="52" t="s">
        <v>195</v>
      </c>
      <c r="BA11" s="52" t="s">
        <v>196</v>
      </c>
      <c r="BB11" s="52" t="s">
        <v>197</v>
      </c>
      <c r="BC11" s="52" t="s">
        <v>198</v>
      </c>
      <c r="BD11" s="52" t="s">
        <v>199</v>
      </c>
      <c r="BE11" s="52" t="s">
        <v>200</v>
      </c>
      <c r="BF11" s="52" t="s">
        <v>156</v>
      </c>
      <c r="BG11" s="52" t="s">
        <v>157</v>
      </c>
      <c r="BH11" s="52" t="s">
        <v>158</v>
      </c>
      <c r="BI11" s="52" t="s">
        <v>143</v>
      </c>
      <c r="BJ11" s="366" t="s">
        <v>144</v>
      </c>
      <c r="BK11" s="367"/>
      <c r="BL11" s="52" t="s">
        <v>210</v>
      </c>
      <c r="BM11" s="52" t="s">
        <v>212</v>
      </c>
      <c r="BN11" s="52" t="s">
        <v>214</v>
      </c>
      <c r="BO11" s="52" t="s">
        <v>216</v>
      </c>
      <c r="BP11" s="52" t="s">
        <v>218</v>
      </c>
      <c r="BQ11" s="52" t="s">
        <v>220</v>
      </c>
      <c r="BR11" s="52" t="s">
        <v>222</v>
      </c>
      <c r="BS11" s="52" t="s">
        <v>224</v>
      </c>
      <c r="BT11" s="52" t="s">
        <v>226</v>
      </c>
      <c r="BU11" s="52" t="s">
        <v>19</v>
      </c>
      <c r="BV11" s="52" t="s">
        <v>20</v>
      </c>
      <c r="BW11" s="52" t="s">
        <v>62</v>
      </c>
      <c r="BX11" s="52" t="s">
        <v>324</v>
      </c>
      <c r="BY11" s="52" t="s">
        <v>326</v>
      </c>
      <c r="BZ11" s="52" t="s">
        <v>325</v>
      </c>
      <c r="CA11" s="52" t="s">
        <v>71</v>
      </c>
      <c r="CB11" s="52" t="s">
        <v>324</v>
      </c>
      <c r="CC11" s="52" t="s">
        <v>326</v>
      </c>
      <c r="CD11" s="52" t="s">
        <v>325</v>
      </c>
      <c r="CE11" s="52" t="s">
        <v>71</v>
      </c>
      <c r="CF11" s="52" t="s">
        <v>324</v>
      </c>
      <c r="CG11" s="52" t="s">
        <v>326</v>
      </c>
      <c r="CH11" s="52" t="s">
        <v>325</v>
      </c>
      <c r="CI11" s="52" t="s">
        <v>71</v>
      </c>
    </row>
    <row r="12" spans="1:87" s="111" customFormat="1" ht="232.5" customHeight="1">
      <c r="A12" s="324" t="s">
        <v>711</v>
      </c>
      <c r="B12" s="326" t="s">
        <v>232</v>
      </c>
      <c r="C12" s="328" t="s">
        <v>233</v>
      </c>
      <c r="D12" s="328" t="s">
        <v>234</v>
      </c>
      <c r="E12" s="330" t="s">
        <v>44</v>
      </c>
      <c r="F12" s="125" t="s">
        <v>407</v>
      </c>
      <c r="G12" s="335" t="s">
        <v>235</v>
      </c>
      <c r="H12" s="332">
        <v>3</v>
      </c>
      <c r="I12" s="332" t="str">
        <f t="shared" ref="I12:I19" si="0">IF(AB12="SI","5",IF(AND(J12&gt;=1,J12&lt;=5),"3",IF(AND(J12&gt;=6,J12&lt;=11),"4",IF(J12&gt;=12,"5","NO ES UN RIESGO"))))</f>
        <v>5</v>
      </c>
      <c r="J12" s="332">
        <f>COUNTIF(M12:AE13,"SI")</f>
        <v>9</v>
      </c>
      <c r="K12" s="332" t="str">
        <f>CONCATENATE(H12,"-",I12)</f>
        <v>3-5</v>
      </c>
      <c r="L12" s="332" t="str">
        <f>VLOOKUP(K12,Hoja2!G14:H39,2,0)</f>
        <v>Extremadamente alto</v>
      </c>
      <c r="M12" s="334" t="s">
        <v>190</v>
      </c>
      <c r="N12" s="334" t="s">
        <v>191</v>
      </c>
      <c r="O12" s="334" t="s">
        <v>191</v>
      </c>
      <c r="P12" s="334" t="s">
        <v>191</v>
      </c>
      <c r="Q12" s="334" t="s">
        <v>190</v>
      </c>
      <c r="R12" s="334" t="s">
        <v>190</v>
      </c>
      <c r="S12" s="334" t="s">
        <v>191</v>
      </c>
      <c r="T12" s="334" t="s">
        <v>191</v>
      </c>
      <c r="U12" s="334" t="s">
        <v>191</v>
      </c>
      <c r="V12" s="334" t="s">
        <v>190</v>
      </c>
      <c r="W12" s="334" t="s">
        <v>190</v>
      </c>
      <c r="X12" s="334" t="s">
        <v>190</v>
      </c>
      <c r="Y12" s="334" t="s">
        <v>191</v>
      </c>
      <c r="Z12" s="334" t="s">
        <v>190</v>
      </c>
      <c r="AA12" s="334" t="s">
        <v>190</v>
      </c>
      <c r="AB12" s="334" t="s">
        <v>190</v>
      </c>
      <c r="AC12" s="334" t="s">
        <v>191</v>
      </c>
      <c r="AD12" s="334" t="s">
        <v>191</v>
      </c>
      <c r="AE12" s="334" t="s">
        <v>191</v>
      </c>
      <c r="AF12" s="272" t="s">
        <v>236</v>
      </c>
      <c r="AG12" s="195" t="s">
        <v>169</v>
      </c>
      <c r="AH12" s="157" t="s">
        <v>108</v>
      </c>
      <c r="AI12" s="119">
        <f>IF(AH12="","",(VLOOKUP(AH12,valores,2,0)))</f>
        <v>15</v>
      </c>
      <c r="AJ12" s="157" t="s">
        <v>113</v>
      </c>
      <c r="AK12" s="119">
        <f>VLOOKUP(AJ12,valores,2,0)</f>
        <v>15</v>
      </c>
      <c r="AL12" s="157" t="s">
        <v>115</v>
      </c>
      <c r="AM12" s="119">
        <f>VLOOKUP(AL12,valores,2,0)</f>
        <v>15</v>
      </c>
      <c r="AN12" s="120" t="s">
        <v>125</v>
      </c>
      <c r="AO12" s="119">
        <f>VLOOKUP(AN12,valores,2,0)</f>
        <v>15</v>
      </c>
      <c r="AP12" s="120" t="s">
        <v>117</v>
      </c>
      <c r="AQ12" s="119">
        <f>VLOOKUP(AP12,valores,2,0)</f>
        <v>15</v>
      </c>
      <c r="AR12" s="120" t="s">
        <v>119</v>
      </c>
      <c r="AS12" s="119">
        <f>VLOOKUP(AR12,valores,2,0)</f>
        <v>15</v>
      </c>
      <c r="AT12" s="120" t="s">
        <v>121</v>
      </c>
      <c r="AU12" s="119">
        <f t="shared" ref="AU12:AU19" si="1">VLOOKUP(AT12,valores,2,0)</f>
        <v>10</v>
      </c>
      <c r="AV12" s="119">
        <f>SUM(AU12,AS12,AQ12,AO12,AM12,AK12,AI12)</f>
        <v>100</v>
      </c>
      <c r="AW12" s="155" t="str">
        <f>IF(AV12&lt;=85,"débil",IF(AV12&gt;=96,"fuerte","Moderado"))</f>
        <v>fuerte</v>
      </c>
      <c r="AX12" s="155" t="s">
        <v>163</v>
      </c>
      <c r="AY12" s="121" t="str">
        <f>IF(AX12="El control se ejecuta de manera consistente por parte del responsable","fuerte",IF(AX12="El control se ejecuta algunas veces por parte del responsable","moderado",IF(AX12="El control No se ejecuta por parte del responsable","débil")))</f>
        <v>fuerte</v>
      </c>
      <c r="AZ12" s="121" t="str">
        <f>IF(AND($AW12="fuerte",$AY12="fuerte"),"fuerte","")</f>
        <v>fuerte</v>
      </c>
      <c r="BA12" s="121" t="str">
        <f>IF(AND($AW12="fuerte",$AY12="moderado"),"moderado","")</f>
        <v/>
      </c>
      <c r="BB12" s="121" t="str">
        <f>IF(AND($AW12="fuerte",$AY12="débil"),"débil","")</f>
        <v/>
      </c>
      <c r="BC12" s="121" t="str">
        <f>IF(AND($AW12="moderado",$AY12="fuerte"),"moderado","")</f>
        <v/>
      </c>
      <c r="BD12" s="121" t="str">
        <f>IF(AND($AW12="moderado",$AY12="moderado"),"moderado","")</f>
        <v/>
      </c>
      <c r="BE12" s="121" t="str">
        <f>IF(AND($AW12="moderado",$AY12="débil"),"débil","")</f>
        <v/>
      </c>
      <c r="BF12" s="121" t="str">
        <f>IF(AND($AW12="débil",$AY12="fuerte"),"débil","")</f>
        <v/>
      </c>
      <c r="BG12" s="121" t="str">
        <f>IF(AND($AW12="débil",$AY12="moderado"),"débil","")</f>
        <v/>
      </c>
      <c r="BH12" s="121" t="str">
        <f>IF(AND($AW12="débil",$AY12="débil"),"débil","")</f>
        <v/>
      </c>
      <c r="BI12" s="155" t="str">
        <f>AZ12&amp;BD12&amp;BE12&amp;BG12&amp;BH12&amp;BA12&amp;BB12&amp;BC12&amp;BF12</f>
        <v>fuerte</v>
      </c>
      <c r="BJ12" s="121">
        <f>AVERAGE($AV$12:$AV$13)</f>
        <v>95</v>
      </c>
      <c r="BK12" s="127" t="str">
        <f>IF(BJ12&gt;=96,"fuerte",IF(BJ12&gt;=85,"moderado","débil"))</f>
        <v>moderado</v>
      </c>
      <c r="BL12" s="162" t="str">
        <f>IF(AND($AG12="Directamente",$BK12="fuerte"),2,"")</f>
        <v/>
      </c>
      <c r="BM12" s="162">
        <f>IF(AND($AG12="Directamente",$BK12="moderado"),1,"")</f>
        <v>1</v>
      </c>
      <c r="BN12" s="162" t="str">
        <f>IF(AND($AG12="No disminuye",$BK12="moderado"),0,"")</f>
        <v/>
      </c>
      <c r="BO12" s="162" t="str">
        <f>IF(AND($AG12="No disminuye",$BK12="fuerte"),0,"")</f>
        <v/>
      </c>
      <c r="BP12" s="162"/>
      <c r="BQ12" s="162"/>
      <c r="BR12" s="162"/>
      <c r="BS12" s="162"/>
      <c r="BT12" s="162" t="str">
        <f>CONCATENATE(BL12&amp;BM12&amp;BN12&amp;BO12&amp;BP12&amp;BQ12&amp;BR12&amp;BS12)</f>
        <v>1</v>
      </c>
      <c r="BU12" s="326">
        <f>IF(BT12="",H12,(H12-BT12))</f>
        <v>2</v>
      </c>
      <c r="BV12" s="326" t="str">
        <f>I12</f>
        <v>5</v>
      </c>
      <c r="BW12" s="371" t="str">
        <f>VLOOKUP(CONCATENATE(BU12,"-",BV12),(Hoja2!G15:I39),3,FALSE)</f>
        <v>ALTO: Reducir, evitar, compartir o transferir</v>
      </c>
      <c r="BX12" s="285" t="s">
        <v>712</v>
      </c>
      <c r="BY12" s="285" t="s">
        <v>713</v>
      </c>
      <c r="BZ12" s="286" t="s">
        <v>595</v>
      </c>
      <c r="CA12" s="287" t="s">
        <v>191</v>
      </c>
      <c r="CB12" s="250" t="s">
        <v>627</v>
      </c>
      <c r="CC12" s="288" t="s">
        <v>726</v>
      </c>
      <c r="CD12" s="289" t="s">
        <v>727</v>
      </c>
      <c r="CE12" s="290" t="s">
        <v>191</v>
      </c>
      <c r="CF12" s="283"/>
      <c r="CG12" s="173"/>
      <c r="CH12" s="173"/>
      <c r="CI12" s="182"/>
    </row>
    <row r="13" spans="1:87" s="111" customFormat="1" ht="183.75" customHeight="1" thickBot="1">
      <c r="A13" s="325"/>
      <c r="B13" s="327"/>
      <c r="C13" s="329"/>
      <c r="D13" s="329"/>
      <c r="E13" s="331"/>
      <c r="F13" s="132" t="s">
        <v>408</v>
      </c>
      <c r="G13" s="336"/>
      <c r="H13" s="333"/>
      <c r="I13" s="333" t="str">
        <f t="shared" si="0"/>
        <v>NO ES UN RIESGO</v>
      </c>
      <c r="J13" s="333">
        <f>COUNTIF(M13:AE13,"SI")</f>
        <v>0</v>
      </c>
      <c r="K13" s="333"/>
      <c r="L13" s="333"/>
      <c r="M13" s="323"/>
      <c r="N13" s="323"/>
      <c r="O13" s="323"/>
      <c r="P13" s="323"/>
      <c r="Q13" s="323"/>
      <c r="R13" s="323"/>
      <c r="S13" s="323"/>
      <c r="T13" s="323"/>
      <c r="U13" s="323"/>
      <c r="V13" s="323"/>
      <c r="W13" s="323"/>
      <c r="X13" s="323"/>
      <c r="Y13" s="323"/>
      <c r="Z13" s="323"/>
      <c r="AA13" s="323"/>
      <c r="AB13" s="323"/>
      <c r="AC13" s="323"/>
      <c r="AD13" s="323"/>
      <c r="AE13" s="323"/>
      <c r="AF13" s="273" t="s">
        <v>427</v>
      </c>
      <c r="AG13" s="194" t="s">
        <v>169</v>
      </c>
      <c r="AH13" s="154" t="s">
        <v>108</v>
      </c>
      <c r="AI13" s="128">
        <f>IF(AH13="","",(VLOOKUP(AH13,valores,2,0)))</f>
        <v>15</v>
      </c>
      <c r="AJ13" s="154" t="s">
        <v>113</v>
      </c>
      <c r="AK13" s="128">
        <f>VLOOKUP(AJ13,valores,2,0)</f>
        <v>15</v>
      </c>
      <c r="AL13" s="154" t="s">
        <v>115</v>
      </c>
      <c r="AM13" s="128">
        <f>VLOOKUP(AL13,valores,2,0)</f>
        <v>15</v>
      </c>
      <c r="AN13" s="133" t="s">
        <v>125</v>
      </c>
      <c r="AO13" s="128">
        <f>VLOOKUP(AN13,valores,2,0)</f>
        <v>15</v>
      </c>
      <c r="AP13" s="133" t="s">
        <v>117</v>
      </c>
      <c r="AQ13" s="128">
        <f>VLOOKUP(AP13,valores,2,0)</f>
        <v>15</v>
      </c>
      <c r="AR13" s="133" t="s">
        <v>119</v>
      </c>
      <c r="AS13" s="128">
        <f>VLOOKUP(AR13,valores,2,0)</f>
        <v>15</v>
      </c>
      <c r="AT13" s="133" t="s">
        <v>123</v>
      </c>
      <c r="AU13" s="128">
        <f t="shared" si="1"/>
        <v>0</v>
      </c>
      <c r="AV13" s="128">
        <f t="shared" ref="AV13:AV19" si="2">SUM(AU13,AS13,AQ13,AO13,AM13,AK13,AI13)</f>
        <v>90</v>
      </c>
      <c r="AW13" s="156" t="str">
        <f t="shared" ref="AW13:AW19" si="3">IF(AV13&lt;=85,"débil",IF(AV13&gt;=96,"fuerte","Moderado"))</f>
        <v>Moderado</v>
      </c>
      <c r="AX13" s="156" t="s">
        <v>165</v>
      </c>
      <c r="AY13" s="129" t="str">
        <f t="shared" ref="AY13:AY19" si="4">IF(AX13="El control se ejecuta de manera consistente por parte del responsable","fuerte",IF(AX13="El control se ejecuta algunas veces por parte del responsable","moderado",IF(AX13="El control No se ejecuta por parte del responsable","débil")))</f>
        <v>débil</v>
      </c>
      <c r="AZ13" s="129" t="str">
        <f t="shared" ref="AZ13:AZ19" si="5">IF(AND($AW13="fuerte",$AY13="fuerte"),"fuerte","")</f>
        <v/>
      </c>
      <c r="BA13" s="129" t="str">
        <f t="shared" ref="BA13:BA19" si="6">IF(AND($AW13="fuerte",$AY13="moderado"),"moderado","")</f>
        <v/>
      </c>
      <c r="BB13" s="129" t="str">
        <f t="shared" ref="BB13:BB19" si="7">IF(AND($AW13="fuerte",$AY13="débil"),"débil","")</f>
        <v/>
      </c>
      <c r="BC13" s="129" t="str">
        <f t="shared" ref="BC13:BC19" si="8">IF(AND($AW13="moderado",$AY13="fuerte"),"moderado","")</f>
        <v/>
      </c>
      <c r="BD13" s="129" t="str">
        <f t="shared" ref="BD13:BD19" si="9">IF(AND($AW13="moderado",$AY13="moderado"),"moderado","")</f>
        <v/>
      </c>
      <c r="BE13" s="129" t="str">
        <f t="shared" ref="BE13:BE19" si="10">IF(AND($AW13="moderado",$AY13="débil"),"débil","")</f>
        <v>débil</v>
      </c>
      <c r="BF13" s="129" t="str">
        <f t="shared" ref="BF13:BF19" si="11">IF(AND($AW13="débil",$AY13="fuerte"),"débil","")</f>
        <v/>
      </c>
      <c r="BG13" s="129" t="str">
        <f t="shared" ref="BG13:BG19" si="12">IF(AND($AW13="débil",$AY13="moderado"),"débil","")</f>
        <v/>
      </c>
      <c r="BH13" s="129" t="str">
        <f t="shared" ref="BH13:BH19" si="13">IF(AND($AW13="débil",$AY13="débil"),"débil","")</f>
        <v/>
      </c>
      <c r="BI13" s="156" t="str">
        <f t="shared" ref="BI13:BI18" si="14">AZ13&amp;BD13&amp;BE13&amp;BG13&amp;BH13&amp;BA13&amp;BB13&amp;BC13&amp;BF13</f>
        <v>débil</v>
      </c>
      <c r="BJ13" s="129">
        <f>AVERAGE($AV$12:$AV$13)</f>
        <v>95</v>
      </c>
      <c r="BK13" s="130" t="str">
        <f>IF(BJ13&gt;=96,"fuerte",IF(BJ13&gt;=85,"moderado","débil"))</f>
        <v>moderado</v>
      </c>
      <c r="BL13" s="163" t="str">
        <f t="shared" ref="BL13:BL19" si="15">IF(AND($AG13="Directamente",$BK13="fuerte"),2,"")</f>
        <v/>
      </c>
      <c r="BM13" s="163">
        <f t="shared" ref="BM13:BM19" si="16">IF(AND($AG13="Directamente",$BK13="moderado"),1,"")</f>
        <v>1</v>
      </c>
      <c r="BN13" s="163" t="str">
        <f t="shared" ref="BN13:BN19" si="17">IF(AND($AG13="No disminuye",$BK13="moderado"),0,"")</f>
        <v/>
      </c>
      <c r="BO13" s="163" t="str">
        <f t="shared" ref="BO13:BO19" si="18">IF(AND($AG13="No disminuye",$BK13="fuerte"),0,"")</f>
        <v/>
      </c>
      <c r="BP13" s="163"/>
      <c r="BQ13" s="163"/>
      <c r="BR13" s="163"/>
      <c r="BS13" s="163"/>
      <c r="BT13" s="163" t="str">
        <f>CONCATENATE(BL13&amp;BM13&amp;BN13&amp;BO13&amp;BP13&amp;BQ13&amp;BR13&amp;BS13)</f>
        <v>1</v>
      </c>
      <c r="BU13" s="327"/>
      <c r="BV13" s="327"/>
      <c r="BW13" s="372"/>
      <c r="BX13" s="285" t="s">
        <v>714</v>
      </c>
      <c r="BY13" s="285" t="s">
        <v>715</v>
      </c>
      <c r="BZ13" s="286" t="s">
        <v>596</v>
      </c>
      <c r="CA13" s="287" t="s">
        <v>191</v>
      </c>
      <c r="CB13" s="250" t="s">
        <v>728</v>
      </c>
      <c r="CC13" s="278" t="s">
        <v>729</v>
      </c>
      <c r="CD13" s="289" t="s">
        <v>730</v>
      </c>
      <c r="CE13" s="290" t="s">
        <v>191</v>
      </c>
      <c r="CF13" s="201"/>
      <c r="CG13" s="174"/>
      <c r="CH13" s="174"/>
      <c r="CI13" s="179"/>
    </row>
    <row r="14" spans="1:87" ht="234.75" customHeight="1">
      <c r="A14" s="350" t="s">
        <v>307</v>
      </c>
      <c r="B14" s="352" t="s">
        <v>308</v>
      </c>
      <c r="C14" s="354" t="s">
        <v>289</v>
      </c>
      <c r="D14" s="356" t="s">
        <v>409</v>
      </c>
      <c r="E14" s="359" t="s">
        <v>44</v>
      </c>
      <c r="F14" s="95" t="s">
        <v>290</v>
      </c>
      <c r="G14" s="354" t="s">
        <v>291</v>
      </c>
      <c r="H14" s="361">
        <v>3</v>
      </c>
      <c r="I14" s="361">
        <v>5</v>
      </c>
      <c r="J14" s="361">
        <f t="shared" ref="J14:J19" si="19">COUNTIF(M14:AE15,"SI")</f>
        <v>1</v>
      </c>
      <c r="K14" s="361" t="str">
        <f>CONCATENATE(H14,"-",I14)</f>
        <v>3-5</v>
      </c>
      <c r="L14" s="361" t="str">
        <f>VLOOKUP(K14,[3]Hoja2!G20:H45,2,0)</f>
        <v>Extremadamente alto</v>
      </c>
      <c r="M14" s="321" t="s">
        <v>191</v>
      </c>
      <c r="N14" s="321" t="s">
        <v>191</v>
      </c>
      <c r="O14" s="321" t="s">
        <v>191</v>
      </c>
      <c r="P14" s="321" t="s">
        <v>191</v>
      </c>
      <c r="Q14" s="321" t="s">
        <v>190</v>
      </c>
      <c r="R14" s="321" t="s">
        <v>191</v>
      </c>
      <c r="S14" s="321" t="s">
        <v>191</v>
      </c>
      <c r="T14" s="321" t="s">
        <v>191</v>
      </c>
      <c r="U14" s="321" t="s">
        <v>191</v>
      </c>
      <c r="V14" s="321" t="s">
        <v>191</v>
      </c>
      <c r="W14" s="321" t="s">
        <v>191</v>
      </c>
      <c r="X14" s="321" t="s">
        <v>191</v>
      </c>
      <c r="Y14" s="321" t="s">
        <v>191</v>
      </c>
      <c r="Z14" s="321" t="s">
        <v>191</v>
      </c>
      <c r="AA14" s="321" t="s">
        <v>191</v>
      </c>
      <c r="AB14" s="321" t="s">
        <v>191</v>
      </c>
      <c r="AC14" s="321" t="s">
        <v>191</v>
      </c>
      <c r="AD14" s="321" t="s">
        <v>191</v>
      </c>
      <c r="AE14" s="321" t="s">
        <v>191</v>
      </c>
      <c r="AF14" s="274" t="s">
        <v>292</v>
      </c>
      <c r="AG14" s="193" t="s">
        <v>169</v>
      </c>
      <c r="AH14" s="152" t="s">
        <v>108</v>
      </c>
      <c r="AI14" s="103">
        <f>IF(AH14="","",(VLOOKUP(AH14,valores,2,0)))</f>
        <v>15</v>
      </c>
      <c r="AJ14" s="152" t="s">
        <v>113</v>
      </c>
      <c r="AK14" s="103">
        <f>VLOOKUP(AJ14,valores,2,0)</f>
        <v>15</v>
      </c>
      <c r="AL14" s="152" t="s">
        <v>115</v>
      </c>
      <c r="AM14" s="103">
        <f>VLOOKUP(AL14,valores,2,0)</f>
        <v>15</v>
      </c>
      <c r="AN14" s="104" t="s">
        <v>125</v>
      </c>
      <c r="AO14" s="103">
        <f>VLOOKUP(AN14,valores,2,0)</f>
        <v>15</v>
      </c>
      <c r="AP14" s="104" t="s">
        <v>117</v>
      </c>
      <c r="AQ14" s="103">
        <f>VLOOKUP(AP14,valores,2,0)</f>
        <v>15</v>
      </c>
      <c r="AR14" s="104" t="s">
        <v>119</v>
      </c>
      <c r="AS14" s="103">
        <f>VLOOKUP(AR14,valores,2,0)</f>
        <v>15</v>
      </c>
      <c r="AT14" s="104" t="s">
        <v>121</v>
      </c>
      <c r="AU14" s="103">
        <f t="shared" si="1"/>
        <v>10</v>
      </c>
      <c r="AV14" s="103">
        <f t="shared" si="2"/>
        <v>100</v>
      </c>
      <c r="AW14" s="160" t="str">
        <f t="shared" si="3"/>
        <v>fuerte</v>
      </c>
      <c r="AX14" s="160" t="s">
        <v>163</v>
      </c>
      <c r="AY14" s="65" t="str">
        <f t="shared" si="4"/>
        <v>fuerte</v>
      </c>
      <c r="AZ14" s="65" t="str">
        <f t="shared" si="5"/>
        <v>fuerte</v>
      </c>
      <c r="BA14" s="65" t="str">
        <f t="shared" si="6"/>
        <v/>
      </c>
      <c r="BB14" s="65" t="str">
        <f t="shared" si="7"/>
        <v/>
      </c>
      <c r="BC14" s="65" t="str">
        <f t="shared" si="8"/>
        <v/>
      </c>
      <c r="BD14" s="65" t="str">
        <f t="shared" si="9"/>
        <v/>
      </c>
      <c r="BE14" s="65" t="str">
        <f t="shared" si="10"/>
        <v/>
      </c>
      <c r="BF14" s="65" t="str">
        <f t="shared" si="11"/>
        <v/>
      </c>
      <c r="BG14" s="65" t="str">
        <f t="shared" si="12"/>
        <v/>
      </c>
      <c r="BH14" s="65" t="str">
        <f t="shared" si="13"/>
        <v/>
      </c>
      <c r="BI14" s="160" t="str">
        <f t="shared" si="14"/>
        <v>fuerte</v>
      </c>
      <c r="BJ14" s="65">
        <f>AVERAGE($AV$14:$AV$20)</f>
        <v>100</v>
      </c>
      <c r="BK14" s="116" t="str">
        <f>IF(BJ14&gt;=96,"fuerte",IF(BJ14&gt;=85,"moderado","débil"))</f>
        <v>fuerte</v>
      </c>
      <c r="BL14" s="168">
        <f>IF(AND($AG14="Directamente",$BK14="fuerte"),2,"")</f>
        <v>2</v>
      </c>
      <c r="BM14" s="168" t="str">
        <f t="shared" si="16"/>
        <v/>
      </c>
      <c r="BN14" s="168" t="str">
        <f t="shared" si="17"/>
        <v/>
      </c>
      <c r="BO14" s="168" t="str">
        <f t="shared" si="18"/>
        <v/>
      </c>
      <c r="BP14" s="168"/>
      <c r="BQ14" s="168"/>
      <c r="BR14" s="168"/>
      <c r="BS14" s="168"/>
      <c r="BT14" s="168" t="str">
        <f t="shared" ref="BT14:BT19" si="20">CONCATENATE(BL14&amp;BM14&amp;BN14&amp;BO14&amp;BP14&amp;BQ14&amp;BR14&amp;BS14)</f>
        <v>2</v>
      </c>
      <c r="BU14" s="352">
        <f>IF(BT14="",H14,(H14-BT14))</f>
        <v>1</v>
      </c>
      <c r="BV14" s="352">
        <f>I14</f>
        <v>5</v>
      </c>
      <c r="BW14" s="363" t="str">
        <f>VLOOKUP(CONCATENATE(BU14,"-",BV14),(calif2),3,FALSE)</f>
        <v>ALTO: Reducir, evitar, compartir o transferir</v>
      </c>
      <c r="BX14" s="291" t="s">
        <v>716</v>
      </c>
      <c r="BY14" s="291" t="s">
        <v>717</v>
      </c>
      <c r="BZ14" s="292" t="s">
        <v>597</v>
      </c>
      <c r="CA14" s="287" t="s">
        <v>191</v>
      </c>
      <c r="CB14" s="293" t="s">
        <v>731</v>
      </c>
      <c r="CC14" s="279" t="s">
        <v>648</v>
      </c>
      <c r="CD14" s="294" t="s">
        <v>709</v>
      </c>
      <c r="CE14" s="290" t="s">
        <v>191</v>
      </c>
      <c r="CF14" s="201"/>
      <c r="CG14" s="178"/>
      <c r="CH14" s="174"/>
      <c r="CI14" s="179"/>
    </row>
    <row r="15" spans="1:87" ht="210.75" customHeight="1">
      <c r="A15" s="351"/>
      <c r="B15" s="353"/>
      <c r="C15" s="355"/>
      <c r="D15" s="357"/>
      <c r="E15" s="360"/>
      <c r="F15" s="165" t="s">
        <v>293</v>
      </c>
      <c r="G15" s="355"/>
      <c r="H15" s="362"/>
      <c r="I15" s="362" t="str">
        <f t="shared" si="0"/>
        <v>NO ES UN RIESGO</v>
      </c>
      <c r="J15" s="362">
        <f t="shared" si="19"/>
        <v>0</v>
      </c>
      <c r="K15" s="362"/>
      <c r="L15" s="362"/>
      <c r="M15" s="322"/>
      <c r="N15" s="322"/>
      <c r="O15" s="322"/>
      <c r="P15" s="322"/>
      <c r="Q15" s="322"/>
      <c r="R15" s="322"/>
      <c r="S15" s="322"/>
      <c r="T15" s="322"/>
      <c r="U15" s="322"/>
      <c r="V15" s="322"/>
      <c r="W15" s="322"/>
      <c r="X15" s="322"/>
      <c r="Y15" s="322"/>
      <c r="Z15" s="322"/>
      <c r="AA15" s="322"/>
      <c r="AB15" s="322"/>
      <c r="AC15" s="322"/>
      <c r="AD15" s="322"/>
      <c r="AE15" s="322"/>
      <c r="AF15" s="275" t="s">
        <v>294</v>
      </c>
      <c r="AG15" s="153" t="s">
        <v>169</v>
      </c>
      <c r="AH15" s="109" t="s">
        <v>108</v>
      </c>
      <c r="AI15" s="114">
        <f t="shared" ref="AI15" si="21">IF(AH15="","",(VLOOKUP(AH15,valores,2,0)))</f>
        <v>15</v>
      </c>
      <c r="AJ15" s="109" t="s">
        <v>113</v>
      </c>
      <c r="AK15" s="114">
        <f t="shared" ref="AK15" si="22">VLOOKUP(AJ15,valores,2,0)</f>
        <v>15</v>
      </c>
      <c r="AL15" s="109" t="s">
        <v>115</v>
      </c>
      <c r="AM15" s="114">
        <f t="shared" ref="AM15" si="23">VLOOKUP(AL15,valores,2,0)</f>
        <v>15</v>
      </c>
      <c r="AN15" s="109" t="s">
        <v>125</v>
      </c>
      <c r="AO15" s="114">
        <f t="shared" ref="AO15" si="24">VLOOKUP(AN15,valores,2,0)</f>
        <v>15</v>
      </c>
      <c r="AP15" s="109" t="s">
        <v>117</v>
      </c>
      <c r="AQ15" s="114">
        <f t="shared" ref="AQ15" si="25">VLOOKUP(AP15,valores,2,0)</f>
        <v>15</v>
      </c>
      <c r="AR15" s="109" t="s">
        <v>119</v>
      </c>
      <c r="AS15" s="114">
        <f t="shared" ref="AS15" si="26">VLOOKUP(AR15,valores,2,0)</f>
        <v>15</v>
      </c>
      <c r="AT15" s="109" t="s">
        <v>121</v>
      </c>
      <c r="AU15" s="72">
        <f t="shared" si="1"/>
        <v>10</v>
      </c>
      <c r="AV15" s="72">
        <f t="shared" si="2"/>
        <v>100</v>
      </c>
      <c r="AW15" s="161" t="str">
        <f t="shared" si="3"/>
        <v>fuerte</v>
      </c>
      <c r="AX15" s="161" t="s">
        <v>164</v>
      </c>
      <c r="AY15" s="10" t="str">
        <f t="shared" si="4"/>
        <v>moderado</v>
      </c>
      <c r="AZ15" s="10" t="str">
        <f t="shared" si="5"/>
        <v/>
      </c>
      <c r="BA15" s="10" t="str">
        <f t="shared" si="6"/>
        <v>moderado</v>
      </c>
      <c r="BB15" s="10" t="str">
        <f t="shared" si="7"/>
        <v/>
      </c>
      <c r="BC15" s="10" t="str">
        <f t="shared" si="8"/>
        <v/>
      </c>
      <c r="BD15" s="10" t="str">
        <f t="shared" si="9"/>
        <v/>
      </c>
      <c r="BE15" s="10" t="str">
        <f t="shared" si="10"/>
        <v/>
      </c>
      <c r="BF15" s="10" t="str">
        <f t="shared" si="11"/>
        <v/>
      </c>
      <c r="BG15" s="10" t="str">
        <f t="shared" si="12"/>
        <v/>
      </c>
      <c r="BH15" s="10" t="str">
        <f t="shared" si="13"/>
        <v/>
      </c>
      <c r="BI15" s="161" t="str">
        <f t="shared" si="14"/>
        <v>moderado</v>
      </c>
      <c r="BJ15" s="10">
        <f>AVERAGE($AV$14:$AV$20)</f>
        <v>100</v>
      </c>
      <c r="BK15" s="94" t="str">
        <f t="shared" ref="BK15:BK19" si="27">IF(BJ15&gt;=96,"fuerte",IF(BJ15&gt;=85,"moderado","débil"))</f>
        <v>fuerte</v>
      </c>
      <c r="BL15" s="164">
        <f t="shared" si="15"/>
        <v>2</v>
      </c>
      <c r="BM15" s="164" t="str">
        <f t="shared" si="16"/>
        <v/>
      </c>
      <c r="BN15" s="164" t="str">
        <f t="shared" si="17"/>
        <v/>
      </c>
      <c r="BO15" s="164" t="str">
        <f t="shared" si="18"/>
        <v/>
      </c>
      <c r="BP15" s="164"/>
      <c r="BQ15" s="164"/>
      <c r="BR15" s="164"/>
      <c r="BS15" s="164"/>
      <c r="BT15" s="164" t="str">
        <f t="shared" si="20"/>
        <v>2</v>
      </c>
      <c r="BU15" s="353"/>
      <c r="BV15" s="353"/>
      <c r="BW15" s="364"/>
      <c r="BX15" s="295" t="s">
        <v>452</v>
      </c>
      <c r="BY15" s="296" t="s">
        <v>718</v>
      </c>
      <c r="BZ15" s="297" t="s">
        <v>598</v>
      </c>
      <c r="CA15" s="287" t="s">
        <v>191</v>
      </c>
      <c r="CB15" s="293" t="s">
        <v>620</v>
      </c>
      <c r="CC15" s="280" t="s">
        <v>649</v>
      </c>
      <c r="CD15" s="294" t="s">
        <v>710</v>
      </c>
      <c r="CE15" s="290" t="s">
        <v>191</v>
      </c>
      <c r="CF15" s="201"/>
      <c r="CG15" s="178"/>
      <c r="CH15" s="174"/>
      <c r="CI15" s="179"/>
    </row>
    <row r="16" spans="1:87" ht="172.5" customHeight="1">
      <c r="A16" s="351"/>
      <c r="B16" s="353"/>
      <c r="C16" s="355"/>
      <c r="D16" s="357"/>
      <c r="E16" s="360"/>
      <c r="F16" s="165" t="s">
        <v>295</v>
      </c>
      <c r="G16" s="355"/>
      <c r="H16" s="362"/>
      <c r="I16" s="362" t="str">
        <f t="shared" si="0"/>
        <v>NO ES UN RIESGO</v>
      </c>
      <c r="J16" s="362">
        <f t="shared" si="19"/>
        <v>0</v>
      </c>
      <c r="K16" s="362"/>
      <c r="L16" s="362"/>
      <c r="M16" s="322"/>
      <c r="N16" s="322"/>
      <c r="O16" s="322"/>
      <c r="P16" s="322"/>
      <c r="Q16" s="322"/>
      <c r="R16" s="322"/>
      <c r="S16" s="322"/>
      <c r="T16" s="322"/>
      <c r="U16" s="322"/>
      <c r="V16" s="322"/>
      <c r="W16" s="322"/>
      <c r="X16" s="322"/>
      <c r="Y16" s="322"/>
      <c r="Z16" s="322"/>
      <c r="AA16" s="322"/>
      <c r="AB16" s="322"/>
      <c r="AC16" s="322"/>
      <c r="AD16" s="322"/>
      <c r="AE16" s="322"/>
      <c r="AF16" s="276" t="s">
        <v>292</v>
      </c>
      <c r="AG16" s="153" t="s">
        <v>169</v>
      </c>
      <c r="AH16" s="109" t="s">
        <v>108</v>
      </c>
      <c r="AI16" s="114">
        <f t="shared" ref="AI16" si="28">IF(AH16="","",(VLOOKUP(AH16,valores,2,0)))</f>
        <v>15</v>
      </c>
      <c r="AJ16" s="109" t="s">
        <v>113</v>
      </c>
      <c r="AK16" s="114">
        <f t="shared" ref="AK16" si="29">VLOOKUP(AJ16,valores,2,0)</f>
        <v>15</v>
      </c>
      <c r="AL16" s="109" t="s">
        <v>115</v>
      </c>
      <c r="AM16" s="114">
        <f t="shared" ref="AM16" si="30">VLOOKUP(AL16,valores,2,0)</f>
        <v>15</v>
      </c>
      <c r="AN16" s="109" t="s">
        <v>125</v>
      </c>
      <c r="AO16" s="114">
        <f t="shared" ref="AO16" si="31">VLOOKUP(AN16,valores,2,0)</f>
        <v>15</v>
      </c>
      <c r="AP16" s="109" t="s">
        <v>117</v>
      </c>
      <c r="AQ16" s="114">
        <f t="shared" ref="AQ16" si="32">VLOOKUP(AP16,valores,2,0)</f>
        <v>15</v>
      </c>
      <c r="AR16" s="109" t="s">
        <v>119</v>
      </c>
      <c r="AS16" s="114">
        <f t="shared" ref="AS16" si="33">VLOOKUP(AR16,valores,2,0)</f>
        <v>15</v>
      </c>
      <c r="AT16" s="109" t="s">
        <v>121</v>
      </c>
      <c r="AU16" s="72">
        <f t="shared" si="1"/>
        <v>10</v>
      </c>
      <c r="AV16" s="72">
        <f t="shared" si="2"/>
        <v>100</v>
      </c>
      <c r="AW16" s="161" t="str">
        <f t="shared" si="3"/>
        <v>fuerte</v>
      </c>
      <c r="AX16" s="109" t="s">
        <v>163</v>
      </c>
      <c r="AY16" s="10" t="str">
        <f t="shared" si="4"/>
        <v>fuerte</v>
      </c>
      <c r="AZ16" s="10" t="str">
        <f>IF(AND($AW16="fuerte",$AY16="fuerte"),"fuerte","")</f>
        <v>fuerte</v>
      </c>
      <c r="BA16" s="10" t="str">
        <f>IF(AND($AW16="fuerte",$AY16="moderado"),"moderado","")</f>
        <v/>
      </c>
      <c r="BB16" s="10" t="str">
        <f>IF(AND($AW16="fuerte",$AY16="débil"),"débil","")</f>
        <v/>
      </c>
      <c r="BC16" s="10" t="str">
        <f>IF(AND($AW16="moderado",$AY16="fuerte"),"moderado","")</f>
        <v/>
      </c>
      <c r="BD16" s="10" t="str">
        <f>IF(AND($AW16="moderado",$AY16="moderado"),"moderado","")</f>
        <v/>
      </c>
      <c r="BE16" s="10" t="str">
        <f>IF(AND($AW16="moderado",$AY16="débil"),"débil","")</f>
        <v/>
      </c>
      <c r="BF16" s="10" t="str">
        <f>IF(AND($AW16="débil",$AY16="fuerte"),"débil","")</f>
        <v/>
      </c>
      <c r="BG16" s="10" t="str">
        <f>IF(AND($AW16="débil",$AY16="moderado"),"débil","")</f>
        <v/>
      </c>
      <c r="BH16" s="10" t="str">
        <f>IF(AND($AW16="débil",$AY16="débil"),"débil","")</f>
        <v/>
      </c>
      <c r="BI16" s="161" t="str">
        <f t="shared" si="14"/>
        <v>fuerte</v>
      </c>
      <c r="BJ16" s="10">
        <f t="shared" ref="BJ16:BJ19" si="34">AVERAGE(AV16:AV21)</f>
        <v>100</v>
      </c>
      <c r="BK16" s="94" t="str">
        <f t="shared" si="27"/>
        <v>fuerte</v>
      </c>
      <c r="BL16" s="164">
        <f t="shared" si="15"/>
        <v>2</v>
      </c>
      <c r="BM16" s="164" t="str">
        <f t="shared" si="16"/>
        <v/>
      </c>
      <c r="BN16" s="164" t="str">
        <f t="shared" si="17"/>
        <v/>
      </c>
      <c r="BO16" s="164" t="str">
        <f t="shared" si="18"/>
        <v/>
      </c>
      <c r="BP16" s="113"/>
      <c r="BQ16" s="113"/>
      <c r="BR16" s="113"/>
      <c r="BS16" s="113"/>
      <c r="BT16" s="164" t="str">
        <f t="shared" si="20"/>
        <v>2</v>
      </c>
      <c r="BU16" s="353"/>
      <c r="BV16" s="353"/>
      <c r="BW16" s="364"/>
      <c r="BX16" s="295" t="s">
        <v>719</v>
      </c>
      <c r="BY16" s="295" t="s">
        <v>720</v>
      </c>
      <c r="BZ16" s="298" t="s">
        <v>599</v>
      </c>
      <c r="CA16" s="287" t="s">
        <v>191</v>
      </c>
      <c r="CB16" s="299" t="s">
        <v>732</v>
      </c>
      <c r="CC16" s="279" t="s">
        <v>650</v>
      </c>
      <c r="CD16" s="294" t="s">
        <v>733</v>
      </c>
      <c r="CE16" s="290" t="s">
        <v>191</v>
      </c>
      <c r="CF16" s="201"/>
      <c r="CG16" s="178"/>
      <c r="CH16" s="174"/>
      <c r="CI16" s="179"/>
    </row>
    <row r="17" spans="1:87" ht="228.75" customHeight="1">
      <c r="A17" s="351"/>
      <c r="B17" s="353"/>
      <c r="C17" s="355"/>
      <c r="D17" s="357"/>
      <c r="E17" s="360"/>
      <c r="F17" s="165" t="s">
        <v>296</v>
      </c>
      <c r="G17" s="355"/>
      <c r="H17" s="362"/>
      <c r="I17" s="362" t="str">
        <f t="shared" si="0"/>
        <v>NO ES UN RIESGO</v>
      </c>
      <c r="J17" s="362">
        <f t="shared" si="19"/>
        <v>0</v>
      </c>
      <c r="K17" s="362"/>
      <c r="L17" s="362"/>
      <c r="M17" s="322"/>
      <c r="N17" s="322"/>
      <c r="O17" s="322"/>
      <c r="P17" s="322"/>
      <c r="Q17" s="322"/>
      <c r="R17" s="322"/>
      <c r="S17" s="322"/>
      <c r="T17" s="322"/>
      <c r="U17" s="322"/>
      <c r="V17" s="322"/>
      <c r="W17" s="322"/>
      <c r="X17" s="322"/>
      <c r="Y17" s="322"/>
      <c r="Z17" s="322"/>
      <c r="AA17" s="322"/>
      <c r="AB17" s="322"/>
      <c r="AC17" s="322"/>
      <c r="AD17" s="322"/>
      <c r="AE17" s="322"/>
      <c r="AF17" s="276" t="s">
        <v>294</v>
      </c>
      <c r="AG17" s="153" t="s">
        <v>169</v>
      </c>
      <c r="AH17" s="109" t="s">
        <v>108</v>
      </c>
      <c r="AI17" s="114">
        <f t="shared" ref="AI17:AI18" si="35">IF(AH17="","",(VLOOKUP(AH17,valores,2,0)))</f>
        <v>15</v>
      </c>
      <c r="AJ17" s="109" t="s">
        <v>113</v>
      </c>
      <c r="AK17" s="114">
        <f t="shared" ref="AK17:AK18" si="36">VLOOKUP(AJ17,valores,2,0)</f>
        <v>15</v>
      </c>
      <c r="AL17" s="109" t="s">
        <v>115</v>
      </c>
      <c r="AM17" s="114">
        <f t="shared" ref="AM17:AM18" si="37">VLOOKUP(AL17,valores,2,0)</f>
        <v>15</v>
      </c>
      <c r="AN17" s="109" t="s">
        <v>125</v>
      </c>
      <c r="AO17" s="114">
        <f t="shared" ref="AO17:AO18" si="38">VLOOKUP(AN17,valores,2,0)</f>
        <v>15</v>
      </c>
      <c r="AP17" s="109" t="s">
        <v>117</v>
      </c>
      <c r="AQ17" s="114">
        <f t="shared" ref="AQ17:AQ18" si="39">VLOOKUP(AP17,valores,2,0)</f>
        <v>15</v>
      </c>
      <c r="AR17" s="109" t="s">
        <v>119</v>
      </c>
      <c r="AS17" s="114">
        <f t="shared" ref="AS17:AS18" si="40">VLOOKUP(AR17,valores,2,0)</f>
        <v>15</v>
      </c>
      <c r="AT17" s="109" t="s">
        <v>121</v>
      </c>
      <c r="AU17" s="72">
        <f t="shared" si="1"/>
        <v>10</v>
      </c>
      <c r="AV17" s="72">
        <f t="shared" si="2"/>
        <v>100</v>
      </c>
      <c r="AW17" s="161" t="str">
        <f t="shared" si="3"/>
        <v>fuerte</v>
      </c>
      <c r="AX17" s="109" t="s">
        <v>163</v>
      </c>
      <c r="AY17" s="10" t="str">
        <f t="shared" si="4"/>
        <v>fuerte</v>
      </c>
      <c r="AZ17" s="10" t="str">
        <f t="shared" si="5"/>
        <v>fuerte</v>
      </c>
      <c r="BA17" s="10" t="str">
        <f t="shared" si="6"/>
        <v/>
      </c>
      <c r="BB17" s="10" t="str">
        <f t="shared" si="7"/>
        <v/>
      </c>
      <c r="BC17" s="10" t="str">
        <f t="shared" si="8"/>
        <v/>
      </c>
      <c r="BD17" s="10" t="str">
        <f t="shared" si="9"/>
        <v/>
      </c>
      <c r="BE17" s="10" t="str">
        <f t="shared" si="10"/>
        <v/>
      </c>
      <c r="BF17" s="10" t="str">
        <f t="shared" si="11"/>
        <v/>
      </c>
      <c r="BG17" s="10" t="str">
        <f t="shared" si="12"/>
        <v/>
      </c>
      <c r="BH17" s="10" t="str">
        <f t="shared" si="13"/>
        <v/>
      </c>
      <c r="BI17" s="161" t="str">
        <f t="shared" si="14"/>
        <v>fuerte</v>
      </c>
      <c r="BJ17" s="10">
        <f t="shared" si="34"/>
        <v>100</v>
      </c>
      <c r="BK17" s="94" t="str">
        <f t="shared" si="27"/>
        <v>fuerte</v>
      </c>
      <c r="BL17" s="164">
        <f t="shared" si="15"/>
        <v>2</v>
      </c>
      <c r="BM17" s="164" t="str">
        <f t="shared" si="16"/>
        <v/>
      </c>
      <c r="BN17" s="164" t="str">
        <f t="shared" si="17"/>
        <v/>
      </c>
      <c r="BO17" s="164" t="str">
        <f t="shared" si="18"/>
        <v/>
      </c>
      <c r="BP17" s="113"/>
      <c r="BQ17" s="113"/>
      <c r="BR17" s="113"/>
      <c r="BS17" s="113"/>
      <c r="BT17" s="164" t="str">
        <f t="shared" si="20"/>
        <v>2</v>
      </c>
      <c r="BU17" s="353"/>
      <c r="BV17" s="353"/>
      <c r="BW17" s="364"/>
      <c r="BX17" s="295" t="s">
        <v>453</v>
      </c>
      <c r="BY17" s="295" t="s">
        <v>721</v>
      </c>
      <c r="BZ17" s="292" t="s">
        <v>600</v>
      </c>
      <c r="CA17" s="287" t="s">
        <v>191</v>
      </c>
      <c r="CB17" s="293" t="s">
        <v>605</v>
      </c>
      <c r="CC17" s="281" t="s">
        <v>651</v>
      </c>
      <c r="CD17" s="294" t="s">
        <v>734</v>
      </c>
      <c r="CE17" s="290" t="s">
        <v>191</v>
      </c>
      <c r="CF17" s="201"/>
      <c r="CG17" s="178"/>
      <c r="CH17" s="174"/>
      <c r="CI17" s="179"/>
    </row>
    <row r="18" spans="1:87" ht="255.75" customHeight="1">
      <c r="A18" s="351"/>
      <c r="B18" s="353"/>
      <c r="C18" s="355"/>
      <c r="D18" s="357"/>
      <c r="E18" s="360"/>
      <c r="F18" s="165" t="s">
        <v>297</v>
      </c>
      <c r="G18" s="355"/>
      <c r="H18" s="362"/>
      <c r="I18" s="362" t="str">
        <f t="shared" si="0"/>
        <v>NO ES UN RIESGO</v>
      </c>
      <c r="J18" s="362">
        <f t="shared" si="19"/>
        <v>0</v>
      </c>
      <c r="K18" s="362"/>
      <c r="L18" s="362"/>
      <c r="M18" s="322"/>
      <c r="N18" s="322"/>
      <c r="O18" s="322"/>
      <c r="P18" s="322"/>
      <c r="Q18" s="322"/>
      <c r="R18" s="322"/>
      <c r="S18" s="322"/>
      <c r="T18" s="322"/>
      <c r="U18" s="322"/>
      <c r="V18" s="322"/>
      <c r="W18" s="322"/>
      <c r="X18" s="322"/>
      <c r="Y18" s="322"/>
      <c r="Z18" s="322"/>
      <c r="AA18" s="322"/>
      <c r="AB18" s="322"/>
      <c r="AC18" s="322"/>
      <c r="AD18" s="322"/>
      <c r="AE18" s="322"/>
      <c r="AF18" s="276" t="s">
        <v>294</v>
      </c>
      <c r="AG18" s="153" t="s">
        <v>169</v>
      </c>
      <c r="AH18" s="109" t="s">
        <v>108</v>
      </c>
      <c r="AI18" s="114">
        <f t="shared" si="35"/>
        <v>15</v>
      </c>
      <c r="AJ18" s="109" t="s">
        <v>113</v>
      </c>
      <c r="AK18" s="114">
        <f t="shared" si="36"/>
        <v>15</v>
      </c>
      <c r="AL18" s="109" t="s">
        <v>115</v>
      </c>
      <c r="AM18" s="114">
        <f t="shared" si="37"/>
        <v>15</v>
      </c>
      <c r="AN18" s="109" t="s">
        <v>125</v>
      </c>
      <c r="AO18" s="114">
        <f t="shared" si="38"/>
        <v>15</v>
      </c>
      <c r="AP18" s="109" t="s">
        <v>117</v>
      </c>
      <c r="AQ18" s="114">
        <f t="shared" si="39"/>
        <v>15</v>
      </c>
      <c r="AR18" s="109" t="s">
        <v>119</v>
      </c>
      <c r="AS18" s="114">
        <f t="shared" si="40"/>
        <v>15</v>
      </c>
      <c r="AT18" s="109" t="s">
        <v>121</v>
      </c>
      <c r="AU18" s="72">
        <f t="shared" si="1"/>
        <v>10</v>
      </c>
      <c r="AV18" s="72">
        <f t="shared" si="2"/>
        <v>100</v>
      </c>
      <c r="AW18" s="161" t="str">
        <f t="shared" si="3"/>
        <v>fuerte</v>
      </c>
      <c r="AX18" s="109" t="s">
        <v>163</v>
      </c>
      <c r="AY18" s="10" t="str">
        <f t="shared" si="4"/>
        <v>fuerte</v>
      </c>
      <c r="AZ18" s="10" t="str">
        <f t="shared" si="5"/>
        <v>fuerte</v>
      </c>
      <c r="BA18" s="10" t="str">
        <f t="shared" si="6"/>
        <v/>
      </c>
      <c r="BB18" s="10" t="str">
        <f t="shared" si="7"/>
        <v/>
      </c>
      <c r="BC18" s="10" t="str">
        <f t="shared" si="8"/>
        <v/>
      </c>
      <c r="BD18" s="10" t="str">
        <f t="shared" si="9"/>
        <v/>
      </c>
      <c r="BE18" s="10" t="str">
        <f t="shared" si="10"/>
        <v/>
      </c>
      <c r="BF18" s="10" t="str">
        <f t="shared" si="11"/>
        <v/>
      </c>
      <c r="BG18" s="10" t="str">
        <f t="shared" si="12"/>
        <v/>
      </c>
      <c r="BH18" s="10" t="str">
        <f t="shared" si="13"/>
        <v/>
      </c>
      <c r="BI18" s="161" t="str">
        <f t="shared" si="14"/>
        <v>fuerte</v>
      </c>
      <c r="BJ18" s="10">
        <f t="shared" si="34"/>
        <v>100</v>
      </c>
      <c r="BK18" s="94" t="str">
        <f t="shared" si="27"/>
        <v>fuerte</v>
      </c>
      <c r="BL18" s="164">
        <f t="shared" si="15"/>
        <v>2</v>
      </c>
      <c r="BM18" s="164" t="str">
        <f t="shared" si="16"/>
        <v/>
      </c>
      <c r="BN18" s="164" t="str">
        <f t="shared" si="17"/>
        <v/>
      </c>
      <c r="BO18" s="164" t="str">
        <f t="shared" si="18"/>
        <v/>
      </c>
      <c r="BP18" s="113"/>
      <c r="BQ18" s="113"/>
      <c r="BR18" s="113"/>
      <c r="BS18" s="113"/>
      <c r="BT18" s="164" t="str">
        <f t="shared" si="20"/>
        <v>2</v>
      </c>
      <c r="BU18" s="353"/>
      <c r="BV18" s="353"/>
      <c r="BW18" s="364"/>
      <c r="BX18" s="295" t="s">
        <v>722</v>
      </c>
      <c r="BY18" s="300" t="s">
        <v>723</v>
      </c>
      <c r="BZ18" s="292" t="s">
        <v>600</v>
      </c>
      <c r="CA18" s="287" t="s">
        <v>191</v>
      </c>
      <c r="CB18" s="293" t="s">
        <v>606</v>
      </c>
      <c r="CC18" s="282" t="s">
        <v>652</v>
      </c>
      <c r="CD18" s="294" t="s">
        <v>735</v>
      </c>
      <c r="CE18" s="290" t="s">
        <v>191</v>
      </c>
      <c r="CF18" s="201"/>
      <c r="CG18" s="178"/>
      <c r="CH18" s="174"/>
      <c r="CI18" s="179"/>
    </row>
    <row r="19" spans="1:87" s="172" customFormat="1" ht="347.25" customHeight="1" thickBot="1">
      <c r="A19" s="325"/>
      <c r="B19" s="327"/>
      <c r="C19" s="329"/>
      <c r="D19" s="358"/>
      <c r="E19" s="331"/>
      <c r="F19" s="166" t="s">
        <v>298</v>
      </c>
      <c r="G19" s="329"/>
      <c r="H19" s="333"/>
      <c r="I19" s="333" t="str">
        <f t="shared" si="0"/>
        <v>NO ES UN RIESGO</v>
      </c>
      <c r="J19" s="333">
        <f t="shared" si="19"/>
        <v>0</v>
      </c>
      <c r="K19" s="333"/>
      <c r="L19" s="333"/>
      <c r="M19" s="323"/>
      <c r="N19" s="323"/>
      <c r="O19" s="323"/>
      <c r="P19" s="323"/>
      <c r="Q19" s="323"/>
      <c r="R19" s="323"/>
      <c r="S19" s="323"/>
      <c r="T19" s="323"/>
      <c r="U19" s="323"/>
      <c r="V19" s="323"/>
      <c r="W19" s="323"/>
      <c r="X19" s="323"/>
      <c r="Y19" s="323"/>
      <c r="Z19" s="323"/>
      <c r="AA19" s="323"/>
      <c r="AB19" s="323"/>
      <c r="AC19" s="323"/>
      <c r="AD19" s="323"/>
      <c r="AE19" s="323"/>
      <c r="AF19" s="277" t="s">
        <v>292</v>
      </c>
      <c r="AG19" s="154" t="s">
        <v>169</v>
      </c>
      <c r="AH19" s="122" t="s">
        <v>108</v>
      </c>
      <c r="AI19" s="123">
        <f t="shared" ref="AI19" si="41">IF(AH19="","",(VLOOKUP(AH19,valores,2,0)))</f>
        <v>15</v>
      </c>
      <c r="AJ19" s="122" t="s">
        <v>113</v>
      </c>
      <c r="AK19" s="123">
        <f t="shared" ref="AK19" si="42">VLOOKUP(AJ19,valores,2,0)</f>
        <v>15</v>
      </c>
      <c r="AL19" s="122" t="s">
        <v>115</v>
      </c>
      <c r="AM19" s="123">
        <f t="shared" ref="AM19" si="43">VLOOKUP(AL19,valores,2,0)</f>
        <v>15</v>
      </c>
      <c r="AN19" s="122" t="s">
        <v>125</v>
      </c>
      <c r="AO19" s="123">
        <f t="shared" ref="AO19" si="44">VLOOKUP(AN19,valores,2,0)</f>
        <v>15</v>
      </c>
      <c r="AP19" s="122" t="s">
        <v>117</v>
      </c>
      <c r="AQ19" s="123">
        <f t="shared" ref="AQ19" si="45">VLOOKUP(AP19,valores,2,0)</f>
        <v>15</v>
      </c>
      <c r="AR19" s="122" t="s">
        <v>119</v>
      </c>
      <c r="AS19" s="123">
        <f t="shared" ref="AS19" si="46">VLOOKUP(AR19,valores,2,0)</f>
        <v>15</v>
      </c>
      <c r="AT19" s="122" t="s">
        <v>121</v>
      </c>
      <c r="AU19" s="128">
        <f t="shared" si="1"/>
        <v>10</v>
      </c>
      <c r="AV19" s="128">
        <f t="shared" si="2"/>
        <v>100</v>
      </c>
      <c r="AW19" s="156" t="str">
        <f t="shared" si="3"/>
        <v>fuerte</v>
      </c>
      <c r="AX19" s="122" t="s">
        <v>163</v>
      </c>
      <c r="AY19" s="129" t="str">
        <f t="shared" si="4"/>
        <v>fuerte</v>
      </c>
      <c r="AZ19" s="129" t="str">
        <f t="shared" si="5"/>
        <v>fuerte</v>
      </c>
      <c r="BA19" s="129" t="str">
        <f t="shared" si="6"/>
        <v/>
      </c>
      <c r="BB19" s="129" t="str">
        <f t="shared" si="7"/>
        <v/>
      </c>
      <c r="BC19" s="129" t="str">
        <f t="shared" si="8"/>
        <v/>
      </c>
      <c r="BD19" s="129" t="str">
        <f t="shared" si="9"/>
        <v/>
      </c>
      <c r="BE19" s="129" t="str">
        <f t="shared" si="10"/>
        <v/>
      </c>
      <c r="BF19" s="129" t="str">
        <f t="shared" si="11"/>
        <v/>
      </c>
      <c r="BG19" s="129" t="str">
        <f t="shared" si="12"/>
        <v/>
      </c>
      <c r="BH19" s="129" t="str">
        <f t="shared" si="13"/>
        <v/>
      </c>
      <c r="BI19" s="156" t="str">
        <f>BI18</f>
        <v>fuerte</v>
      </c>
      <c r="BJ19" s="129">
        <f t="shared" si="34"/>
        <v>100</v>
      </c>
      <c r="BK19" s="130" t="str">
        <f t="shared" si="27"/>
        <v>fuerte</v>
      </c>
      <c r="BL19" s="163">
        <f t="shared" si="15"/>
        <v>2</v>
      </c>
      <c r="BM19" s="163" t="str">
        <f t="shared" si="16"/>
        <v/>
      </c>
      <c r="BN19" s="163" t="str">
        <f t="shared" si="17"/>
        <v/>
      </c>
      <c r="BO19" s="163" t="str">
        <f t="shared" si="18"/>
        <v/>
      </c>
      <c r="BP19" s="131"/>
      <c r="BQ19" s="131"/>
      <c r="BR19" s="131"/>
      <c r="BS19" s="131"/>
      <c r="BT19" s="163" t="str">
        <f t="shared" si="20"/>
        <v>2</v>
      </c>
      <c r="BU19" s="327"/>
      <c r="BV19" s="327"/>
      <c r="BW19" s="365"/>
      <c r="BX19" s="295" t="s">
        <v>724</v>
      </c>
      <c r="BY19" s="301" t="s">
        <v>725</v>
      </c>
      <c r="BZ19" s="292" t="s">
        <v>600</v>
      </c>
      <c r="CA19" s="287" t="s">
        <v>191</v>
      </c>
      <c r="CB19" s="293" t="s">
        <v>736</v>
      </c>
      <c r="CC19" s="281" t="s">
        <v>653</v>
      </c>
      <c r="CD19" s="289" t="s">
        <v>737</v>
      </c>
      <c r="CE19" s="290" t="s">
        <v>191</v>
      </c>
      <c r="CF19" s="284"/>
      <c r="CG19" s="180"/>
      <c r="CH19" s="177"/>
      <c r="CI19" s="181"/>
    </row>
    <row r="20" spans="1:87" ht="15" customHeight="1">
      <c r="K20" s="51" t="str">
        <f t="shared" ref="K20:K67" si="47">CONCATENATE(H20,"-",I20)</f>
        <v>-</v>
      </c>
      <c r="L20" s="51"/>
      <c r="M20" s="51"/>
      <c r="N20" s="51"/>
      <c r="O20" s="51"/>
      <c r="P20" s="51"/>
      <c r="Q20" s="51"/>
      <c r="R20" s="51"/>
      <c r="S20" s="51"/>
      <c r="T20" s="51"/>
      <c r="U20" s="51"/>
      <c r="V20" s="51"/>
      <c r="W20" s="51"/>
      <c r="X20" s="51"/>
      <c r="Y20" s="51"/>
      <c r="Z20" s="51"/>
      <c r="AA20" s="51"/>
      <c r="AB20" s="51"/>
      <c r="AC20" s="51"/>
      <c r="AD20" s="51"/>
      <c r="AE20" s="51"/>
    </row>
    <row r="21" spans="1:87">
      <c r="K21" s="51" t="str">
        <f t="shared" si="47"/>
        <v>-</v>
      </c>
      <c r="L21" s="51"/>
      <c r="M21" s="51"/>
      <c r="N21" s="51"/>
      <c r="O21" s="51"/>
      <c r="P21" s="51"/>
      <c r="Q21" s="51"/>
      <c r="R21" s="51"/>
      <c r="S21" s="51"/>
      <c r="T21" s="51"/>
      <c r="U21" s="51"/>
      <c r="V21" s="51"/>
      <c r="W21" s="51"/>
      <c r="X21" s="51"/>
      <c r="Y21" s="51"/>
      <c r="Z21" s="51"/>
      <c r="AA21" s="51"/>
      <c r="AB21" s="51"/>
      <c r="AC21" s="51"/>
      <c r="AD21" s="51"/>
      <c r="AE21" s="51"/>
    </row>
    <row r="22" spans="1:87">
      <c r="K22" s="51" t="str">
        <f t="shared" si="47"/>
        <v>-</v>
      </c>
      <c r="L22" s="51"/>
      <c r="M22" s="51"/>
      <c r="N22" s="51"/>
      <c r="O22" s="51"/>
      <c r="P22" s="51"/>
      <c r="Q22" s="51"/>
      <c r="R22" s="51"/>
      <c r="S22" s="51"/>
      <c r="T22" s="51"/>
      <c r="U22" s="51"/>
      <c r="V22" s="51"/>
      <c r="W22" s="51"/>
      <c r="X22" s="51"/>
      <c r="Y22" s="51"/>
      <c r="Z22" s="51"/>
      <c r="AA22" s="51"/>
      <c r="AB22" s="51"/>
      <c r="AC22" s="51"/>
      <c r="AD22" s="51"/>
      <c r="AE22" s="51"/>
    </row>
    <row r="23" spans="1:87">
      <c r="K23" s="51" t="str">
        <f t="shared" si="47"/>
        <v>-</v>
      </c>
      <c r="L23" s="51"/>
      <c r="M23" s="51"/>
      <c r="N23" s="51"/>
      <c r="O23" s="51"/>
      <c r="P23" s="51"/>
      <c r="Q23" s="51"/>
      <c r="R23" s="51"/>
      <c r="S23" s="51"/>
      <c r="T23" s="51"/>
      <c r="U23" s="51"/>
      <c r="V23" s="51"/>
      <c r="W23" s="51"/>
      <c r="X23" s="51"/>
      <c r="Y23" s="51"/>
      <c r="Z23" s="51"/>
      <c r="AA23" s="51"/>
      <c r="AB23" s="51"/>
      <c r="AC23" s="51"/>
      <c r="AD23" s="51"/>
      <c r="AE23" s="51"/>
    </row>
    <row r="24" spans="1:87">
      <c r="K24" s="51" t="str">
        <f t="shared" si="47"/>
        <v>-</v>
      </c>
      <c r="L24" s="51"/>
      <c r="M24" s="51"/>
      <c r="N24" s="51"/>
      <c r="O24" s="51"/>
      <c r="P24" s="51"/>
      <c r="Q24" s="51"/>
      <c r="R24" s="51"/>
      <c r="S24" s="51"/>
      <c r="T24" s="51"/>
      <c r="U24" s="51"/>
      <c r="V24" s="51"/>
      <c r="W24" s="51"/>
      <c r="X24" s="51"/>
      <c r="Y24" s="51"/>
      <c r="Z24" s="51"/>
      <c r="AA24" s="51"/>
      <c r="AB24" s="51"/>
      <c r="AC24" s="51"/>
      <c r="AD24" s="51"/>
      <c r="AE24" s="51"/>
    </row>
    <row r="25" spans="1:87">
      <c r="K25" s="51" t="str">
        <f t="shared" si="47"/>
        <v>-</v>
      </c>
      <c r="L25" s="51"/>
      <c r="M25" s="51"/>
      <c r="N25" s="51"/>
      <c r="O25" s="51"/>
      <c r="P25" s="51"/>
      <c r="Q25" s="51"/>
      <c r="R25" s="51"/>
      <c r="S25" s="51"/>
      <c r="T25" s="51"/>
      <c r="U25" s="51"/>
      <c r="V25" s="51"/>
      <c r="W25" s="51"/>
      <c r="X25" s="51"/>
      <c r="Y25" s="51"/>
      <c r="Z25" s="51"/>
      <c r="AA25" s="51"/>
      <c r="AB25" s="51"/>
      <c r="AC25" s="51"/>
      <c r="AD25" s="51"/>
      <c r="AE25" s="51"/>
    </row>
    <row r="26" spans="1:87">
      <c r="K26" s="51" t="str">
        <f t="shared" si="47"/>
        <v>-</v>
      </c>
      <c r="L26" s="51"/>
      <c r="M26" s="51"/>
      <c r="N26" s="51"/>
      <c r="O26" s="51"/>
      <c r="P26" s="51"/>
      <c r="Q26" s="51"/>
      <c r="R26" s="51"/>
      <c r="S26" s="51"/>
      <c r="T26" s="51"/>
      <c r="U26" s="51"/>
      <c r="V26" s="51"/>
      <c r="W26" s="51"/>
      <c r="X26" s="51"/>
      <c r="Y26" s="51"/>
      <c r="Z26" s="51"/>
      <c r="AA26" s="51"/>
      <c r="AB26" s="51"/>
      <c r="AC26" s="51"/>
      <c r="AD26" s="51"/>
      <c r="AE26" s="51"/>
    </row>
    <row r="27" spans="1:87">
      <c r="K27" s="51" t="str">
        <f t="shared" si="47"/>
        <v>-</v>
      </c>
      <c r="L27" s="51"/>
      <c r="M27" s="51"/>
      <c r="N27" s="51"/>
      <c r="O27" s="51"/>
      <c r="P27" s="51"/>
      <c r="Q27" s="51"/>
      <c r="R27" s="51"/>
      <c r="S27" s="51"/>
      <c r="T27" s="51"/>
      <c r="U27" s="51"/>
      <c r="V27" s="51"/>
      <c r="W27" s="51"/>
      <c r="X27" s="51"/>
      <c r="Y27" s="51"/>
      <c r="Z27" s="51"/>
      <c r="AA27" s="51"/>
      <c r="AB27" s="51"/>
      <c r="AC27" s="51"/>
      <c r="AD27" s="51"/>
      <c r="AE27" s="51"/>
    </row>
    <row r="28" spans="1:87">
      <c r="K28" s="51" t="str">
        <f t="shared" si="47"/>
        <v>-</v>
      </c>
      <c r="L28" s="51"/>
      <c r="M28" s="51"/>
      <c r="N28" s="51"/>
      <c r="O28" s="51"/>
      <c r="P28" s="51"/>
      <c r="Q28" s="51"/>
      <c r="R28" s="51"/>
      <c r="S28" s="51"/>
      <c r="T28" s="51"/>
      <c r="U28" s="51"/>
      <c r="V28" s="51"/>
      <c r="W28" s="51"/>
      <c r="X28" s="51"/>
      <c r="Y28" s="51"/>
      <c r="Z28" s="51"/>
      <c r="AA28" s="51"/>
      <c r="AB28" s="51"/>
      <c r="AC28" s="51"/>
      <c r="AD28" s="51"/>
      <c r="AE28" s="51"/>
    </row>
    <row r="29" spans="1:87">
      <c r="K29" s="51" t="str">
        <f t="shared" si="47"/>
        <v>-</v>
      </c>
      <c r="L29" s="51"/>
      <c r="M29" s="51"/>
      <c r="N29" s="51"/>
      <c r="O29" s="51"/>
      <c r="P29" s="51"/>
      <c r="Q29" s="51"/>
      <c r="R29" s="51"/>
      <c r="S29" s="51"/>
      <c r="T29" s="51"/>
      <c r="U29" s="51"/>
      <c r="V29" s="51"/>
      <c r="W29" s="51"/>
      <c r="X29" s="51"/>
      <c r="Y29" s="51"/>
      <c r="Z29" s="51"/>
      <c r="AA29" s="51"/>
      <c r="AB29" s="51"/>
      <c r="AC29" s="51"/>
      <c r="AD29" s="51"/>
      <c r="AE29" s="51"/>
    </row>
    <row r="30" spans="1:87">
      <c r="K30" s="51" t="str">
        <f t="shared" si="47"/>
        <v>-</v>
      </c>
      <c r="L30" s="51"/>
      <c r="M30" s="51"/>
      <c r="N30" s="51"/>
      <c r="O30" s="51"/>
      <c r="P30" s="51"/>
      <c r="Q30" s="51"/>
      <c r="R30" s="51"/>
      <c r="S30" s="51"/>
      <c r="T30" s="51"/>
      <c r="U30" s="51"/>
      <c r="V30" s="51"/>
      <c r="W30" s="51"/>
      <c r="X30" s="51"/>
      <c r="Y30" s="51"/>
      <c r="Z30" s="51"/>
      <c r="AA30" s="51"/>
      <c r="AB30" s="51"/>
      <c r="AC30" s="51"/>
      <c r="AD30" s="51"/>
      <c r="AE30" s="51"/>
    </row>
    <row r="31" spans="1:87">
      <c r="K31" s="51" t="str">
        <f t="shared" si="47"/>
        <v>-</v>
      </c>
      <c r="L31" s="51"/>
      <c r="M31" s="51"/>
      <c r="N31" s="51"/>
      <c r="O31" s="51"/>
      <c r="P31" s="51"/>
      <c r="Q31" s="51"/>
      <c r="R31" s="51"/>
      <c r="S31" s="51"/>
      <c r="T31" s="51"/>
      <c r="U31" s="51"/>
      <c r="V31" s="51"/>
      <c r="W31" s="51"/>
      <c r="X31" s="51"/>
      <c r="Y31" s="51"/>
      <c r="Z31" s="51"/>
      <c r="AA31" s="51"/>
      <c r="AB31" s="51"/>
      <c r="AC31" s="51"/>
      <c r="AD31" s="51"/>
      <c r="AE31" s="51"/>
    </row>
    <row r="32" spans="1:87">
      <c r="K32" s="51" t="str">
        <f t="shared" si="47"/>
        <v>-</v>
      </c>
      <c r="L32" s="51"/>
      <c r="M32" s="51"/>
      <c r="N32" s="51"/>
      <c r="O32" s="51"/>
      <c r="P32" s="51"/>
      <c r="Q32" s="51"/>
      <c r="R32" s="51"/>
      <c r="S32" s="51"/>
      <c r="T32" s="51"/>
      <c r="U32" s="51"/>
      <c r="V32" s="51"/>
      <c r="W32" s="51"/>
      <c r="X32" s="51"/>
      <c r="Y32" s="51"/>
      <c r="Z32" s="51"/>
      <c r="AA32" s="51"/>
      <c r="AB32" s="51"/>
      <c r="AC32" s="51"/>
      <c r="AD32" s="51"/>
      <c r="AE32" s="51"/>
    </row>
    <row r="33" spans="11:31">
      <c r="K33" s="51" t="str">
        <f t="shared" si="47"/>
        <v>-</v>
      </c>
      <c r="L33" s="51"/>
      <c r="M33" s="51"/>
      <c r="N33" s="51"/>
      <c r="O33" s="51"/>
      <c r="P33" s="51"/>
      <c r="Q33" s="51"/>
      <c r="R33" s="51"/>
      <c r="S33" s="51"/>
      <c r="T33" s="51"/>
      <c r="U33" s="51"/>
      <c r="V33" s="51"/>
      <c r="W33" s="51"/>
      <c r="X33" s="51"/>
      <c r="Y33" s="51"/>
      <c r="Z33" s="51"/>
      <c r="AA33" s="51"/>
      <c r="AB33" s="51"/>
      <c r="AC33" s="51"/>
      <c r="AD33" s="51"/>
      <c r="AE33" s="51"/>
    </row>
    <row r="34" spans="11:31">
      <c r="K34" s="51" t="str">
        <f t="shared" si="47"/>
        <v>-</v>
      </c>
      <c r="L34" s="51"/>
      <c r="M34" s="51"/>
      <c r="N34" s="51"/>
      <c r="O34" s="51"/>
      <c r="P34" s="51"/>
      <c r="Q34" s="51"/>
      <c r="R34" s="51"/>
      <c r="S34" s="51"/>
      <c r="T34" s="51"/>
      <c r="U34" s="51"/>
      <c r="V34" s="51"/>
      <c r="W34" s="51"/>
      <c r="X34" s="51"/>
      <c r="Y34" s="51"/>
      <c r="Z34" s="51"/>
      <c r="AA34" s="51"/>
      <c r="AB34" s="51"/>
      <c r="AC34" s="51"/>
      <c r="AD34" s="51"/>
      <c r="AE34" s="51"/>
    </row>
    <row r="35" spans="11:31">
      <c r="K35" s="51" t="str">
        <f t="shared" si="47"/>
        <v>-</v>
      </c>
      <c r="L35" s="51"/>
      <c r="M35" s="51"/>
      <c r="N35" s="51"/>
      <c r="O35" s="51"/>
      <c r="P35" s="51"/>
      <c r="Q35" s="51"/>
      <c r="R35" s="51"/>
      <c r="S35" s="51"/>
      <c r="T35" s="51"/>
      <c r="U35" s="51"/>
      <c r="V35" s="51"/>
      <c r="W35" s="51"/>
      <c r="X35" s="51"/>
      <c r="Y35" s="51"/>
      <c r="Z35" s="51"/>
      <c r="AA35" s="51"/>
      <c r="AB35" s="51"/>
      <c r="AC35" s="51"/>
      <c r="AD35" s="51"/>
      <c r="AE35" s="51"/>
    </row>
    <row r="36" spans="11:31">
      <c r="K36" s="51" t="str">
        <f t="shared" si="47"/>
        <v>-</v>
      </c>
      <c r="L36" s="51"/>
      <c r="M36" s="51"/>
      <c r="N36" s="51"/>
      <c r="O36" s="51"/>
      <c r="P36" s="51"/>
      <c r="Q36" s="51"/>
      <c r="R36" s="51"/>
      <c r="S36" s="51"/>
      <c r="T36" s="51"/>
      <c r="U36" s="51"/>
      <c r="V36" s="51"/>
      <c r="W36" s="51"/>
      <c r="X36" s="51"/>
      <c r="Y36" s="51"/>
      <c r="Z36" s="51"/>
      <c r="AA36" s="51"/>
      <c r="AB36" s="51"/>
      <c r="AC36" s="51"/>
      <c r="AD36" s="51"/>
      <c r="AE36" s="51"/>
    </row>
    <row r="37" spans="11:31">
      <c r="K37" s="51" t="str">
        <f t="shared" si="47"/>
        <v>-</v>
      </c>
      <c r="L37" s="51"/>
      <c r="M37" s="51"/>
      <c r="N37" s="51"/>
      <c r="O37" s="51"/>
      <c r="P37" s="51"/>
      <c r="Q37" s="51"/>
      <c r="R37" s="51"/>
      <c r="S37" s="51"/>
      <c r="T37" s="51"/>
      <c r="U37" s="51"/>
      <c r="V37" s="51"/>
      <c r="W37" s="51"/>
      <c r="X37" s="51"/>
      <c r="Y37" s="51"/>
      <c r="Z37" s="51"/>
      <c r="AA37" s="51"/>
      <c r="AB37" s="51"/>
      <c r="AC37" s="51"/>
      <c r="AD37" s="51"/>
      <c r="AE37" s="51"/>
    </row>
    <row r="38" spans="11:31">
      <c r="K38" s="51" t="str">
        <f t="shared" si="47"/>
        <v>-</v>
      </c>
      <c r="L38" s="51"/>
      <c r="M38" s="51"/>
      <c r="N38" s="51"/>
      <c r="O38" s="51"/>
      <c r="P38" s="51"/>
      <c r="Q38" s="51"/>
      <c r="R38" s="51"/>
      <c r="S38" s="51"/>
      <c r="T38" s="51"/>
      <c r="U38" s="51"/>
      <c r="V38" s="51"/>
      <c r="W38" s="51"/>
      <c r="X38" s="51"/>
      <c r="Y38" s="51"/>
      <c r="Z38" s="51"/>
      <c r="AA38" s="51"/>
      <c r="AB38" s="51"/>
      <c r="AC38" s="51"/>
      <c r="AD38" s="51"/>
      <c r="AE38" s="51"/>
    </row>
    <row r="39" spans="11:31">
      <c r="K39" s="51" t="str">
        <f t="shared" si="47"/>
        <v>-</v>
      </c>
      <c r="L39" s="51"/>
      <c r="M39" s="51"/>
      <c r="N39" s="51"/>
      <c r="O39" s="51"/>
      <c r="P39" s="51"/>
      <c r="Q39" s="51"/>
      <c r="R39" s="51"/>
      <c r="S39" s="51"/>
      <c r="T39" s="51"/>
      <c r="U39" s="51"/>
      <c r="V39" s="51"/>
      <c r="W39" s="51"/>
      <c r="X39" s="51"/>
      <c r="Y39" s="51"/>
      <c r="Z39" s="51"/>
      <c r="AA39" s="51"/>
      <c r="AB39" s="51"/>
      <c r="AC39" s="51"/>
      <c r="AD39" s="51"/>
      <c r="AE39" s="51"/>
    </row>
    <row r="40" spans="11:31">
      <c r="K40" s="51" t="str">
        <f t="shared" si="47"/>
        <v>-</v>
      </c>
      <c r="L40" s="51"/>
      <c r="M40" s="51"/>
      <c r="N40" s="51"/>
      <c r="O40" s="51"/>
      <c r="P40" s="51"/>
      <c r="Q40" s="51"/>
      <c r="R40" s="51"/>
      <c r="S40" s="51"/>
      <c r="T40" s="51"/>
      <c r="U40" s="51"/>
      <c r="V40" s="51"/>
      <c r="W40" s="51"/>
      <c r="X40" s="51"/>
      <c r="Y40" s="51"/>
      <c r="Z40" s="51"/>
      <c r="AA40" s="51"/>
      <c r="AB40" s="51"/>
      <c r="AC40" s="51"/>
      <c r="AD40" s="51"/>
      <c r="AE40" s="51"/>
    </row>
    <row r="41" spans="11:31">
      <c r="K41" s="51" t="str">
        <f t="shared" si="47"/>
        <v>-</v>
      </c>
      <c r="L41" s="51"/>
      <c r="M41" s="51"/>
      <c r="N41" s="51"/>
      <c r="O41" s="51"/>
      <c r="P41" s="51"/>
      <c r="Q41" s="51"/>
      <c r="R41" s="51"/>
      <c r="S41" s="51"/>
      <c r="T41" s="51"/>
      <c r="U41" s="51"/>
      <c r="V41" s="51"/>
      <c r="W41" s="51"/>
      <c r="X41" s="51"/>
      <c r="Y41" s="51"/>
      <c r="Z41" s="51"/>
      <c r="AA41" s="51"/>
      <c r="AB41" s="51"/>
      <c r="AC41" s="51"/>
      <c r="AD41" s="51"/>
      <c r="AE41" s="51"/>
    </row>
    <row r="42" spans="11:31">
      <c r="K42" s="51" t="str">
        <f t="shared" si="47"/>
        <v>-</v>
      </c>
      <c r="L42" s="51"/>
      <c r="M42" s="51"/>
      <c r="N42" s="51"/>
      <c r="O42" s="51"/>
      <c r="P42" s="51"/>
      <c r="Q42" s="51"/>
      <c r="R42" s="51"/>
      <c r="S42" s="51"/>
      <c r="T42" s="51"/>
      <c r="U42" s="51"/>
      <c r="V42" s="51"/>
      <c r="W42" s="51"/>
      <c r="X42" s="51"/>
      <c r="Y42" s="51"/>
      <c r="Z42" s="51"/>
      <c r="AA42" s="51"/>
      <c r="AB42" s="51"/>
      <c r="AC42" s="51"/>
      <c r="AD42" s="51"/>
      <c r="AE42" s="51"/>
    </row>
    <row r="43" spans="11:31">
      <c r="K43" s="51" t="str">
        <f t="shared" si="47"/>
        <v>-</v>
      </c>
      <c r="L43" s="51"/>
      <c r="M43" s="51"/>
      <c r="N43" s="51"/>
      <c r="O43" s="51"/>
      <c r="P43" s="51"/>
      <c r="Q43" s="51"/>
      <c r="R43" s="51"/>
      <c r="S43" s="51"/>
      <c r="T43" s="51"/>
      <c r="U43" s="51"/>
      <c r="V43" s="51"/>
      <c r="W43" s="51"/>
      <c r="X43" s="51"/>
      <c r="Y43" s="51"/>
      <c r="Z43" s="51"/>
      <c r="AA43" s="51"/>
      <c r="AB43" s="51"/>
      <c r="AC43" s="51"/>
      <c r="AD43" s="51"/>
      <c r="AE43" s="51"/>
    </row>
    <row r="44" spans="11:31">
      <c r="K44" s="51" t="str">
        <f t="shared" si="47"/>
        <v>-</v>
      </c>
      <c r="L44" s="51"/>
      <c r="M44" s="51"/>
      <c r="N44" s="51"/>
      <c r="O44" s="51"/>
      <c r="P44" s="51"/>
      <c r="Q44" s="51"/>
      <c r="R44" s="51"/>
      <c r="S44" s="51"/>
      <c r="T44" s="51"/>
      <c r="U44" s="51"/>
      <c r="V44" s="51"/>
      <c r="W44" s="51"/>
      <c r="X44" s="51"/>
      <c r="Y44" s="51"/>
      <c r="Z44" s="51"/>
      <c r="AA44" s="51"/>
      <c r="AB44" s="51"/>
      <c r="AC44" s="51"/>
      <c r="AD44" s="51"/>
      <c r="AE44" s="51"/>
    </row>
    <row r="45" spans="11:31">
      <c r="K45" s="51" t="str">
        <f t="shared" si="47"/>
        <v>-</v>
      </c>
      <c r="L45" s="51"/>
      <c r="M45" s="51"/>
      <c r="N45" s="51"/>
      <c r="O45" s="51"/>
      <c r="P45" s="51"/>
      <c r="Q45" s="51"/>
      <c r="R45" s="51"/>
      <c r="S45" s="51"/>
      <c r="T45" s="51"/>
      <c r="U45" s="51"/>
      <c r="V45" s="51"/>
      <c r="W45" s="51"/>
      <c r="X45" s="51"/>
      <c r="Y45" s="51"/>
      <c r="Z45" s="51"/>
      <c r="AA45" s="51"/>
      <c r="AB45" s="51"/>
      <c r="AC45" s="51"/>
      <c r="AD45" s="51"/>
      <c r="AE45" s="51"/>
    </row>
    <row r="46" spans="11:31">
      <c r="K46" s="51" t="str">
        <f t="shared" si="47"/>
        <v>-</v>
      </c>
      <c r="L46" s="51"/>
      <c r="M46" s="51"/>
      <c r="N46" s="51"/>
      <c r="O46" s="51"/>
      <c r="P46" s="51"/>
      <c r="Q46" s="51"/>
      <c r="R46" s="51"/>
      <c r="S46" s="51"/>
      <c r="T46" s="51"/>
      <c r="U46" s="51"/>
      <c r="V46" s="51"/>
      <c r="W46" s="51"/>
      <c r="X46" s="51"/>
      <c r="Y46" s="51"/>
      <c r="Z46" s="51"/>
      <c r="AA46" s="51"/>
      <c r="AB46" s="51"/>
      <c r="AC46" s="51"/>
      <c r="AD46" s="51"/>
      <c r="AE46" s="51"/>
    </row>
    <row r="47" spans="11:31">
      <c r="K47" s="51" t="str">
        <f t="shared" si="47"/>
        <v>-</v>
      </c>
      <c r="L47" s="51"/>
      <c r="M47" s="51"/>
      <c r="N47" s="51"/>
      <c r="O47" s="51"/>
      <c r="P47" s="51"/>
      <c r="Q47" s="51"/>
      <c r="R47" s="51"/>
      <c r="S47" s="51"/>
      <c r="T47" s="51"/>
      <c r="U47" s="51"/>
      <c r="V47" s="51"/>
      <c r="W47" s="51"/>
      <c r="X47" s="51"/>
      <c r="Y47" s="51"/>
      <c r="Z47" s="51"/>
      <c r="AA47" s="51"/>
      <c r="AB47" s="51"/>
      <c r="AC47" s="51"/>
      <c r="AD47" s="51"/>
      <c r="AE47" s="51"/>
    </row>
    <row r="48" spans="11:31">
      <c r="K48" s="51" t="str">
        <f t="shared" si="47"/>
        <v>-</v>
      </c>
      <c r="L48" s="51"/>
      <c r="M48" s="51"/>
      <c r="N48" s="51"/>
      <c r="O48" s="51"/>
      <c r="P48" s="51"/>
      <c r="Q48" s="51"/>
      <c r="R48" s="51"/>
      <c r="S48" s="51"/>
      <c r="T48" s="51"/>
      <c r="U48" s="51"/>
      <c r="V48" s="51"/>
      <c r="W48" s="51"/>
      <c r="X48" s="51"/>
      <c r="Y48" s="51"/>
      <c r="Z48" s="51"/>
      <c r="AA48" s="51"/>
      <c r="AB48" s="51"/>
      <c r="AC48" s="51"/>
      <c r="AD48" s="51"/>
      <c r="AE48" s="51"/>
    </row>
    <row r="49" spans="11:31">
      <c r="K49" s="51" t="str">
        <f t="shared" si="47"/>
        <v>-</v>
      </c>
      <c r="L49" s="51"/>
      <c r="M49" s="51"/>
      <c r="N49" s="51"/>
      <c r="O49" s="51"/>
      <c r="P49" s="51"/>
      <c r="Q49" s="51"/>
      <c r="R49" s="51"/>
      <c r="S49" s="51"/>
      <c r="T49" s="51"/>
      <c r="U49" s="51"/>
      <c r="V49" s="51"/>
      <c r="W49" s="51"/>
      <c r="X49" s="51"/>
      <c r="Y49" s="51"/>
      <c r="Z49" s="51"/>
      <c r="AA49" s="51"/>
      <c r="AB49" s="51"/>
      <c r="AC49" s="51"/>
      <c r="AD49" s="51"/>
      <c r="AE49" s="51"/>
    </row>
    <row r="50" spans="11:31">
      <c r="K50" s="51" t="str">
        <f t="shared" si="47"/>
        <v>-</v>
      </c>
      <c r="L50" s="51"/>
      <c r="M50" s="51"/>
      <c r="N50" s="51"/>
      <c r="O50" s="51"/>
      <c r="P50" s="51"/>
      <c r="Q50" s="51"/>
      <c r="R50" s="51"/>
      <c r="S50" s="51"/>
      <c r="T50" s="51"/>
      <c r="U50" s="51"/>
      <c r="V50" s="51"/>
      <c r="W50" s="51"/>
      <c r="X50" s="51"/>
      <c r="Y50" s="51"/>
      <c r="Z50" s="51"/>
      <c r="AA50" s="51"/>
      <c r="AB50" s="51"/>
      <c r="AC50" s="51"/>
      <c r="AD50" s="51"/>
      <c r="AE50" s="51"/>
    </row>
    <row r="51" spans="11:31">
      <c r="K51" s="51" t="str">
        <f t="shared" si="47"/>
        <v>-</v>
      </c>
      <c r="L51" s="51"/>
      <c r="M51" s="51"/>
      <c r="N51" s="51"/>
      <c r="O51" s="51"/>
      <c r="P51" s="51"/>
      <c r="Q51" s="51"/>
      <c r="R51" s="51"/>
      <c r="S51" s="51"/>
      <c r="T51" s="51"/>
      <c r="U51" s="51"/>
      <c r="V51" s="51"/>
      <c r="W51" s="51"/>
      <c r="X51" s="51"/>
      <c r="Y51" s="51"/>
      <c r="Z51" s="51"/>
      <c r="AA51" s="51"/>
      <c r="AB51" s="51"/>
      <c r="AC51" s="51"/>
      <c r="AD51" s="51"/>
      <c r="AE51" s="51"/>
    </row>
    <row r="52" spans="11:31">
      <c r="K52" s="51" t="str">
        <f t="shared" si="47"/>
        <v>-</v>
      </c>
      <c r="L52" s="51"/>
      <c r="M52" s="51"/>
      <c r="N52" s="51"/>
      <c r="O52" s="51"/>
      <c r="P52" s="51"/>
      <c r="Q52" s="51"/>
      <c r="R52" s="51"/>
      <c r="S52" s="51"/>
      <c r="T52" s="51"/>
      <c r="U52" s="51"/>
      <c r="V52" s="51"/>
      <c r="W52" s="51"/>
      <c r="X52" s="51"/>
      <c r="Y52" s="51"/>
      <c r="Z52" s="51"/>
      <c r="AA52" s="51"/>
      <c r="AB52" s="51"/>
      <c r="AC52" s="51"/>
      <c r="AD52" s="51"/>
      <c r="AE52" s="51"/>
    </row>
    <row r="53" spans="11:31">
      <c r="K53" s="51" t="str">
        <f t="shared" si="47"/>
        <v>-</v>
      </c>
      <c r="L53" s="51"/>
      <c r="M53" s="51"/>
      <c r="N53" s="51"/>
      <c r="O53" s="51"/>
      <c r="P53" s="51"/>
      <c r="Q53" s="51"/>
      <c r="R53" s="51"/>
      <c r="S53" s="51"/>
      <c r="T53" s="51"/>
      <c r="U53" s="51"/>
      <c r="V53" s="51"/>
      <c r="W53" s="51"/>
      <c r="X53" s="51"/>
      <c r="Y53" s="51"/>
      <c r="Z53" s="51"/>
      <c r="AA53" s="51"/>
      <c r="AB53" s="51"/>
      <c r="AC53" s="51"/>
      <c r="AD53" s="51"/>
      <c r="AE53" s="51"/>
    </row>
    <row r="54" spans="11:31">
      <c r="K54" s="51" t="str">
        <f t="shared" si="47"/>
        <v>-</v>
      </c>
      <c r="L54" s="51"/>
      <c r="M54" s="51"/>
      <c r="N54" s="51"/>
      <c r="O54" s="51"/>
      <c r="P54" s="51"/>
      <c r="Q54" s="51"/>
      <c r="R54" s="51"/>
      <c r="S54" s="51"/>
      <c r="T54" s="51"/>
      <c r="U54" s="51"/>
      <c r="V54" s="51"/>
      <c r="W54" s="51"/>
      <c r="X54" s="51"/>
      <c r="Y54" s="51"/>
      <c r="Z54" s="51"/>
      <c r="AA54" s="51"/>
      <c r="AB54" s="51"/>
      <c r="AC54" s="51"/>
      <c r="AD54" s="51"/>
      <c r="AE54" s="51"/>
    </row>
    <row r="55" spans="11:31">
      <c r="K55" s="51" t="str">
        <f t="shared" si="47"/>
        <v>-</v>
      </c>
      <c r="L55" s="51"/>
      <c r="M55" s="51"/>
      <c r="N55" s="51"/>
      <c r="O55" s="51"/>
      <c r="P55" s="51"/>
      <c r="Q55" s="51"/>
      <c r="R55" s="51"/>
      <c r="S55" s="51"/>
      <c r="T55" s="51"/>
      <c r="U55" s="51"/>
      <c r="V55" s="51"/>
      <c r="W55" s="51"/>
      <c r="X55" s="51"/>
      <c r="Y55" s="51"/>
      <c r="Z55" s="51"/>
      <c r="AA55" s="51"/>
      <c r="AB55" s="51"/>
      <c r="AC55" s="51"/>
      <c r="AD55" s="51"/>
      <c r="AE55" s="51"/>
    </row>
    <row r="56" spans="11:31">
      <c r="K56" s="51" t="str">
        <f t="shared" si="47"/>
        <v>-</v>
      </c>
      <c r="L56" s="51"/>
      <c r="M56" s="51"/>
      <c r="N56" s="51"/>
      <c r="O56" s="51"/>
      <c r="P56" s="51"/>
      <c r="Q56" s="51"/>
      <c r="R56" s="51"/>
      <c r="S56" s="51"/>
      <c r="T56" s="51"/>
      <c r="U56" s="51"/>
      <c r="V56" s="51"/>
      <c r="W56" s="51"/>
      <c r="X56" s="51"/>
      <c r="Y56" s="51"/>
      <c r="Z56" s="51"/>
      <c r="AA56" s="51"/>
      <c r="AB56" s="51"/>
      <c r="AC56" s="51"/>
      <c r="AD56" s="51"/>
      <c r="AE56" s="51"/>
    </row>
    <row r="57" spans="11:31">
      <c r="K57" s="51" t="str">
        <f t="shared" si="47"/>
        <v>-</v>
      </c>
      <c r="L57" s="51"/>
      <c r="M57" s="51"/>
      <c r="N57" s="51"/>
      <c r="O57" s="51"/>
      <c r="P57" s="51"/>
      <c r="Q57" s="51"/>
      <c r="R57" s="51"/>
      <c r="S57" s="51"/>
      <c r="T57" s="51"/>
      <c r="U57" s="51"/>
      <c r="V57" s="51"/>
      <c r="W57" s="51"/>
      <c r="X57" s="51"/>
      <c r="Y57" s="51"/>
      <c r="Z57" s="51"/>
      <c r="AA57" s="51"/>
      <c r="AB57" s="51"/>
      <c r="AC57" s="51"/>
      <c r="AD57" s="51"/>
      <c r="AE57" s="51"/>
    </row>
    <row r="58" spans="11:31">
      <c r="K58" s="51" t="str">
        <f t="shared" si="47"/>
        <v>-</v>
      </c>
      <c r="L58" s="51"/>
      <c r="M58" s="51"/>
      <c r="N58" s="51"/>
      <c r="O58" s="51"/>
      <c r="P58" s="51"/>
      <c r="Q58" s="51"/>
      <c r="R58" s="51"/>
      <c r="S58" s="51"/>
      <c r="T58" s="51"/>
      <c r="U58" s="51"/>
      <c r="V58" s="51"/>
      <c r="W58" s="51"/>
      <c r="X58" s="51"/>
      <c r="Y58" s="51"/>
      <c r="Z58" s="51"/>
      <c r="AA58" s="51"/>
      <c r="AB58" s="51"/>
      <c r="AC58" s="51"/>
      <c r="AD58" s="51"/>
      <c r="AE58" s="51"/>
    </row>
    <row r="59" spans="11:31">
      <c r="K59" s="51" t="str">
        <f t="shared" si="47"/>
        <v>-</v>
      </c>
      <c r="L59" s="51"/>
      <c r="M59" s="51"/>
      <c r="N59" s="51"/>
      <c r="O59" s="51"/>
      <c r="P59" s="51"/>
      <c r="Q59" s="51"/>
      <c r="R59" s="51"/>
      <c r="S59" s="51"/>
      <c r="T59" s="51"/>
      <c r="U59" s="51"/>
      <c r="V59" s="51"/>
      <c r="W59" s="51"/>
      <c r="X59" s="51"/>
      <c r="Y59" s="51"/>
      <c r="Z59" s="51"/>
      <c r="AA59" s="51"/>
      <c r="AB59" s="51"/>
      <c r="AC59" s="51"/>
      <c r="AD59" s="51"/>
      <c r="AE59" s="51"/>
    </row>
    <row r="60" spans="11:31">
      <c r="K60" s="51" t="str">
        <f t="shared" si="47"/>
        <v>-</v>
      </c>
      <c r="L60" s="51"/>
      <c r="M60" s="51"/>
      <c r="N60" s="51"/>
      <c r="O60" s="51"/>
      <c r="P60" s="51"/>
      <c r="Q60" s="51"/>
      <c r="R60" s="51"/>
      <c r="S60" s="51"/>
      <c r="T60" s="51"/>
      <c r="U60" s="51"/>
      <c r="V60" s="51"/>
      <c r="W60" s="51"/>
      <c r="X60" s="51"/>
      <c r="Y60" s="51"/>
      <c r="Z60" s="51"/>
      <c r="AA60" s="51"/>
      <c r="AB60" s="51"/>
      <c r="AC60" s="51"/>
      <c r="AD60" s="51"/>
      <c r="AE60" s="51"/>
    </row>
    <row r="61" spans="11:31">
      <c r="K61" s="51" t="str">
        <f t="shared" si="47"/>
        <v>-</v>
      </c>
      <c r="L61" s="51"/>
      <c r="M61" s="51"/>
      <c r="N61" s="51"/>
      <c r="O61" s="51"/>
      <c r="P61" s="51"/>
      <c r="Q61" s="51"/>
      <c r="R61" s="51"/>
      <c r="S61" s="51"/>
      <c r="T61" s="51"/>
      <c r="U61" s="51"/>
      <c r="V61" s="51"/>
      <c r="W61" s="51"/>
      <c r="X61" s="51"/>
      <c r="Y61" s="51"/>
      <c r="Z61" s="51"/>
      <c r="AA61" s="51"/>
      <c r="AB61" s="51"/>
      <c r="AC61" s="51"/>
      <c r="AD61" s="51"/>
      <c r="AE61" s="51"/>
    </row>
    <row r="62" spans="11:31">
      <c r="K62" s="51" t="str">
        <f t="shared" si="47"/>
        <v>-</v>
      </c>
      <c r="L62" s="51"/>
      <c r="M62" s="51"/>
      <c r="N62" s="51"/>
      <c r="O62" s="51"/>
      <c r="P62" s="51"/>
      <c r="Q62" s="51"/>
      <c r="R62" s="51"/>
      <c r="S62" s="51"/>
      <c r="T62" s="51"/>
      <c r="U62" s="51"/>
      <c r="V62" s="51"/>
      <c r="W62" s="51"/>
      <c r="X62" s="51"/>
      <c r="Y62" s="51"/>
      <c r="Z62" s="51"/>
      <c r="AA62" s="51"/>
      <c r="AB62" s="51"/>
      <c r="AC62" s="51"/>
      <c r="AD62" s="51"/>
      <c r="AE62" s="51"/>
    </row>
    <row r="63" spans="11:31">
      <c r="K63" s="51" t="str">
        <f t="shared" si="47"/>
        <v>-</v>
      </c>
      <c r="L63" s="51"/>
      <c r="M63" s="51"/>
      <c r="N63" s="51"/>
      <c r="O63" s="51"/>
      <c r="P63" s="51"/>
      <c r="Q63" s="51"/>
      <c r="R63" s="51"/>
      <c r="S63" s="51"/>
      <c r="T63" s="51"/>
      <c r="U63" s="51"/>
      <c r="V63" s="51"/>
      <c r="W63" s="51"/>
      <c r="X63" s="51"/>
      <c r="Y63" s="51"/>
      <c r="Z63" s="51"/>
      <c r="AA63" s="51"/>
      <c r="AB63" s="51"/>
      <c r="AC63" s="51"/>
      <c r="AD63" s="51"/>
      <c r="AE63" s="51"/>
    </row>
    <row r="64" spans="11:31">
      <c r="K64" s="51" t="str">
        <f t="shared" si="47"/>
        <v>-</v>
      </c>
      <c r="L64" s="51"/>
      <c r="M64" s="51"/>
      <c r="N64" s="51"/>
      <c r="O64" s="51"/>
      <c r="P64" s="51"/>
      <c r="Q64" s="51"/>
      <c r="R64" s="51"/>
      <c r="S64" s="51"/>
      <c r="T64" s="51"/>
      <c r="U64" s="51"/>
      <c r="V64" s="51"/>
      <c r="W64" s="51"/>
      <c r="X64" s="51"/>
      <c r="Y64" s="51"/>
      <c r="Z64" s="51"/>
      <c r="AA64" s="51"/>
      <c r="AB64" s="51"/>
      <c r="AC64" s="51"/>
      <c r="AD64" s="51"/>
      <c r="AE64" s="51"/>
    </row>
    <row r="65" spans="11:31">
      <c r="K65" s="51" t="str">
        <f t="shared" si="47"/>
        <v>-</v>
      </c>
      <c r="L65" s="51"/>
      <c r="M65" s="51"/>
      <c r="N65" s="51"/>
      <c r="O65" s="51"/>
      <c r="P65" s="51"/>
      <c r="Q65" s="51"/>
      <c r="R65" s="51"/>
      <c r="S65" s="51"/>
      <c r="T65" s="51"/>
      <c r="U65" s="51"/>
      <c r="V65" s="51"/>
      <c r="W65" s="51"/>
      <c r="X65" s="51"/>
      <c r="Y65" s="51"/>
      <c r="Z65" s="51"/>
      <c r="AA65" s="51"/>
      <c r="AB65" s="51"/>
      <c r="AC65" s="51"/>
      <c r="AD65" s="51"/>
      <c r="AE65" s="51"/>
    </row>
    <row r="66" spans="11:31">
      <c r="K66" s="51" t="str">
        <f t="shared" si="47"/>
        <v>-</v>
      </c>
      <c r="L66" s="51"/>
      <c r="M66" s="51"/>
      <c r="N66" s="51"/>
      <c r="O66" s="51"/>
      <c r="P66" s="51"/>
      <c r="Q66" s="51"/>
      <c r="R66" s="51"/>
      <c r="S66" s="51"/>
      <c r="T66" s="51"/>
      <c r="U66" s="51"/>
      <c r="V66" s="51"/>
      <c r="W66" s="51"/>
      <c r="X66" s="51"/>
      <c r="Y66" s="51"/>
      <c r="Z66" s="51"/>
      <c r="AA66" s="51"/>
      <c r="AB66" s="51"/>
      <c r="AC66" s="51"/>
      <c r="AD66" s="51"/>
      <c r="AE66" s="51"/>
    </row>
    <row r="67" spans="11:31">
      <c r="K67" s="51" t="str">
        <f t="shared" si="47"/>
        <v>-</v>
      </c>
      <c r="L67" s="51"/>
      <c r="M67" s="51"/>
      <c r="N67" s="51"/>
      <c r="O67" s="51"/>
      <c r="P67" s="51"/>
      <c r="Q67" s="51"/>
      <c r="R67" s="51"/>
      <c r="S67" s="51"/>
      <c r="T67" s="51"/>
      <c r="U67" s="51"/>
      <c r="V67" s="51"/>
      <c r="W67" s="51"/>
      <c r="X67" s="51"/>
      <c r="Y67" s="51"/>
      <c r="Z67" s="51"/>
      <c r="AA67" s="51"/>
      <c r="AB67" s="51"/>
      <c r="AC67" s="51"/>
      <c r="AD67" s="51"/>
      <c r="AE67" s="51"/>
    </row>
    <row r="68" spans="11:31">
      <c r="K68" s="51" t="str">
        <f t="shared" ref="K68:K131" si="48">CONCATENATE(H68,"-",I68)</f>
        <v>-</v>
      </c>
      <c r="L68" s="51"/>
      <c r="M68" s="51"/>
      <c r="N68" s="51"/>
      <c r="O68" s="51"/>
      <c r="P68" s="51"/>
      <c r="Q68" s="51"/>
      <c r="R68" s="51"/>
      <c r="S68" s="51"/>
      <c r="T68" s="51"/>
      <c r="U68" s="51"/>
      <c r="V68" s="51"/>
      <c r="W68" s="51"/>
      <c r="X68" s="51"/>
      <c r="Y68" s="51"/>
      <c r="Z68" s="51"/>
      <c r="AA68" s="51"/>
      <c r="AB68" s="51"/>
      <c r="AC68" s="51"/>
      <c r="AD68" s="51"/>
      <c r="AE68" s="51"/>
    </row>
    <row r="69" spans="11:31">
      <c r="K69" s="51" t="str">
        <f t="shared" si="48"/>
        <v>-</v>
      </c>
      <c r="L69" s="51"/>
      <c r="M69" s="51"/>
      <c r="N69" s="51"/>
      <c r="O69" s="51"/>
      <c r="P69" s="51"/>
      <c r="Q69" s="51"/>
      <c r="R69" s="51"/>
      <c r="S69" s="51"/>
      <c r="T69" s="51"/>
      <c r="U69" s="51"/>
      <c r="V69" s="51"/>
      <c r="W69" s="51"/>
      <c r="X69" s="51"/>
      <c r="Y69" s="51"/>
      <c r="Z69" s="51"/>
      <c r="AA69" s="51"/>
      <c r="AB69" s="51"/>
      <c r="AC69" s="51"/>
      <c r="AD69" s="51"/>
      <c r="AE69" s="51"/>
    </row>
    <row r="70" spans="11:31">
      <c r="K70" s="51" t="str">
        <f t="shared" si="48"/>
        <v>-</v>
      </c>
      <c r="L70" s="51"/>
      <c r="M70" s="51"/>
      <c r="N70" s="51"/>
      <c r="O70" s="51"/>
      <c r="P70" s="51"/>
      <c r="Q70" s="51"/>
      <c r="R70" s="51"/>
      <c r="S70" s="51"/>
      <c r="T70" s="51"/>
      <c r="U70" s="51"/>
      <c r="V70" s="51"/>
      <c r="W70" s="51"/>
      <c r="X70" s="51"/>
      <c r="Y70" s="51"/>
      <c r="Z70" s="51"/>
      <c r="AA70" s="51"/>
      <c r="AB70" s="51"/>
      <c r="AC70" s="51"/>
      <c r="AD70" s="51"/>
      <c r="AE70" s="51"/>
    </row>
    <row r="71" spans="11:31">
      <c r="K71" s="51" t="str">
        <f t="shared" si="48"/>
        <v>-</v>
      </c>
      <c r="L71" s="51"/>
      <c r="M71" s="51"/>
      <c r="N71" s="51"/>
      <c r="O71" s="51"/>
      <c r="P71" s="51"/>
      <c r="Q71" s="51"/>
      <c r="R71" s="51"/>
      <c r="S71" s="51"/>
      <c r="T71" s="51"/>
      <c r="U71" s="51"/>
      <c r="V71" s="51"/>
      <c r="W71" s="51"/>
      <c r="X71" s="51"/>
      <c r="Y71" s="51"/>
      <c r="Z71" s="51"/>
      <c r="AA71" s="51"/>
      <c r="AB71" s="51"/>
      <c r="AC71" s="51"/>
      <c r="AD71" s="51"/>
      <c r="AE71" s="51"/>
    </row>
    <row r="72" spans="11:31">
      <c r="K72" s="51" t="str">
        <f t="shared" si="48"/>
        <v>-</v>
      </c>
      <c r="L72" s="51"/>
      <c r="M72" s="51"/>
      <c r="N72" s="51"/>
      <c r="O72" s="51"/>
      <c r="P72" s="51"/>
      <c r="Q72" s="51"/>
      <c r="R72" s="51"/>
      <c r="S72" s="51"/>
      <c r="T72" s="51"/>
      <c r="U72" s="51"/>
      <c r="V72" s="51"/>
      <c r="W72" s="51"/>
      <c r="X72" s="51"/>
      <c r="Y72" s="51"/>
      <c r="Z72" s="51"/>
      <c r="AA72" s="51"/>
      <c r="AB72" s="51"/>
      <c r="AC72" s="51"/>
      <c r="AD72" s="51"/>
      <c r="AE72" s="51"/>
    </row>
    <row r="73" spans="11:31">
      <c r="K73" s="51" t="str">
        <f t="shared" si="48"/>
        <v>-</v>
      </c>
      <c r="L73" s="51"/>
      <c r="M73" s="51"/>
      <c r="N73" s="51"/>
      <c r="O73" s="51"/>
      <c r="P73" s="51"/>
      <c r="Q73" s="51"/>
      <c r="R73" s="51"/>
      <c r="S73" s="51"/>
      <c r="T73" s="51"/>
      <c r="U73" s="51"/>
      <c r="V73" s="51"/>
      <c r="W73" s="51"/>
      <c r="X73" s="51"/>
      <c r="Y73" s="51"/>
      <c r="Z73" s="51"/>
      <c r="AA73" s="51"/>
      <c r="AB73" s="51"/>
      <c r="AC73" s="51"/>
      <c r="AD73" s="51"/>
      <c r="AE73" s="51"/>
    </row>
    <row r="74" spans="11:31">
      <c r="K74" s="51" t="str">
        <f t="shared" si="48"/>
        <v>-</v>
      </c>
      <c r="L74" s="51"/>
      <c r="M74" s="51"/>
      <c r="N74" s="51"/>
      <c r="O74" s="51"/>
      <c r="P74" s="51"/>
      <c r="Q74" s="51"/>
      <c r="R74" s="51"/>
      <c r="S74" s="51"/>
      <c r="T74" s="51"/>
      <c r="U74" s="51"/>
      <c r="V74" s="51"/>
      <c r="W74" s="51"/>
      <c r="X74" s="51"/>
      <c r="Y74" s="51"/>
      <c r="Z74" s="51"/>
      <c r="AA74" s="51"/>
      <c r="AB74" s="51"/>
      <c r="AC74" s="51"/>
      <c r="AD74" s="51"/>
      <c r="AE74" s="51"/>
    </row>
    <row r="75" spans="11:31">
      <c r="K75" s="51" t="str">
        <f t="shared" si="48"/>
        <v>-</v>
      </c>
      <c r="L75" s="51"/>
      <c r="M75" s="51"/>
      <c r="N75" s="51"/>
      <c r="O75" s="51"/>
      <c r="P75" s="51"/>
      <c r="Q75" s="51"/>
      <c r="R75" s="51"/>
      <c r="S75" s="51"/>
      <c r="T75" s="51"/>
      <c r="U75" s="51"/>
      <c r="V75" s="51"/>
      <c r="W75" s="51"/>
      <c r="X75" s="51"/>
      <c r="Y75" s="51"/>
      <c r="Z75" s="51"/>
      <c r="AA75" s="51"/>
      <c r="AB75" s="51"/>
      <c r="AC75" s="51"/>
      <c r="AD75" s="51"/>
      <c r="AE75" s="51"/>
    </row>
    <row r="76" spans="11:31">
      <c r="K76" s="51" t="str">
        <f t="shared" si="48"/>
        <v>-</v>
      </c>
      <c r="L76" s="51"/>
      <c r="M76" s="51"/>
      <c r="N76" s="51"/>
      <c r="O76" s="51"/>
      <c r="P76" s="51"/>
      <c r="Q76" s="51"/>
      <c r="R76" s="51"/>
      <c r="S76" s="51"/>
      <c r="T76" s="51"/>
      <c r="U76" s="51"/>
      <c r="V76" s="51"/>
      <c r="W76" s="51"/>
      <c r="X76" s="51"/>
      <c r="Y76" s="51"/>
      <c r="Z76" s="51"/>
      <c r="AA76" s="51"/>
      <c r="AB76" s="51"/>
      <c r="AC76" s="51"/>
      <c r="AD76" s="51"/>
      <c r="AE76" s="51"/>
    </row>
    <row r="77" spans="11:31">
      <c r="K77" s="51" t="str">
        <f t="shared" si="48"/>
        <v>-</v>
      </c>
      <c r="L77" s="51"/>
      <c r="M77" s="51"/>
      <c r="N77" s="51"/>
      <c r="O77" s="51"/>
      <c r="P77" s="51"/>
      <c r="Q77" s="51"/>
      <c r="R77" s="51"/>
      <c r="S77" s="51"/>
      <c r="T77" s="51"/>
      <c r="U77" s="51"/>
      <c r="V77" s="51"/>
      <c r="W77" s="51"/>
      <c r="X77" s="51"/>
      <c r="Y77" s="51"/>
      <c r="Z77" s="51"/>
      <c r="AA77" s="51"/>
      <c r="AB77" s="51"/>
      <c r="AC77" s="51"/>
      <c r="AD77" s="51"/>
      <c r="AE77" s="51"/>
    </row>
    <row r="78" spans="11:31">
      <c r="K78" s="51" t="str">
        <f t="shared" si="48"/>
        <v>-</v>
      </c>
      <c r="L78" s="51"/>
      <c r="M78" s="51"/>
      <c r="N78" s="51"/>
      <c r="O78" s="51"/>
      <c r="P78" s="51"/>
      <c r="Q78" s="51"/>
      <c r="R78" s="51"/>
      <c r="S78" s="51"/>
      <c r="T78" s="51"/>
      <c r="U78" s="51"/>
      <c r="V78" s="51"/>
      <c r="W78" s="51"/>
      <c r="X78" s="51"/>
      <c r="Y78" s="51"/>
      <c r="Z78" s="51"/>
      <c r="AA78" s="51"/>
      <c r="AB78" s="51"/>
      <c r="AC78" s="51"/>
      <c r="AD78" s="51"/>
      <c r="AE78" s="51"/>
    </row>
    <row r="79" spans="11:31">
      <c r="K79" s="51" t="str">
        <f t="shared" si="48"/>
        <v>-</v>
      </c>
      <c r="L79" s="51"/>
      <c r="M79" s="51"/>
      <c r="N79" s="51"/>
      <c r="O79" s="51"/>
      <c r="P79" s="51"/>
      <c r="Q79" s="51"/>
      <c r="R79" s="51"/>
      <c r="S79" s="51"/>
      <c r="T79" s="51"/>
      <c r="U79" s="51"/>
      <c r="V79" s="51"/>
      <c r="W79" s="51"/>
      <c r="X79" s="51"/>
      <c r="Y79" s="51"/>
      <c r="Z79" s="51"/>
      <c r="AA79" s="51"/>
      <c r="AB79" s="51"/>
      <c r="AC79" s="51"/>
      <c r="AD79" s="51"/>
      <c r="AE79" s="51"/>
    </row>
    <row r="80" spans="11:31">
      <c r="K80" s="51" t="str">
        <f t="shared" si="48"/>
        <v>-</v>
      </c>
      <c r="L80" s="51"/>
      <c r="M80" s="51"/>
      <c r="N80" s="51"/>
      <c r="O80" s="51"/>
      <c r="P80" s="51"/>
      <c r="Q80" s="51"/>
      <c r="R80" s="51"/>
      <c r="S80" s="51"/>
      <c r="T80" s="51"/>
      <c r="U80" s="51"/>
      <c r="V80" s="51"/>
      <c r="W80" s="51"/>
      <c r="X80" s="51"/>
      <c r="Y80" s="51"/>
      <c r="Z80" s="51"/>
      <c r="AA80" s="51"/>
      <c r="AB80" s="51"/>
      <c r="AC80" s="51"/>
      <c r="AD80" s="51"/>
      <c r="AE80" s="51"/>
    </row>
    <row r="81" spans="11:31">
      <c r="K81" s="51" t="str">
        <f t="shared" si="48"/>
        <v>-</v>
      </c>
      <c r="L81" s="51"/>
      <c r="M81" s="51"/>
      <c r="N81" s="51"/>
      <c r="O81" s="51"/>
      <c r="P81" s="51"/>
      <c r="Q81" s="51"/>
      <c r="R81" s="51"/>
      <c r="S81" s="51"/>
      <c r="T81" s="51"/>
      <c r="U81" s="51"/>
      <c r="V81" s="51"/>
      <c r="W81" s="51"/>
      <c r="X81" s="51"/>
      <c r="Y81" s="51"/>
      <c r="Z81" s="51"/>
      <c r="AA81" s="51"/>
      <c r="AB81" s="51"/>
      <c r="AC81" s="51"/>
      <c r="AD81" s="51"/>
      <c r="AE81" s="51"/>
    </row>
    <row r="82" spans="11:31">
      <c r="K82" s="51" t="str">
        <f t="shared" si="48"/>
        <v>-</v>
      </c>
      <c r="L82" s="51"/>
      <c r="M82" s="51"/>
      <c r="N82" s="51"/>
      <c r="O82" s="51"/>
      <c r="P82" s="51"/>
      <c r="Q82" s="51"/>
      <c r="R82" s="51"/>
      <c r="S82" s="51"/>
      <c r="T82" s="51"/>
      <c r="U82" s="51"/>
      <c r="V82" s="51"/>
      <c r="W82" s="51"/>
      <c r="X82" s="51"/>
      <c r="Y82" s="51"/>
      <c r="Z82" s="51"/>
      <c r="AA82" s="51"/>
      <c r="AB82" s="51"/>
      <c r="AC82" s="51"/>
      <c r="AD82" s="51"/>
      <c r="AE82" s="51"/>
    </row>
    <row r="83" spans="11:31">
      <c r="K83" s="51" t="str">
        <f t="shared" si="48"/>
        <v>-</v>
      </c>
      <c r="L83" s="51"/>
      <c r="M83" s="51"/>
      <c r="N83" s="51"/>
      <c r="O83" s="51"/>
      <c r="P83" s="51"/>
      <c r="Q83" s="51"/>
      <c r="R83" s="51"/>
      <c r="S83" s="51"/>
      <c r="T83" s="51"/>
      <c r="U83" s="51"/>
      <c r="V83" s="51"/>
      <c r="W83" s="51"/>
      <c r="X83" s="51"/>
      <c r="Y83" s="51"/>
      <c r="Z83" s="51"/>
      <c r="AA83" s="51"/>
      <c r="AB83" s="51"/>
      <c r="AC83" s="51"/>
      <c r="AD83" s="51"/>
      <c r="AE83" s="51"/>
    </row>
    <row r="84" spans="11:31">
      <c r="K84" s="51" t="str">
        <f t="shared" si="48"/>
        <v>-</v>
      </c>
      <c r="L84" s="51"/>
      <c r="M84" s="51"/>
      <c r="N84" s="51"/>
      <c r="O84" s="51"/>
      <c r="P84" s="51"/>
      <c r="Q84" s="51"/>
      <c r="R84" s="51"/>
      <c r="S84" s="51"/>
      <c r="T84" s="51"/>
      <c r="U84" s="51"/>
      <c r="V84" s="51"/>
      <c r="W84" s="51"/>
      <c r="X84" s="51"/>
      <c r="Y84" s="51"/>
      <c r="Z84" s="51"/>
      <c r="AA84" s="51"/>
      <c r="AB84" s="51"/>
      <c r="AC84" s="51"/>
      <c r="AD84" s="51"/>
      <c r="AE84" s="51"/>
    </row>
    <row r="85" spans="11:31">
      <c r="K85" s="51" t="str">
        <f t="shared" si="48"/>
        <v>-</v>
      </c>
      <c r="L85" s="51"/>
      <c r="M85" s="51"/>
      <c r="N85" s="51"/>
      <c r="O85" s="51"/>
      <c r="P85" s="51"/>
      <c r="Q85" s="51"/>
      <c r="R85" s="51"/>
      <c r="S85" s="51"/>
      <c r="T85" s="51"/>
      <c r="U85" s="51"/>
      <c r="V85" s="51"/>
      <c r="W85" s="51"/>
      <c r="X85" s="51"/>
      <c r="Y85" s="51"/>
      <c r="Z85" s="51"/>
      <c r="AA85" s="51"/>
      <c r="AB85" s="51"/>
      <c r="AC85" s="51"/>
      <c r="AD85" s="51"/>
      <c r="AE85" s="51"/>
    </row>
    <row r="86" spans="11:31">
      <c r="K86" s="51" t="str">
        <f t="shared" si="48"/>
        <v>-</v>
      </c>
      <c r="L86" s="51"/>
      <c r="M86" s="51"/>
      <c r="N86" s="51"/>
      <c r="O86" s="51"/>
      <c r="P86" s="51"/>
      <c r="Q86" s="51"/>
      <c r="R86" s="51"/>
      <c r="S86" s="51"/>
      <c r="T86" s="51"/>
      <c r="U86" s="51"/>
      <c r="V86" s="51"/>
      <c r="W86" s="51"/>
      <c r="X86" s="51"/>
      <c r="Y86" s="51"/>
      <c r="Z86" s="51"/>
      <c r="AA86" s="51"/>
      <c r="AB86" s="51"/>
      <c r="AC86" s="51"/>
      <c r="AD86" s="51"/>
      <c r="AE86" s="51"/>
    </row>
    <row r="87" spans="11:31">
      <c r="K87" s="51" t="str">
        <f t="shared" si="48"/>
        <v>-</v>
      </c>
      <c r="L87" s="51"/>
      <c r="M87" s="51"/>
      <c r="N87" s="51"/>
      <c r="O87" s="51"/>
      <c r="P87" s="51"/>
      <c r="Q87" s="51"/>
      <c r="R87" s="51"/>
      <c r="S87" s="51"/>
      <c r="T87" s="51"/>
      <c r="U87" s="51"/>
      <c r="V87" s="51"/>
      <c r="W87" s="51"/>
      <c r="X87" s="51"/>
      <c r="Y87" s="51"/>
      <c r="Z87" s="51"/>
      <c r="AA87" s="51"/>
      <c r="AB87" s="51"/>
      <c r="AC87" s="51"/>
      <c r="AD87" s="51"/>
      <c r="AE87" s="51"/>
    </row>
    <row r="88" spans="11:31">
      <c r="K88" s="51" t="str">
        <f t="shared" si="48"/>
        <v>-</v>
      </c>
      <c r="L88" s="51"/>
      <c r="M88" s="51"/>
      <c r="N88" s="51"/>
      <c r="O88" s="51"/>
      <c r="P88" s="51"/>
      <c r="Q88" s="51"/>
      <c r="R88" s="51"/>
      <c r="S88" s="51"/>
      <c r="T88" s="51"/>
      <c r="U88" s="51"/>
      <c r="V88" s="51"/>
      <c r="W88" s="51"/>
      <c r="X88" s="51"/>
      <c r="Y88" s="51"/>
      <c r="Z88" s="51"/>
      <c r="AA88" s="51"/>
      <c r="AB88" s="51"/>
      <c r="AC88" s="51"/>
      <c r="AD88" s="51"/>
      <c r="AE88" s="51"/>
    </row>
    <row r="89" spans="11:31">
      <c r="K89" s="51" t="str">
        <f t="shared" si="48"/>
        <v>-</v>
      </c>
      <c r="L89" s="51"/>
      <c r="M89" s="51"/>
      <c r="N89" s="51"/>
      <c r="O89" s="51"/>
      <c r="P89" s="51"/>
      <c r="Q89" s="51"/>
      <c r="R89" s="51"/>
      <c r="S89" s="51"/>
      <c r="T89" s="51"/>
      <c r="U89" s="51"/>
      <c r="V89" s="51"/>
      <c r="W89" s="51"/>
      <c r="X89" s="51"/>
      <c r="Y89" s="51"/>
      <c r="Z89" s="51"/>
      <c r="AA89" s="51"/>
      <c r="AB89" s="51"/>
      <c r="AC89" s="51"/>
      <c r="AD89" s="51"/>
      <c r="AE89" s="51"/>
    </row>
    <row r="90" spans="11:31">
      <c r="K90" s="51" t="str">
        <f t="shared" si="48"/>
        <v>-</v>
      </c>
      <c r="L90" s="51"/>
      <c r="M90" s="51"/>
      <c r="N90" s="51"/>
      <c r="O90" s="51"/>
      <c r="P90" s="51"/>
      <c r="Q90" s="51"/>
      <c r="R90" s="51"/>
      <c r="S90" s="51"/>
      <c r="T90" s="51"/>
      <c r="U90" s="51"/>
      <c r="V90" s="51"/>
      <c r="W90" s="51"/>
      <c r="X90" s="51"/>
      <c r="Y90" s="51"/>
      <c r="Z90" s="51"/>
      <c r="AA90" s="51"/>
      <c r="AB90" s="51"/>
      <c r="AC90" s="51"/>
      <c r="AD90" s="51"/>
      <c r="AE90" s="51"/>
    </row>
    <row r="91" spans="11:31">
      <c r="K91" s="51" t="str">
        <f t="shared" si="48"/>
        <v>-</v>
      </c>
      <c r="L91" s="51"/>
      <c r="M91" s="51"/>
      <c r="N91" s="51"/>
      <c r="O91" s="51"/>
      <c r="P91" s="51"/>
      <c r="Q91" s="51"/>
      <c r="R91" s="51"/>
      <c r="S91" s="51"/>
      <c r="T91" s="51"/>
      <c r="U91" s="51"/>
      <c r="V91" s="51"/>
      <c r="W91" s="51"/>
      <c r="X91" s="51"/>
      <c r="Y91" s="51"/>
      <c r="Z91" s="51"/>
      <c r="AA91" s="51"/>
      <c r="AB91" s="51"/>
      <c r="AC91" s="51"/>
      <c r="AD91" s="51"/>
      <c r="AE91" s="51"/>
    </row>
    <row r="92" spans="11:31">
      <c r="K92" s="51" t="str">
        <f t="shared" si="48"/>
        <v>-</v>
      </c>
      <c r="L92" s="51"/>
      <c r="M92" s="51"/>
      <c r="N92" s="51"/>
      <c r="O92" s="51"/>
      <c r="P92" s="51"/>
      <c r="Q92" s="51"/>
      <c r="R92" s="51"/>
      <c r="S92" s="51"/>
      <c r="T92" s="51"/>
      <c r="U92" s="51"/>
      <c r="V92" s="51"/>
      <c r="W92" s="51"/>
      <c r="X92" s="51"/>
      <c r="Y92" s="51"/>
      <c r="Z92" s="51"/>
      <c r="AA92" s="51"/>
      <c r="AB92" s="51"/>
      <c r="AC92" s="51"/>
      <c r="AD92" s="51"/>
      <c r="AE92" s="51"/>
    </row>
    <row r="93" spans="11:31">
      <c r="K93" s="51" t="str">
        <f t="shared" si="48"/>
        <v>-</v>
      </c>
      <c r="L93" s="51"/>
      <c r="M93" s="51"/>
      <c r="N93" s="51"/>
      <c r="O93" s="51"/>
      <c r="P93" s="51"/>
      <c r="Q93" s="51"/>
      <c r="R93" s="51"/>
      <c r="S93" s="51"/>
      <c r="T93" s="51"/>
      <c r="U93" s="51"/>
      <c r="V93" s="51"/>
      <c r="W93" s="51"/>
      <c r="X93" s="51"/>
      <c r="Y93" s="51"/>
      <c r="Z93" s="51"/>
      <c r="AA93" s="51"/>
      <c r="AB93" s="51"/>
      <c r="AC93" s="51"/>
      <c r="AD93" s="51"/>
      <c r="AE93" s="51"/>
    </row>
    <row r="94" spans="11:31">
      <c r="K94" s="51" t="str">
        <f t="shared" si="48"/>
        <v>-</v>
      </c>
      <c r="L94" s="51"/>
      <c r="M94" s="51"/>
      <c r="N94" s="51"/>
      <c r="O94" s="51"/>
      <c r="P94" s="51"/>
      <c r="Q94" s="51"/>
      <c r="R94" s="51"/>
      <c r="S94" s="51"/>
      <c r="T94" s="51"/>
      <c r="U94" s="51"/>
      <c r="V94" s="51"/>
      <c r="W94" s="51"/>
      <c r="X94" s="51"/>
      <c r="Y94" s="51"/>
      <c r="Z94" s="51"/>
      <c r="AA94" s="51"/>
      <c r="AB94" s="51"/>
      <c r="AC94" s="51"/>
      <c r="AD94" s="51"/>
      <c r="AE94" s="51"/>
    </row>
    <row r="95" spans="11:31">
      <c r="K95" s="51" t="str">
        <f t="shared" si="48"/>
        <v>-</v>
      </c>
      <c r="L95" s="51"/>
      <c r="M95" s="51"/>
      <c r="N95" s="51"/>
      <c r="O95" s="51"/>
      <c r="P95" s="51"/>
      <c r="Q95" s="51"/>
      <c r="R95" s="51"/>
      <c r="S95" s="51"/>
      <c r="T95" s="51"/>
      <c r="U95" s="51"/>
      <c r="V95" s="51"/>
      <c r="W95" s="51"/>
      <c r="X95" s="51"/>
      <c r="Y95" s="51"/>
      <c r="Z95" s="51"/>
      <c r="AA95" s="51"/>
      <c r="AB95" s="51"/>
      <c r="AC95" s="51"/>
      <c r="AD95" s="51"/>
      <c r="AE95" s="51"/>
    </row>
    <row r="96" spans="11:31">
      <c r="K96" s="51" t="str">
        <f t="shared" si="48"/>
        <v>-</v>
      </c>
      <c r="L96" s="51"/>
      <c r="M96" s="51"/>
      <c r="N96" s="51"/>
      <c r="O96" s="51"/>
      <c r="P96" s="51"/>
      <c r="Q96" s="51"/>
      <c r="R96" s="51"/>
      <c r="S96" s="51"/>
      <c r="T96" s="51"/>
      <c r="U96" s="51"/>
      <c r="V96" s="51"/>
      <c r="W96" s="51"/>
      <c r="X96" s="51"/>
      <c r="Y96" s="51"/>
      <c r="Z96" s="51"/>
      <c r="AA96" s="51"/>
      <c r="AB96" s="51"/>
      <c r="AC96" s="51"/>
      <c r="AD96" s="51"/>
      <c r="AE96" s="51"/>
    </row>
    <row r="97" spans="11:31">
      <c r="K97" s="51" t="str">
        <f t="shared" si="48"/>
        <v>-</v>
      </c>
      <c r="L97" s="51"/>
      <c r="M97" s="51"/>
      <c r="N97" s="51"/>
      <c r="O97" s="51"/>
      <c r="P97" s="51"/>
      <c r="Q97" s="51"/>
      <c r="R97" s="51"/>
      <c r="S97" s="51"/>
      <c r="T97" s="51"/>
      <c r="U97" s="51"/>
      <c r="V97" s="51"/>
      <c r="W97" s="51"/>
      <c r="X97" s="51"/>
      <c r="Y97" s="51"/>
      <c r="Z97" s="51"/>
      <c r="AA97" s="51"/>
      <c r="AB97" s="51"/>
      <c r="AC97" s="51"/>
      <c r="AD97" s="51"/>
      <c r="AE97" s="51"/>
    </row>
    <row r="98" spans="11:31">
      <c r="K98" s="51" t="str">
        <f t="shared" si="48"/>
        <v>-</v>
      </c>
      <c r="L98" s="51"/>
      <c r="M98" s="51"/>
      <c r="N98" s="51"/>
      <c r="O98" s="51"/>
      <c r="P98" s="51"/>
      <c r="Q98" s="51"/>
      <c r="R98" s="51"/>
      <c r="S98" s="51"/>
      <c r="T98" s="51"/>
      <c r="U98" s="51"/>
      <c r="V98" s="51"/>
      <c r="W98" s="51"/>
      <c r="X98" s="51"/>
      <c r="Y98" s="51"/>
      <c r="Z98" s="51"/>
      <c r="AA98" s="51"/>
      <c r="AB98" s="51"/>
      <c r="AC98" s="51"/>
      <c r="AD98" s="51"/>
      <c r="AE98" s="51"/>
    </row>
    <row r="99" spans="11:31">
      <c r="K99" s="51" t="str">
        <f t="shared" si="48"/>
        <v>-</v>
      </c>
      <c r="L99" s="51"/>
      <c r="M99" s="51"/>
      <c r="N99" s="51"/>
      <c r="O99" s="51"/>
      <c r="P99" s="51"/>
      <c r="Q99" s="51"/>
      <c r="R99" s="51"/>
      <c r="S99" s="51"/>
      <c r="T99" s="51"/>
      <c r="U99" s="51"/>
      <c r="V99" s="51"/>
      <c r="W99" s="51"/>
      <c r="X99" s="51"/>
      <c r="Y99" s="51"/>
      <c r="Z99" s="51"/>
      <c r="AA99" s="51"/>
      <c r="AB99" s="51"/>
      <c r="AC99" s="51"/>
      <c r="AD99" s="51"/>
      <c r="AE99" s="51"/>
    </row>
    <row r="100" spans="11:31">
      <c r="K100" s="51" t="str">
        <f t="shared" si="48"/>
        <v>-</v>
      </c>
      <c r="L100" s="51"/>
      <c r="M100" s="51"/>
      <c r="N100" s="51"/>
      <c r="O100" s="51"/>
      <c r="P100" s="51"/>
      <c r="Q100" s="51"/>
      <c r="R100" s="51"/>
      <c r="S100" s="51"/>
      <c r="T100" s="51"/>
      <c r="U100" s="51"/>
      <c r="V100" s="51"/>
      <c r="W100" s="51"/>
      <c r="X100" s="51"/>
      <c r="Y100" s="51"/>
      <c r="Z100" s="51"/>
      <c r="AA100" s="51"/>
      <c r="AB100" s="51"/>
      <c r="AC100" s="51"/>
      <c r="AD100" s="51"/>
      <c r="AE100" s="51"/>
    </row>
    <row r="101" spans="11:31">
      <c r="K101" s="51" t="str">
        <f t="shared" si="48"/>
        <v>-</v>
      </c>
      <c r="L101" s="51"/>
      <c r="M101" s="51"/>
      <c r="N101" s="51"/>
      <c r="O101" s="51"/>
      <c r="P101" s="51"/>
      <c r="Q101" s="51"/>
      <c r="R101" s="51"/>
      <c r="S101" s="51"/>
      <c r="T101" s="51"/>
      <c r="U101" s="51"/>
      <c r="V101" s="51"/>
      <c r="W101" s="51"/>
      <c r="X101" s="51"/>
      <c r="Y101" s="51"/>
      <c r="Z101" s="51"/>
      <c r="AA101" s="51"/>
      <c r="AB101" s="51"/>
      <c r="AC101" s="51"/>
      <c r="AD101" s="51"/>
      <c r="AE101" s="51"/>
    </row>
    <row r="102" spans="11:31">
      <c r="K102" s="51" t="str">
        <f t="shared" si="48"/>
        <v>-</v>
      </c>
      <c r="L102" s="51"/>
      <c r="M102" s="51"/>
      <c r="N102" s="51"/>
      <c r="O102" s="51"/>
      <c r="P102" s="51"/>
      <c r="Q102" s="51"/>
      <c r="R102" s="51"/>
      <c r="S102" s="51"/>
      <c r="T102" s="51"/>
      <c r="U102" s="51"/>
      <c r="V102" s="51"/>
      <c r="W102" s="51"/>
      <c r="X102" s="51"/>
      <c r="Y102" s="51"/>
      <c r="Z102" s="51"/>
      <c r="AA102" s="51"/>
      <c r="AB102" s="51"/>
      <c r="AC102" s="51"/>
      <c r="AD102" s="51"/>
      <c r="AE102" s="51"/>
    </row>
    <row r="103" spans="11:31">
      <c r="K103" s="51" t="str">
        <f t="shared" si="48"/>
        <v>-</v>
      </c>
      <c r="L103" s="51"/>
      <c r="M103" s="51"/>
      <c r="N103" s="51"/>
      <c r="O103" s="51"/>
      <c r="P103" s="51"/>
      <c r="Q103" s="51"/>
      <c r="R103" s="51"/>
      <c r="S103" s="51"/>
      <c r="T103" s="51"/>
      <c r="U103" s="51"/>
      <c r="V103" s="51"/>
      <c r="W103" s="51"/>
      <c r="X103" s="51"/>
      <c r="Y103" s="51"/>
      <c r="Z103" s="51"/>
      <c r="AA103" s="51"/>
      <c r="AB103" s="51"/>
      <c r="AC103" s="51"/>
      <c r="AD103" s="51"/>
      <c r="AE103" s="51"/>
    </row>
    <row r="104" spans="11:31">
      <c r="K104" s="51" t="str">
        <f t="shared" si="48"/>
        <v>-</v>
      </c>
      <c r="L104" s="51"/>
      <c r="M104" s="51"/>
      <c r="N104" s="51"/>
      <c r="O104" s="51"/>
      <c r="P104" s="51"/>
      <c r="Q104" s="51"/>
      <c r="R104" s="51"/>
      <c r="S104" s="51"/>
      <c r="T104" s="51"/>
      <c r="U104" s="51"/>
      <c r="V104" s="51"/>
      <c r="W104" s="51"/>
      <c r="X104" s="51"/>
      <c r="Y104" s="51"/>
      <c r="Z104" s="51"/>
      <c r="AA104" s="51"/>
      <c r="AB104" s="51"/>
      <c r="AC104" s="51"/>
      <c r="AD104" s="51"/>
      <c r="AE104" s="51"/>
    </row>
    <row r="105" spans="11:31">
      <c r="K105" s="51" t="str">
        <f t="shared" si="48"/>
        <v>-</v>
      </c>
      <c r="L105" s="51"/>
      <c r="M105" s="51"/>
      <c r="N105" s="51"/>
      <c r="O105" s="51"/>
      <c r="P105" s="51"/>
      <c r="Q105" s="51"/>
      <c r="R105" s="51"/>
      <c r="S105" s="51"/>
      <c r="T105" s="51"/>
      <c r="U105" s="51"/>
      <c r="V105" s="51"/>
      <c r="W105" s="51"/>
      <c r="X105" s="51"/>
      <c r="Y105" s="51"/>
      <c r="Z105" s="51"/>
      <c r="AA105" s="51"/>
      <c r="AB105" s="51"/>
      <c r="AC105" s="51"/>
      <c r="AD105" s="51"/>
      <c r="AE105" s="51"/>
    </row>
    <row r="106" spans="11:31">
      <c r="K106" s="51" t="str">
        <f t="shared" si="48"/>
        <v>-</v>
      </c>
      <c r="L106" s="51"/>
      <c r="M106" s="51"/>
      <c r="N106" s="51"/>
      <c r="O106" s="51"/>
      <c r="P106" s="51"/>
      <c r="Q106" s="51"/>
      <c r="R106" s="51"/>
      <c r="S106" s="51"/>
      <c r="T106" s="51"/>
      <c r="U106" s="51"/>
      <c r="V106" s="51"/>
      <c r="W106" s="51"/>
      <c r="X106" s="51"/>
      <c r="Y106" s="51"/>
      <c r="Z106" s="51"/>
      <c r="AA106" s="51"/>
      <c r="AB106" s="51"/>
      <c r="AC106" s="51"/>
      <c r="AD106" s="51"/>
      <c r="AE106" s="51"/>
    </row>
    <row r="107" spans="11:31">
      <c r="K107" s="51" t="str">
        <f t="shared" si="48"/>
        <v>-</v>
      </c>
      <c r="L107" s="51"/>
      <c r="M107" s="51"/>
      <c r="N107" s="51"/>
      <c r="O107" s="51"/>
      <c r="P107" s="51"/>
      <c r="Q107" s="51"/>
      <c r="R107" s="51"/>
      <c r="S107" s="51"/>
      <c r="T107" s="51"/>
      <c r="U107" s="51"/>
      <c r="V107" s="51"/>
      <c r="W107" s="51"/>
      <c r="X107" s="51"/>
      <c r="Y107" s="51"/>
      <c r="Z107" s="51"/>
      <c r="AA107" s="51"/>
      <c r="AB107" s="51"/>
      <c r="AC107" s="51"/>
      <c r="AD107" s="51"/>
      <c r="AE107" s="51"/>
    </row>
    <row r="108" spans="11:31">
      <c r="K108" s="51" t="str">
        <f t="shared" si="48"/>
        <v>-</v>
      </c>
      <c r="L108" s="51"/>
      <c r="M108" s="51"/>
      <c r="N108" s="51"/>
      <c r="O108" s="51"/>
      <c r="P108" s="51"/>
      <c r="Q108" s="51"/>
      <c r="R108" s="51"/>
      <c r="S108" s="51"/>
      <c r="T108" s="51"/>
      <c r="U108" s="51"/>
      <c r="V108" s="51"/>
      <c r="W108" s="51"/>
      <c r="X108" s="51"/>
      <c r="Y108" s="51"/>
      <c r="Z108" s="51"/>
      <c r="AA108" s="51"/>
      <c r="AB108" s="51"/>
      <c r="AC108" s="51"/>
      <c r="AD108" s="51"/>
      <c r="AE108" s="51"/>
    </row>
    <row r="109" spans="11:31">
      <c r="K109" s="51" t="str">
        <f t="shared" si="48"/>
        <v>-</v>
      </c>
      <c r="L109" s="51"/>
      <c r="M109" s="51"/>
      <c r="N109" s="51"/>
      <c r="O109" s="51"/>
      <c r="P109" s="51"/>
      <c r="Q109" s="51"/>
      <c r="R109" s="51"/>
      <c r="S109" s="51"/>
      <c r="T109" s="51"/>
      <c r="U109" s="51"/>
      <c r="V109" s="51"/>
      <c r="W109" s="51"/>
      <c r="X109" s="51"/>
      <c r="Y109" s="51"/>
      <c r="Z109" s="51"/>
      <c r="AA109" s="51"/>
      <c r="AB109" s="51"/>
      <c r="AC109" s="51"/>
      <c r="AD109" s="51"/>
      <c r="AE109" s="51"/>
    </row>
    <row r="110" spans="11:31">
      <c r="K110" s="51" t="str">
        <f t="shared" si="48"/>
        <v>-</v>
      </c>
      <c r="L110" s="51"/>
      <c r="M110" s="51"/>
      <c r="N110" s="51"/>
      <c r="O110" s="51"/>
      <c r="P110" s="51"/>
      <c r="Q110" s="51"/>
      <c r="R110" s="51"/>
      <c r="S110" s="51"/>
      <c r="T110" s="51"/>
      <c r="U110" s="51"/>
      <c r="V110" s="51"/>
      <c r="W110" s="51"/>
      <c r="X110" s="51"/>
      <c r="Y110" s="51"/>
      <c r="Z110" s="51"/>
      <c r="AA110" s="51"/>
      <c r="AB110" s="51"/>
      <c r="AC110" s="51"/>
      <c r="AD110" s="51"/>
      <c r="AE110" s="51"/>
    </row>
    <row r="111" spans="11:31">
      <c r="K111" s="51" t="str">
        <f t="shared" si="48"/>
        <v>-</v>
      </c>
      <c r="L111" s="51"/>
      <c r="M111" s="51"/>
      <c r="N111" s="51"/>
      <c r="O111" s="51"/>
      <c r="P111" s="51"/>
      <c r="Q111" s="51"/>
      <c r="R111" s="51"/>
      <c r="S111" s="51"/>
      <c r="T111" s="51"/>
      <c r="U111" s="51"/>
      <c r="V111" s="51"/>
      <c r="W111" s="51"/>
      <c r="X111" s="51"/>
      <c r="Y111" s="51"/>
      <c r="Z111" s="51"/>
      <c r="AA111" s="51"/>
      <c r="AB111" s="51"/>
      <c r="AC111" s="51"/>
      <c r="AD111" s="51"/>
      <c r="AE111" s="51"/>
    </row>
    <row r="112" spans="11:31">
      <c r="K112" s="51" t="str">
        <f t="shared" si="48"/>
        <v>-</v>
      </c>
      <c r="L112" s="51"/>
      <c r="M112" s="51"/>
      <c r="N112" s="51"/>
      <c r="O112" s="51"/>
      <c r="P112" s="51"/>
      <c r="Q112" s="51"/>
      <c r="R112" s="51"/>
      <c r="S112" s="51"/>
      <c r="T112" s="51"/>
      <c r="U112" s="51"/>
      <c r="V112" s="51"/>
      <c r="W112" s="51"/>
      <c r="X112" s="51"/>
      <c r="Y112" s="51"/>
      <c r="Z112" s="51"/>
      <c r="AA112" s="51"/>
      <c r="AB112" s="51"/>
      <c r="AC112" s="51"/>
      <c r="AD112" s="51"/>
      <c r="AE112" s="51"/>
    </row>
    <row r="113" spans="11:31">
      <c r="K113" s="51" t="str">
        <f t="shared" si="48"/>
        <v>-</v>
      </c>
      <c r="L113" s="51"/>
      <c r="M113" s="51"/>
      <c r="N113" s="51"/>
      <c r="O113" s="51"/>
      <c r="P113" s="51"/>
      <c r="Q113" s="51"/>
      <c r="R113" s="51"/>
      <c r="S113" s="51"/>
      <c r="T113" s="51"/>
      <c r="U113" s="51"/>
      <c r="V113" s="51"/>
      <c r="W113" s="51"/>
      <c r="X113" s="51"/>
      <c r="Y113" s="51"/>
      <c r="Z113" s="51"/>
      <c r="AA113" s="51"/>
      <c r="AB113" s="51"/>
      <c r="AC113" s="51"/>
      <c r="AD113" s="51"/>
      <c r="AE113" s="51"/>
    </row>
    <row r="114" spans="11:31">
      <c r="K114" s="51" t="str">
        <f t="shared" si="48"/>
        <v>-</v>
      </c>
      <c r="L114" s="51"/>
      <c r="M114" s="51"/>
      <c r="N114" s="51"/>
      <c r="O114" s="51"/>
      <c r="P114" s="51"/>
      <c r="Q114" s="51"/>
      <c r="R114" s="51"/>
      <c r="S114" s="51"/>
      <c r="T114" s="51"/>
      <c r="U114" s="51"/>
      <c r="V114" s="51"/>
      <c r="W114" s="51"/>
      <c r="X114" s="51"/>
      <c r="Y114" s="51"/>
      <c r="Z114" s="51"/>
      <c r="AA114" s="51"/>
      <c r="AB114" s="51"/>
      <c r="AC114" s="51"/>
      <c r="AD114" s="51"/>
      <c r="AE114" s="51"/>
    </row>
    <row r="115" spans="11:31">
      <c r="K115" s="51" t="str">
        <f t="shared" si="48"/>
        <v>-</v>
      </c>
      <c r="L115" s="51"/>
      <c r="M115" s="51"/>
      <c r="N115" s="51"/>
      <c r="O115" s="51"/>
      <c r="P115" s="51"/>
      <c r="Q115" s="51"/>
      <c r="R115" s="51"/>
      <c r="S115" s="51"/>
      <c r="T115" s="51"/>
      <c r="U115" s="51"/>
      <c r="V115" s="51"/>
      <c r="W115" s="51"/>
      <c r="X115" s="51"/>
      <c r="Y115" s="51"/>
      <c r="Z115" s="51"/>
      <c r="AA115" s="51"/>
      <c r="AB115" s="51"/>
      <c r="AC115" s="51"/>
      <c r="AD115" s="51"/>
      <c r="AE115" s="51"/>
    </row>
    <row r="116" spans="11:31">
      <c r="K116" s="51" t="str">
        <f t="shared" si="48"/>
        <v>-</v>
      </c>
      <c r="L116" s="51"/>
      <c r="M116" s="51"/>
      <c r="N116" s="51"/>
      <c r="O116" s="51"/>
      <c r="P116" s="51"/>
      <c r="Q116" s="51"/>
      <c r="R116" s="51"/>
      <c r="S116" s="51"/>
      <c r="T116" s="51"/>
      <c r="U116" s="51"/>
      <c r="V116" s="51"/>
      <c r="W116" s="51"/>
      <c r="X116" s="51"/>
      <c r="Y116" s="51"/>
      <c r="Z116" s="51"/>
      <c r="AA116" s="51"/>
      <c r="AB116" s="51"/>
      <c r="AC116" s="51"/>
      <c r="AD116" s="51"/>
      <c r="AE116" s="51"/>
    </row>
    <row r="117" spans="11:31">
      <c r="K117" s="51" t="str">
        <f t="shared" si="48"/>
        <v>-</v>
      </c>
      <c r="L117" s="51"/>
      <c r="M117" s="51"/>
      <c r="N117" s="51"/>
      <c r="O117" s="51"/>
      <c r="P117" s="51"/>
      <c r="Q117" s="51"/>
      <c r="R117" s="51"/>
      <c r="S117" s="51"/>
      <c r="T117" s="51"/>
      <c r="U117" s="51"/>
      <c r="V117" s="51"/>
      <c r="W117" s="51"/>
      <c r="X117" s="51"/>
      <c r="Y117" s="51"/>
      <c r="Z117" s="51"/>
      <c r="AA117" s="51"/>
      <c r="AB117" s="51"/>
      <c r="AC117" s="51"/>
      <c r="AD117" s="51"/>
      <c r="AE117" s="51"/>
    </row>
    <row r="118" spans="11:31">
      <c r="K118" s="51" t="str">
        <f t="shared" si="48"/>
        <v>-</v>
      </c>
      <c r="L118" s="51"/>
      <c r="M118" s="51"/>
      <c r="N118" s="51"/>
      <c r="O118" s="51"/>
      <c r="P118" s="51"/>
      <c r="Q118" s="51"/>
      <c r="R118" s="51"/>
      <c r="S118" s="51"/>
      <c r="T118" s="51"/>
      <c r="U118" s="51"/>
      <c r="V118" s="51"/>
      <c r="W118" s="51"/>
      <c r="X118" s="51"/>
      <c r="Y118" s="51"/>
      <c r="Z118" s="51"/>
      <c r="AA118" s="51"/>
      <c r="AB118" s="51"/>
      <c r="AC118" s="51"/>
      <c r="AD118" s="51"/>
      <c r="AE118" s="51"/>
    </row>
    <row r="119" spans="11:31">
      <c r="K119" s="51" t="str">
        <f t="shared" si="48"/>
        <v>-</v>
      </c>
      <c r="L119" s="51"/>
      <c r="M119" s="51"/>
      <c r="N119" s="51"/>
      <c r="O119" s="51"/>
      <c r="P119" s="51"/>
      <c r="Q119" s="51"/>
      <c r="R119" s="51"/>
      <c r="S119" s="51"/>
      <c r="T119" s="51"/>
      <c r="U119" s="51"/>
      <c r="V119" s="51"/>
      <c r="W119" s="51"/>
      <c r="X119" s="51"/>
      <c r="Y119" s="51"/>
      <c r="Z119" s="51"/>
      <c r="AA119" s="51"/>
      <c r="AB119" s="51"/>
      <c r="AC119" s="51"/>
      <c r="AD119" s="51"/>
      <c r="AE119" s="51"/>
    </row>
    <row r="120" spans="11:31">
      <c r="K120" s="51" t="str">
        <f t="shared" si="48"/>
        <v>-</v>
      </c>
      <c r="L120" s="51"/>
      <c r="M120" s="51"/>
      <c r="N120" s="51"/>
      <c r="O120" s="51"/>
      <c r="P120" s="51"/>
      <c r="Q120" s="51"/>
      <c r="R120" s="51"/>
      <c r="S120" s="51"/>
      <c r="T120" s="51"/>
      <c r="U120" s="51"/>
      <c r="V120" s="51"/>
      <c r="W120" s="51"/>
      <c r="X120" s="51"/>
      <c r="Y120" s="51"/>
      <c r="Z120" s="51"/>
      <c r="AA120" s="51"/>
      <c r="AB120" s="51"/>
      <c r="AC120" s="51"/>
      <c r="AD120" s="51"/>
      <c r="AE120" s="51"/>
    </row>
    <row r="121" spans="11:31">
      <c r="K121" s="51" t="str">
        <f t="shared" si="48"/>
        <v>-</v>
      </c>
      <c r="L121" s="51"/>
      <c r="M121" s="51"/>
      <c r="N121" s="51"/>
      <c r="O121" s="51"/>
      <c r="P121" s="51"/>
      <c r="Q121" s="51"/>
      <c r="R121" s="51"/>
      <c r="S121" s="51"/>
      <c r="T121" s="51"/>
      <c r="U121" s="51"/>
      <c r="V121" s="51"/>
      <c r="W121" s="51"/>
      <c r="X121" s="51"/>
      <c r="Y121" s="51"/>
      <c r="Z121" s="51"/>
      <c r="AA121" s="51"/>
      <c r="AB121" s="51"/>
      <c r="AC121" s="51"/>
      <c r="AD121" s="51"/>
      <c r="AE121" s="51"/>
    </row>
    <row r="122" spans="11:31">
      <c r="K122" s="51" t="str">
        <f t="shared" si="48"/>
        <v>-</v>
      </c>
      <c r="L122" s="51"/>
      <c r="M122" s="51"/>
      <c r="N122" s="51"/>
      <c r="O122" s="51"/>
      <c r="P122" s="51"/>
      <c r="Q122" s="51"/>
      <c r="R122" s="51"/>
      <c r="S122" s="51"/>
      <c r="T122" s="51"/>
      <c r="U122" s="51"/>
      <c r="V122" s="51"/>
      <c r="W122" s="51"/>
      <c r="X122" s="51"/>
      <c r="Y122" s="51"/>
      <c r="Z122" s="51"/>
      <c r="AA122" s="51"/>
      <c r="AB122" s="51"/>
      <c r="AC122" s="51"/>
      <c r="AD122" s="51"/>
      <c r="AE122" s="51"/>
    </row>
    <row r="123" spans="11:31">
      <c r="K123" s="51" t="str">
        <f t="shared" si="48"/>
        <v>-</v>
      </c>
      <c r="L123" s="51"/>
      <c r="M123" s="51"/>
      <c r="N123" s="51"/>
      <c r="O123" s="51"/>
      <c r="P123" s="51"/>
      <c r="Q123" s="51"/>
      <c r="R123" s="51"/>
      <c r="S123" s="51"/>
      <c r="T123" s="51"/>
      <c r="U123" s="51"/>
      <c r="V123" s="51"/>
      <c r="W123" s="51"/>
      <c r="X123" s="51"/>
      <c r="Y123" s="51"/>
      <c r="Z123" s="51"/>
      <c r="AA123" s="51"/>
      <c r="AB123" s="51"/>
      <c r="AC123" s="51"/>
      <c r="AD123" s="51"/>
      <c r="AE123" s="51"/>
    </row>
    <row r="124" spans="11:31">
      <c r="K124" s="51" t="str">
        <f t="shared" si="48"/>
        <v>-</v>
      </c>
      <c r="L124" s="51"/>
      <c r="M124" s="51"/>
      <c r="N124" s="51"/>
      <c r="O124" s="51"/>
      <c r="P124" s="51"/>
      <c r="Q124" s="51"/>
      <c r="R124" s="51"/>
      <c r="S124" s="51"/>
      <c r="T124" s="51"/>
      <c r="U124" s="51"/>
      <c r="V124" s="51"/>
      <c r="W124" s="51"/>
      <c r="X124" s="51"/>
      <c r="Y124" s="51"/>
      <c r="Z124" s="51"/>
      <c r="AA124" s="51"/>
      <c r="AB124" s="51"/>
      <c r="AC124" s="51"/>
      <c r="AD124" s="51"/>
      <c r="AE124" s="51"/>
    </row>
    <row r="125" spans="11:31">
      <c r="K125" s="51" t="str">
        <f t="shared" si="48"/>
        <v>-</v>
      </c>
      <c r="L125" s="51"/>
      <c r="M125" s="51"/>
      <c r="N125" s="51"/>
      <c r="O125" s="51"/>
      <c r="P125" s="51"/>
      <c r="Q125" s="51"/>
      <c r="R125" s="51"/>
      <c r="S125" s="51"/>
      <c r="T125" s="51"/>
      <c r="U125" s="51"/>
      <c r="V125" s="51"/>
      <c r="W125" s="51"/>
      <c r="X125" s="51"/>
      <c r="Y125" s="51"/>
      <c r="Z125" s="51"/>
      <c r="AA125" s="51"/>
      <c r="AB125" s="51"/>
      <c r="AC125" s="51"/>
      <c r="AD125" s="51"/>
      <c r="AE125" s="51"/>
    </row>
    <row r="126" spans="11:31">
      <c r="K126" s="51" t="str">
        <f t="shared" si="48"/>
        <v>-</v>
      </c>
      <c r="L126" s="51"/>
      <c r="M126" s="51"/>
      <c r="N126" s="51"/>
      <c r="O126" s="51"/>
      <c r="P126" s="51"/>
      <c r="Q126" s="51"/>
      <c r="R126" s="51"/>
      <c r="S126" s="51"/>
      <c r="T126" s="51"/>
      <c r="U126" s="51"/>
      <c r="V126" s="51"/>
      <c r="W126" s="51"/>
      <c r="X126" s="51"/>
      <c r="Y126" s="51"/>
      <c r="Z126" s="51"/>
      <c r="AA126" s="51"/>
      <c r="AB126" s="51"/>
      <c r="AC126" s="51"/>
      <c r="AD126" s="51"/>
      <c r="AE126" s="51"/>
    </row>
    <row r="127" spans="11:31">
      <c r="K127" s="51" t="str">
        <f t="shared" si="48"/>
        <v>-</v>
      </c>
      <c r="L127" s="51"/>
      <c r="M127" s="51"/>
      <c r="N127" s="51"/>
      <c r="O127" s="51"/>
      <c r="P127" s="51"/>
      <c r="Q127" s="51"/>
      <c r="R127" s="51"/>
      <c r="S127" s="51"/>
      <c r="T127" s="51"/>
      <c r="U127" s="51"/>
      <c r="V127" s="51"/>
      <c r="W127" s="51"/>
      <c r="X127" s="51"/>
      <c r="Y127" s="51"/>
      <c r="Z127" s="51"/>
      <c r="AA127" s="51"/>
      <c r="AB127" s="51"/>
      <c r="AC127" s="51"/>
      <c r="AD127" s="51"/>
      <c r="AE127" s="51"/>
    </row>
    <row r="128" spans="11:31">
      <c r="K128" s="51" t="str">
        <f t="shared" si="48"/>
        <v>-</v>
      </c>
      <c r="L128" s="51"/>
      <c r="M128" s="51"/>
      <c r="N128" s="51"/>
      <c r="O128" s="51"/>
      <c r="P128" s="51"/>
      <c r="Q128" s="51"/>
      <c r="R128" s="51"/>
      <c r="S128" s="51"/>
      <c r="T128" s="51"/>
      <c r="U128" s="51"/>
      <c r="V128" s="51"/>
      <c r="W128" s="51"/>
      <c r="X128" s="51"/>
      <c r="Y128" s="51"/>
      <c r="Z128" s="51"/>
      <c r="AA128" s="51"/>
      <c r="AB128" s="51"/>
      <c r="AC128" s="51"/>
      <c r="AD128" s="51"/>
      <c r="AE128" s="51"/>
    </row>
    <row r="129" spans="11:31">
      <c r="K129" s="51" t="str">
        <f t="shared" si="48"/>
        <v>-</v>
      </c>
      <c r="L129" s="51"/>
      <c r="M129" s="51"/>
      <c r="N129" s="51"/>
      <c r="O129" s="51"/>
      <c r="P129" s="51"/>
      <c r="Q129" s="51"/>
      <c r="R129" s="51"/>
      <c r="S129" s="51"/>
      <c r="T129" s="51"/>
      <c r="U129" s="51"/>
      <c r="V129" s="51"/>
      <c r="W129" s="51"/>
      <c r="X129" s="51"/>
      <c r="Y129" s="51"/>
      <c r="Z129" s="51"/>
      <c r="AA129" s="51"/>
      <c r="AB129" s="51"/>
      <c r="AC129" s="51"/>
      <c r="AD129" s="51"/>
      <c r="AE129" s="51"/>
    </row>
    <row r="130" spans="11:31">
      <c r="K130" s="51" t="str">
        <f t="shared" si="48"/>
        <v>-</v>
      </c>
      <c r="L130" s="51"/>
      <c r="M130" s="51"/>
      <c r="N130" s="51"/>
      <c r="O130" s="51"/>
      <c r="P130" s="51"/>
      <c r="Q130" s="51"/>
      <c r="R130" s="51"/>
      <c r="S130" s="51"/>
      <c r="T130" s="51"/>
      <c r="U130" s="51"/>
      <c r="V130" s="51"/>
      <c r="W130" s="51"/>
      <c r="X130" s="51"/>
      <c r="Y130" s="51"/>
      <c r="Z130" s="51"/>
      <c r="AA130" s="51"/>
      <c r="AB130" s="51"/>
      <c r="AC130" s="51"/>
      <c r="AD130" s="51"/>
      <c r="AE130" s="51"/>
    </row>
    <row r="131" spans="11:31">
      <c r="K131" s="51" t="str">
        <f t="shared" si="48"/>
        <v>-</v>
      </c>
      <c r="L131" s="51"/>
      <c r="M131" s="51"/>
      <c r="N131" s="51"/>
      <c r="O131" s="51"/>
      <c r="P131" s="51"/>
      <c r="Q131" s="51"/>
      <c r="R131" s="51"/>
      <c r="S131" s="51"/>
      <c r="T131" s="51"/>
      <c r="U131" s="51"/>
      <c r="V131" s="51"/>
      <c r="W131" s="51"/>
      <c r="X131" s="51"/>
      <c r="Y131" s="51"/>
      <c r="Z131" s="51"/>
      <c r="AA131" s="51"/>
      <c r="AB131" s="51"/>
      <c r="AC131" s="51"/>
      <c r="AD131" s="51"/>
      <c r="AE131" s="51"/>
    </row>
    <row r="132" spans="11:31">
      <c r="K132" s="51" t="str">
        <f t="shared" ref="K132:K195" si="49">CONCATENATE(H132,"-",I132)</f>
        <v>-</v>
      </c>
      <c r="L132" s="51"/>
      <c r="M132" s="51"/>
      <c r="N132" s="51"/>
      <c r="O132" s="51"/>
      <c r="P132" s="51"/>
      <c r="Q132" s="51"/>
      <c r="R132" s="51"/>
      <c r="S132" s="51"/>
      <c r="T132" s="51"/>
      <c r="U132" s="51"/>
      <c r="V132" s="51"/>
      <c r="W132" s="51"/>
      <c r="X132" s="51"/>
      <c r="Y132" s="51"/>
      <c r="Z132" s="51"/>
      <c r="AA132" s="51"/>
      <c r="AB132" s="51"/>
      <c r="AC132" s="51"/>
      <c r="AD132" s="51"/>
      <c r="AE132" s="51"/>
    </row>
    <row r="133" spans="11:31">
      <c r="K133" s="51" t="str">
        <f t="shared" si="49"/>
        <v>-</v>
      </c>
      <c r="L133" s="51"/>
      <c r="M133" s="51"/>
      <c r="N133" s="51"/>
      <c r="O133" s="51"/>
      <c r="P133" s="51"/>
      <c r="Q133" s="51"/>
      <c r="R133" s="51"/>
      <c r="S133" s="51"/>
      <c r="T133" s="51"/>
      <c r="U133" s="51"/>
      <c r="V133" s="51"/>
      <c r="W133" s="51"/>
      <c r="X133" s="51"/>
      <c r="Y133" s="51"/>
      <c r="Z133" s="51"/>
      <c r="AA133" s="51"/>
      <c r="AB133" s="51"/>
      <c r="AC133" s="51"/>
      <c r="AD133" s="51"/>
      <c r="AE133" s="51"/>
    </row>
    <row r="134" spans="11:31">
      <c r="K134" s="51" t="str">
        <f t="shared" si="49"/>
        <v>-</v>
      </c>
      <c r="L134" s="51"/>
      <c r="M134" s="51"/>
      <c r="N134" s="51"/>
      <c r="O134" s="51"/>
      <c r="P134" s="51"/>
      <c r="Q134" s="51"/>
      <c r="R134" s="51"/>
      <c r="S134" s="51"/>
      <c r="T134" s="51"/>
      <c r="U134" s="51"/>
      <c r="V134" s="51"/>
      <c r="W134" s="51"/>
      <c r="X134" s="51"/>
      <c r="Y134" s="51"/>
      <c r="Z134" s="51"/>
      <c r="AA134" s="51"/>
      <c r="AB134" s="51"/>
      <c r="AC134" s="51"/>
      <c r="AD134" s="51"/>
      <c r="AE134" s="51"/>
    </row>
    <row r="135" spans="11:31">
      <c r="K135" s="51" t="str">
        <f t="shared" si="49"/>
        <v>-</v>
      </c>
      <c r="L135" s="51"/>
      <c r="M135" s="51"/>
      <c r="N135" s="51"/>
      <c r="O135" s="51"/>
      <c r="P135" s="51"/>
      <c r="Q135" s="51"/>
      <c r="R135" s="51"/>
      <c r="S135" s="51"/>
      <c r="T135" s="51"/>
      <c r="U135" s="51"/>
      <c r="V135" s="51"/>
      <c r="W135" s="51"/>
      <c r="X135" s="51"/>
      <c r="Y135" s="51"/>
      <c r="Z135" s="51"/>
      <c r="AA135" s="51"/>
      <c r="AB135" s="51"/>
      <c r="AC135" s="51"/>
      <c r="AD135" s="51"/>
      <c r="AE135" s="51"/>
    </row>
    <row r="136" spans="11:31">
      <c r="K136" s="51" t="str">
        <f t="shared" si="49"/>
        <v>-</v>
      </c>
      <c r="L136" s="51"/>
      <c r="M136" s="51"/>
      <c r="N136" s="51"/>
      <c r="O136" s="51"/>
      <c r="P136" s="51"/>
      <c r="Q136" s="51"/>
      <c r="R136" s="51"/>
      <c r="S136" s="51"/>
      <c r="T136" s="51"/>
      <c r="U136" s="51"/>
      <c r="V136" s="51"/>
      <c r="W136" s="51"/>
      <c r="X136" s="51"/>
      <c r="Y136" s="51"/>
      <c r="Z136" s="51"/>
      <c r="AA136" s="51"/>
      <c r="AB136" s="51"/>
      <c r="AC136" s="51"/>
      <c r="AD136" s="51"/>
      <c r="AE136" s="51"/>
    </row>
    <row r="137" spans="11:31">
      <c r="K137" s="51" t="str">
        <f t="shared" si="49"/>
        <v>-</v>
      </c>
      <c r="L137" s="51"/>
      <c r="M137" s="51"/>
      <c r="N137" s="51"/>
      <c r="O137" s="51"/>
      <c r="P137" s="51"/>
      <c r="Q137" s="51"/>
      <c r="R137" s="51"/>
      <c r="S137" s="51"/>
      <c r="T137" s="51"/>
      <c r="U137" s="51"/>
      <c r="V137" s="51"/>
      <c r="W137" s="51"/>
      <c r="X137" s="51"/>
      <c r="Y137" s="51"/>
      <c r="Z137" s="51"/>
      <c r="AA137" s="51"/>
      <c r="AB137" s="51"/>
      <c r="AC137" s="51"/>
      <c r="AD137" s="51"/>
      <c r="AE137" s="51"/>
    </row>
    <row r="138" spans="11:31">
      <c r="K138" s="51" t="str">
        <f t="shared" si="49"/>
        <v>-</v>
      </c>
      <c r="L138" s="51"/>
      <c r="M138" s="51"/>
      <c r="N138" s="51"/>
      <c r="O138" s="51"/>
      <c r="P138" s="51"/>
      <c r="Q138" s="51"/>
      <c r="R138" s="51"/>
      <c r="S138" s="51"/>
      <c r="T138" s="51"/>
      <c r="U138" s="51"/>
      <c r="V138" s="51"/>
      <c r="W138" s="51"/>
      <c r="X138" s="51"/>
      <c r="Y138" s="51"/>
      <c r="Z138" s="51"/>
      <c r="AA138" s="51"/>
      <c r="AB138" s="51"/>
      <c r="AC138" s="51"/>
      <c r="AD138" s="51"/>
      <c r="AE138" s="51"/>
    </row>
    <row r="139" spans="11:31">
      <c r="K139" s="51" t="str">
        <f t="shared" si="49"/>
        <v>-</v>
      </c>
      <c r="L139" s="51"/>
      <c r="M139" s="51"/>
      <c r="N139" s="51"/>
      <c r="O139" s="51"/>
      <c r="P139" s="51"/>
      <c r="Q139" s="51"/>
      <c r="R139" s="51"/>
      <c r="S139" s="51"/>
      <c r="T139" s="51"/>
      <c r="U139" s="51"/>
      <c r="V139" s="51"/>
      <c r="W139" s="51"/>
      <c r="X139" s="51"/>
      <c r="Y139" s="51"/>
      <c r="Z139" s="51"/>
      <c r="AA139" s="51"/>
      <c r="AB139" s="51"/>
      <c r="AC139" s="51"/>
      <c r="AD139" s="51"/>
      <c r="AE139" s="51"/>
    </row>
    <row r="140" spans="11:31">
      <c r="K140" s="51" t="str">
        <f t="shared" si="49"/>
        <v>-</v>
      </c>
      <c r="L140" s="51"/>
      <c r="M140" s="51"/>
      <c r="N140" s="51"/>
      <c r="O140" s="51"/>
      <c r="P140" s="51"/>
      <c r="Q140" s="51"/>
      <c r="R140" s="51"/>
      <c r="S140" s="51"/>
      <c r="T140" s="51"/>
      <c r="U140" s="51"/>
      <c r="V140" s="51"/>
      <c r="W140" s="51"/>
      <c r="X140" s="51"/>
      <c r="Y140" s="51"/>
      <c r="Z140" s="51"/>
      <c r="AA140" s="51"/>
      <c r="AB140" s="51"/>
      <c r="AC140" s="51"/>
      <c r="AD140" s="51"/>
      <c r="AE140" s="51"/>
    </row>
    <row r="141" spans="11:31">
      <c r="K141" s="51" t="str">
        <f t="shared" si="49"/>
        <v>-</v>
      </c>
      <c r="L141" s="51"/>
      <c r="M141" s="51"/>
      <c r="N141" s="51"/>
      <c r="O141" s="51"/>
      <c r="P141" s="51"/>
      <c r="Q141" s="51"/>
      <c r="R141" s="51"/>
      <c r="S141" s="51"/>
      <c r="T141" s="51"/>
      <c r="U141" s="51"/>
      <c r="V141" s="51"/>
      <c r="W141" s="51"/>
      <c r="X141" s="51"/>
      <c r="Y141" s="51"/>
      <c r="Z141" s="51"/>
      <c r="AA141" s="51"/>
      <c r="AB141" s="51"/>
      <c r="AC141" s="51"/>
      <c r="AD141" s="51"/>
      <c r="AE141" s="51"/>
    </row>
    <row r="142" spans="11:31">
      <c r="K142" s="51" t="str">
        <f t="shared" si="49"/>
        <v>-</v>
      </c>
      <c r="L142" s="51"/>
      <c r="M142" s="51"/>
      <c r="N142" s="51"/>
      <c r="O142" s="51"/>
      <c r="P142" s="51"/>
      <c r="Q142" s="51"/>
      <c r="R142" s="51"/>
      <c r="S142" s="51"/>
      <c r="T142" s="51"/>
      <c r="U142" s="51"/>
      <c r="V142" s="51"/>
      <c r="W142" s="51"/>
      <c r="X142" s="51"/>
      <c r="Y142" s="51"/>
      <c r="Z142" s="51"/>
      <c r="AA142" s="51"/>
      <c r="AB142" s="51"/>
      <c r="AC142" s="51"/>
      <c r="AD142" s="51"/>
      <c r="AE142" s="51"/>
    </row>
    <row r="143" spans="11:31">
      <c r="K143" s="51" t="str">
        <f t="shared" si="49"/>
        <v>-</v>
      </c>
      <c r="L143" s="51"/>
      <c r="M143" s="51"/>
      <c r="N143" s="51"/>
      <c r="O143" s="51"/>
      <c r="P143" s="51"/>
      <c r="Q143" s="51"/>
      <c r="R143" s="51"/>
      <c r="S143" s="51"/>
      <c r="T143" s="51"/>
      <c r="U143" s="51"/>
      <c r="V143" s="51"/>
      <c r="W143" s="51"/>
      <c r="X143" s="51"/>
      <c r="Y143" s="51"/>
      <c r="Z143" s="51"/>
      <c r="AA143" s="51"/>
      <c r="AB143" s="51"/>
      <c r="AC143" s="51"/>
      <c r="AD143" s="51"/>
      <c r="AE143" s="51"/>
    </row>
    <row r="144" spans="11:31">
      <c r="K144" s="51" t="str">
        <f t="shared" si="49"/>
        <v>-</v>
      </c>
      <c r="L144" s="51"/>
      <c r="M144" s="51"/>
      <c r="N144" s="51"/>
      <c r="O144" s="51"/>
      <c r="P144" s="51"/>
      <c r="Q144" s="51"/>
      <c r="R144" s="51"/>
      <c r="S144" s="51"/>
      <c r="T144" s="51"/>
      <c r="U144" s="51"/>
      <c r="V144" s="51"/>
      <c r="W144" s="51"/>
      <c r="X144" s="51"/>
      <c r="Y144" s="51"/>
      <c r="Z144" s="51"/>
      <c r="AA144" s="51"/>
      <c r="AB144" s="51"/>
      <c r="AC144" s="51"/>
      <c r="AD144" s="51"/>
      <c r="AE144" s="51"/>
    </row>
    <row r="145" spans="11:31">
      <c r="K145" s="51" t="str">
        <f t="shared" si="49"/>
        <v>-</v>
      </c>
      <c r="L145" s="51"/>
      <c r="M145" s="51"/>
      <c r="N145" s="51"/>
      <c r="O145" s="51"/>
      <c r="P145" s="51"/>
      <c r="Q145" s="51"/>
      <c r="R145" s="51"/>
      <c r="S145" s="51"/>
      <c r="T145" s="51"/>
      <c r="U145" s="51"/>
      <c r="V145" s="51"/>
      <c r="W145" s="51"/>
      <c r="X145" s="51"/>
      <c r="Y145" s="51"/>
      <c r="Z145" s="51"/>
      <c r="AA145" s="51"/>
      <c r="AB145" s="51"/>
      <c r="AC145" s="51"/>
      <c r="AD145" s="51"/>
      <c r="AE145" s="51"/>
    </row>
    <row r="146" spans="11:31">
      <c r="K146" s="51" t="str">
        <f t="shared" si="49"/>
        <v>-</v>
      </c>
      <c r="L146" s="51"/>
      <c r="M146" s="51"/>
      <c r="N146" s="51"/>
      <c r="O146" s="51"/>
      <c r="P146" s="51"/>
      <c r="Q146" s="51"/>
      <c r="R146" s="51"/>
      <c r="S146" s="51"/>
      <c r="T146" s="51"/>
      <c r="U146" s="51"/>
      <c r="V146" s="51"/>
      <c r="W146" s="51"/>
      <c r="X146" s="51"/>
      <c r="Y146" s="51"/>
      <c r="Z146" s="51"/>
      <c r="AA146" s="51"/>
      <c r="AB146" s="51"/>
      <c r="AC146" s="51"/>
      <c r="AD146" s="51"/>
      <c r="AE146" s="51"/>
    </row>
    <row r="147" spans="11:31">
      <c r="K147" s="51" t="str">
        <f t="shared" si="49"/>
        <v>-</v>
      </c>
      <c r="L147" s="51"/>
      <c r="M147" s="51"/>
      <c r="N147" s="51"/>
      <c r="O147" s="51"/>
      <c r="P147" s="51"/>
      <c r="Q147" s="51"/>
      <c r="R147" s="51"/>
      <c r="S147" s="51"/>
      <c r="T147" s="51"/>
      <c r="U147" s="51"/>
      <c r="V147" s="51"/>
      <c r="W147" s="51"/>
      <c r="X147" s="51"/>
      <c r="Y147" s="51"/>
      <c r="Z147" s="51"/>
      <c r="AA147" s="51"/>
      <c r="AB147" s="51"/>
      <c r="AC147" s="51"/>
      <c r="AD147" s="51"/>
      <c r="AE147" s="51"/>
    </row>
    <row r="148" spans="11:31">
      <c r="K148" s="51" t="str">
        <f t="shared" si="49"/>
        <v>-</v>
      </c>
      <c r="L148" s="51"/>
      <c r="M148" s="51"/>
      <c r="N148" s="51"/>
      <c r="O148" s="51"/>
      <c r="P148" s="51"/>
      <c r="Q148" s="51"/>
      <c r="R148" s="51"/>
      <c r="S148" s="51"/>
      <c r="T148" s="51"/>
      <c r="U148" s="51"/>
      <c r="V148" s="51"/>
      <c r="W148" s="51"/>
      <c r="X148" s="51"/>
      <c r="Y148" s="51"/>
      <c r="Z148" s="51"/>
      <c r="AA148" s="51"/>
      <c r="AB148" s="51"/>
      <c r="AC148" s="51"/>
      <c r="AD148" s="51"/>
      <c r="AE148" s="51"/>
    </row>
    <row r="149" spans="11:31">
      <c r="K149" s="51" t="str">
        <f t="shared" si="49"/>
        <v>-</v>
      </c>
      <c r="L149" s="51"/>
      <c r="M149" s="51"/>
      <c r="N149" s="51"/>
      <c r="O149" s="51"/>
      <c r="P149" s="51"/>
      <c r="Q149" s="51"/>
      <c r="R149" s="51"/>
      <c r="S149" s="51"/>
      <c r="T149" s="51"/>
      <c r="U149" s="51"/>
      <c r="V149" s="51"/>
      <c r="W149" s="51"/>
      <c r="X149" s="51"/>
      <c r="Y149" s="51"/>
      <c r="Z149" s="51"/>
      <c r="AA149" s="51"/>
      <c r="AB149" s="51"/>
      <c r="AC149" s="51"/>
      <c r="AD149" s="51"/>
      <c r="AE149" s="51"/>
    </row>
    <row r="150" spans="11:31">
      <c r="K150" s="51" t="str">
        <f t="shared" si="49"/>
        <v>-</v>
      </c>
      <c r="L150" s="51"/>
      <c r="M150" s="51"/>
      <c r="N150" s="51"/>
      <c r="O150" s="51"/>
      <c r="P150" s="51"/>
      <c r="Q150" s="51"/>
      <c r="R150" s="51"/>
      <c r="S150" s="51"/>
      <c r="T150" s="51"/>
      <c r="U150" s="51"/>
      <c r="V150" s="51"/>
      <c r="W150" s="51"/>
      <c r="X150" s="51"/>
      <c r="Y150" s="51"/>
      <c r="Z150" s="51"/>
      <c r="AA150" s="51"/>
      <c r="AB150" s="51"/>
      <c r="AC150" s="51"/>
      <c r="AD150" s="51"/>
      <c r="AE150" s="51"/>
    </row>
    <row r="151" spans="11:31">
      <c r="K151" s="51" t="str">
        <f t="shared" si="49"/>
        <v>-</v>
      </c>
      <c r="L151" s="51"/>
      <c r="M151" s="51"/>
      <c r="N151" s="51"/>
      <c r="O151" s="51"/>
      <c r="P151" s="51"/>
      <c r="Q151" s="51"/>
      <c r="R151" s="51"/>
      <c r="S151" s="51"/>
      <c r="T151" s="51"/>
      <c r="U151" s="51"/>
      <c r="V151" s="51"/>
      <c r="W151" s="51"/>
      <c r="X151" s="51"/>
      <c r="Y151" s="51"/>
      <c r="Z151" s="51"/>
      <c r="AA151" s="51"/>
      <c r="AB151" s="51"/>
      <c r="AC151" s="51"/>
      <c r="AD151" s="51"/>
      <c r="AE151" s="51"/>
    </row>
    <row r="152" spans="11:31">
      <c r="K152" s="51" t="str">
        <f t="shared" si="49"/>
        <v>-</v>
      </c>
      <c r="L152" s="51"/>
      <c r="M152" s="51"/>
      <c r="N152" s="51"/>
      <c r="O152" s="51"/>
      <c r="P152" s="51"/>
      <c r="Q152" s="51"/>
      <c r="R152" s="51"/>
      <c r="S152" s="51"/>
      <c r="T152" s="51"/>
      <c r="U152" s="51"/>
      <c r="V152" s="51"/>
      <c r="W152" s="51"/>
      <c r="X152" s="51"/>
      <c r="Y152" s="51"/>
      <c r="Z152" s="51"/>
      <c r="AA152" s="51"/>
      <c r="AB152" s="51"/>
      <c r="AC152" s="51"/>
      <c r="AD152" s="51"/>
      <c r="AE152" s="51"/>
    </row>
    <row r="153" spans="11:31">
      <c r="K153" s="51" t="str">
        <f t="shared" si="49"/>
        <v>-</v>
      </c>
      <c r="L153" s="51"/>
      <c r="M153" s="51"/>
      <c r="N153" s="51"/>
      <c r="O153" s="51"/>
      <c r="P153" s="51"/>
      <c r="Q153" s="51"/>
      <c r="R153" s="51"/>
      <c r="S153" s="51"/>
      <c r="T153" s="51"/>
      <c r="U153" s="51"/>
      <c r="V153" s="51"/>
      <c r="W153" s="51"/>
      <c r="X153" s="51"/>
      <c r="Y153" s="51"/>
      <c r="Z153" s="51"/>
      <c r="AA153" s="51"/>
      <c r="AB153" s="51"/>
      <c r="AC153" s="51"/>
      <c r="AD153" s="51"/>
      <c r="AE153" s="51"/>
    </row>
    <row r="154" spans="11:31">
      <c r="K154" s="51" t="str">
        <f t="shared" si="49"/>
        <v>-</v>
      </c>
      <c r="L154" s="51"/>
      <c r="M154" s="51"/>
      <c r="N154" s="51"/>
      <c r="O154" s="51"/>
      <c r="P154" s="51"/>
      <c r="Q154" s="51"/>
      <c r="R154" s="51"/>
      <c r="S154" s="51"/>
      <c r="T154" s="51"/>
      <c r="U154" s="51"/>
      <c r="V154" s="51"/>
      <c r="W154" s="51"/>
      <c r="X154" s="51"/>
      <c r="Y154" s="51"/>
      <c r="Z154" s="51"/>
      <c r="AA154" s="51"/>
      <c r="AB154" s="51"/>
      <c r="AC154" s="51"/>
      <c r="AD154" s="51"/>
      <c r="AE154" s="51"/>
    </row>
    <row r="155" spans="11:31">
      <c r="K155" s="51" t="str">
        <f t="shared" si="49"/>
        <v>-</v>
      </c>
      <c r="L155" s="51"/>
      <c r="M155" s="51"/>
      <c r="N155" s="51"/>
      <c r="O155" s="51"/>
      <c r="P155" s="51"/>
      <c r="Q155" s="51"/>
      <c r="R155" s="51"/>
      <c r="S155" s="51"/>
      <c r="T155" s="51"/>
      <c r="U155" s="51"/>
      <c r="V155" s="51"/>
      <c r="W155" s="51"/>
      <c r="X155" s="51"/>
      <c r="Y155" s="51"/>
      <c r="Z155" s="51"/>
      <c r="AA155" s="51"/>
      <c r="AB155" s="51"/>
      <c r="AC155" s="51"/>
      <c r="AD155" s="51"/>
      <c r="AE155" s="51"/>
    </row>
    <row r="156" spans="11:31">
      <c r="K156" s="51" t="str">
        <f t="shared" si="49"/>
        <v>-</v>
      </c>
      <c r="L156" s="51"/>
      <c r="M156" s="51"/>
      <c r="N156" s="51"/>
      <c r="O156" s="51"/>
      <c r="P156" s="51"/>
      <c r="Q156" s="51"/>
      <c r="R156" s="51"/>
      <c r="S156" s="51"/>
      <c r="T156" s="51"/>
      <c r="U156" s="51"/>
      <c r="V156" s="51"/>
      <c r="W156" s="51"/>
      <c r="X156" s="51"/>
      <c r="Y156" s="51"/>
      <c r="Z156" s="51"/>
      <c r="AA156" s="51"/>
      <c r="AB156" s="51"/>
      <c r="AC156" s="51"/>
      <c r="AD156" s="51"/>
      <c r="AE156" s="51"/>
    </row>
    <row r="157" spans="11:31">
      <c r="K157" s="51" t="str">
        <f t="shared" si="49"/>
        <v>-</v>
      </c>
      <c r="L157" s="51"/>
      <c r="M157" s="51"/>
      <c r="N157" s="51"/>
      <c r="O157" s="51"/>
      <c r="P157" s="51"/>
      <c r="Q157" s="51"/>
      <c r="R157" s="51"/>
      <c r="S157" s="51"/>
      <c r="T157" s="51"/>
      <c r="U157" s="51"/>
      <c r="V157" s="51"/>
      <c r="W157" s="51"/>
      <c r="X157" s="51"/>
      <c r="Y157" s="51"/>
      <c r="Z157" s="51"/>
      <c r="AA157" s="51"/>
      <c r="AB157" s="51"/>
      <c r="AC157" s="51"/>
      <c r="AD157" s="51"/>
      <c r="AE157" s="51"/>
    </row>
    <row r="158" spans="11:31">
      <c r="K158" s="51" t="str">
        <f t="shared" si="49"/>
        <v>-</v>
      </c>
      <c r="L158" s="51"/>
      <c r="M158" s="51"/>
      <c r="N158" s="51"/>
      <c r="O158" s="51"/>
      <c r="P158" s="51"/>
      <c r="Q158" s="51"/>
      <c r="R158" s="51"/>
      <c r="S158" s="51"/>
      <c r="T158" s="51"/>
      <c r="U158" s="51"/>
      <c r="V158" s="51"/>
      <c r="W158" s="51"/>
      <c r="X158" s="51"/>
      <c r="Y158" s="51"/>
      <c r="Z158" s="51"/>
      <c r="AA158" s="51"/>
      <c r="AB158" s="51"/>
      <c r="AC158" s="51"/>
      <c r="AD158" s="51"/>
      <c r="AE158" s="51"/>
    </row>
    <row r="159" spans="11:31">
      <c r="K159" s="51" t="str">
        <f t="shared" si="49"/>
        <v>-</v>
      </c>
      <c r="L159" s="51"/>
      <c r="M159" s="51"/>
      <c r="N159" s="51"/>
      <c r="O159" s="51"/>
      <c r="P159" s="51"/>
      <c r="Q159" s="51"/>
      <c r="R159" s="51"/>
      <c r="S159" s="51"/>
      <c r="T159" s="51"/>
      <c r="U159" s="51"/>
      <c r="V159" s="51"/>
      <c r="W159" s="51"/>
      <c r="X159" s="51"/>
      <c r="Y159" s="51"/>
      <c r="Z159" s="51"/>
      <c r="AA159" s="51"/>
      <c r="AB159" s="51"/>
      <c r="AC159" s="51"/>
      <c r="AD159" s="51"/>
      <c r="AE159" s="51"/>
    </row>
    <row r="160" spans="11:31">
      <c r="K160" s="51" t="str">
        <f t="shared" si="49"/>
        <v>-</v>
      </c>
      <c r="L160" s="51"/>
      <c r="M160" s="51"/>
      <c r="N160" s="51"/>
      <c r="O160" s="51"/>
      <c r="P160" s="51"/>
      <c r="Q160" s="51"/>
      <c r="R160" s="51"/>
      <c r="S160" s="51"/>
      <c r="T160" s="51"/>
      <c r="U160" s="51"/>
      <c r="V160" s="51"/>
      <c r="W160" s="51"/>
      <c r="X160" s="51"/>
      <c r="Y160" s="51"/>
      <c r="Z160" s="51"/>
      <c r="AA160" s="51"/>
      <c r="AB160" s="51"/>
      <c r="AC160" s="51"/>
      <c r="AD160" s="51"/>
      <c r="AE160" s="51"/>
    </row>
    <row r="161" spans="11:31">
      <c r="K161" s="51" t="str">
        <f t="shared" si="49"/>
        <v>-</v>
      </c>
      <c r="L161" s="51"/>
      <c r="M161" s="51"/>
      <c r="N161" s="51"/>
      <c r="O161" s="51"/>
      <c r="P161" s="51"/>
      <c r="Q161" s="51"/>
      <c r="R161" s="51"/>
      <c r="S161" s="51"/>
      <c r="T161" s="51"/>
      <c r="U161" s="51"/>
      <c r="V161" s="51"/>
      <c r="W161" s="51"/>
      <c r="X161" s="51"/>
      <c r="Y161" s="51"/>
      <c r="Z161" s="51"/>
      <c r="AA161" s="51"/>
      <c r="AB161" s="51"/>
      <c r="AC161" s="51"/>
      <c r="AD161" s="51"/>
      <c r="AE161" s="51"/>
    </row>
    <row r="162" spans="11:31">
      <c r="K162" s="51" t="str">
        <f t="shared" si="49"/>
        <v>-</v>
      </c>
      <c r="L162" s="51"/>
      <c r="M162" s="51"/>
      <c r="N162" s="51"/>
      <c r="O162" s="51"/>
      <c r="P162" s="51"/>
      <c r="Q162" s="51"/>
      <c r="R162" s="51"/>
      <c r="S162" s="51"/>
      <c r="T162" s="51"/>
      <c r="U162" s="51"/>
      <c r="V162" s="51"/>
      <c r="W162" s="51"/>
      <c r="X162" s="51"/>
      <c r="Y162" s="51"/>
      <c r="Z162" s="51"/>
      <c r="AA162" s="51"/>
      <c r="AB162" s="51"/>
      <c r="AC162" s="51"/>
      <c r="AD162" s="51"/>
      <c r="AE162" s="51"/>
    </row>
    <row r="163" spans="11:31">
      <c r="K163" s="51" t="str">
        <f t="shared" si="49"/>
        <v>-</v>
      </c>
      <c r="L163" s="51"/>
      <c r="M163" s="51"/>
      <c r="N163" s="51"/>
      <c r="O163" s="51"/>
      <c r="P163" s="51"/>
      <c r="Q163" s="51"/>
      <c r="R163" s="51"/>
      <c r="S163" s="51"/>
      <c r="T163" s="51"/>
      <c r="U163" s="51"/>
      <c r="V163" s="51"/>
      <c r="W163" s="51"/>
      <c r="X163" s="51"/>
      <c r="Y163" s="51"/>
      <c r="Z163" s="51"/>
      <c r="AA163" s="51"/>
      <c r="AB163" s="51"/>
      <c r="AC163" s="51"/>
      <c r="AD163" s="51"/>
      <c r="AE163" s="51"/>
    </row>
    <row r="164" spans="11:31">
      <c r="K164" s="51" t="str">
        <f t="shared" si="49"/>
        <v>-</v>
      </c>
      <c r="L164" s="51"/>
      <c r="M164" s="51"/>
      <c r="N164" s="51"/>
      <c r="O164" s="51"/>
      <c r="P164" s="51"/>
      <c r="Q164" s="51"/>
      <c r="R164" s="51"/>
      <c r="S164" s="51"/>
      <c r="T164" s="51"/>
      <c r="U164" s="51"/>
      <c r="V164" s="51"/>
      <c r="W164" s="51"/>
      <c r="X164" s="51"/>
      <c r="Y164" s="51"/>
      <c r="Z164" s="51"/>
      <c r="AA164" s="51"/>
      <c r="AB164" s="51"/>
      <c r="AC164" s="51"/>
      <c r="AD164" s="51"/>
      <c r="AE164" s="51"/>
    </row>
    <row r="165" spans="11:31">
      <c r="K165" s="51" t="str">
        <f t="shared" si="49"/>
        <v>-</v>
      </c>
      <c r="L165" s="51"/>
      <c r="M165" s="51"/>
      <c r="N165" s="51"/>
      <c r="O165" s="51"/>
      <c r="P165" s="51"/>
      <c r="Q165" s="51"/>
      <c r="R165" s="51"/>
      <c r="S165" s="51"/>
      <c r="T165" s="51"/>
      <c r="U165" s="51"/>
      <c r="V165" s="51"/>
      <c r="W165" s="51"/>
      <c r="X165" s="51"/>
      <c r="Y165" s="51"/>
      <c r="Z165" s="51"/>
      <c r="AA165" s="51"/>
      <c r="AB165" s="51"/>
      <c r="AC165" s="51"/>
      <c r="AD165" s="51"/>
      <c r="AE165" s="51"/>
    </row>
    <row r="166" spans="11:31">
      <c r="K166" s="51" t="str">
        <f t="shared" si="49"/>
        <v>-</v>
      </c>
      <c r="L166" s="51"/>
      <c r="M166" s="51"/>
      <c r="N166" s="51"/>
      <c r="O166" s="51"/>
      <c r="P166" s="51"/>
      <c r="Q166" s="51"/>
      <c r="R166" s="51"/>
      <c r="S166" s="51"/>
      <c r="T166" s="51"/>
      <c r="U166" s="51"/>
      <c r="V166" s="51"/>
      <c r="W166" s="51"/>
      <c r="X166" s="51"/>
      <c r="Y166" s="51"/>
      <c r="Z166" s="51"/>
      <c r="AA166" s="51"/>
      <c r="AB166" s="51"/>
      <c r="AC166" s="51"/>
      <c r="AD166" s="51"/>
      <c r="AE166" s="51"/>
    </row>
    <row r="167" spans="11:31">
      <c r="K167" s="51" t="str">
        <f t="shared" si="49"/>
        <v>-</v>
      </c>
      <c r="L167" s="51"/>
      <c r="M167" s="51"/>
      <c r="N167" s="51"/>
      <c r="O167" s="51"/>
      <c r="P167" s="51"/>
      <c r="Q167" s="51"/>
      <c r="R167" s="51"/>
      <c r="S167" s="51"/>
      <c r="T167" s="51"/>
      <c r="U167" s="51"/>
      <c r="V167" s="51"/>
      <c r="W167" s="51"/>
      <c r="X167" s="51"/>
      <c r="Y167" s="51"/>
      <c r="Z167" s="51"/>
      <c r="AA167" s="51"/>
      <c r="AB167" s="51"/>
      <c r="AC167" s="51"/>
      <c r="AD167" s="51"/>
      <c r="AE167" s="51"/>
    </row>
    <row r="168" spans="11:31">
      <c r="K168" s="51" t="str">
        <f t="shared" si="49"/>
        <v>-</v>
      </c>
      <c r="L168" s="51"/>
      <c r="M168" s="51"/>
      <c r="N168" s="51"/>
      <c r="O168" s="51"/>
      <c r="P168" s="51"/>
      <c r="Q168" s="51"/>
      <c r="R168" s="51"/>
      <c r="S168" s="51"/>
      <c r="T168" s="51"/>
      <c r="U168" s="51"/>
      <c r="V168" s="51"/>
      <c r="W168" s="51"/>
      <c r="X168" s="51"/>
      <c r="Y168" s="51"/>
      <c r="Z168" s="51"/>
      <c r="AA168" s="51"/>
      <c r="AB168" s="51"/>
      <c r="AC168" s="51"/>
      <c r="AD168" s="51"/>
      <c r="AE168" s="51"/>
    </row>
    <row r="169" spans="11:31">
      <c r="K169" s="51" t="str">
        <f t="shared" si="49"/>
        <v>-</v>
      </c>
      <c r="L169" s="51"/>
      <c r="M169" s="51"/>
      <c r="N169" s="51"/>
      <c r="O169" s="51"/>
      <c r="P169" s="51"/>
      <c r="Q169" s="51"/>
      <c r="R169" s="51"/>
      <c r="S169" s="51"/>
      <c r="T169" s="51"/>
      <c r="U169" s="51"/>
      <c r="V169" s="51"/>
      <c r="W169" s="51"/>
      <c r="X169" s="51"/>
      <c r="Y169" s="51"/>
      <c r="Z169" s="51"/>
      <c r="AA169" s="51"/>
      <c r="AB169" s="51"/>
      <c r="AC169" s="51"/>
      <c r="AD169" s="51"/>
      <c r="AE169" s="51"/>
    </row>
    <row r="170" spans="11:31">
      <c r="K170" s="51" t="str">
        <f t="shared" si="49"/>
        <v>-</v>
      </c>
      <c r="L170" s="51"/>
      <c r="M170" s="51"/>
      <c r="N170" s="51"/>
      <c r="O170" s="51"/>
      <c r="P170" s="51"/>
      <c r="Q170" s="51"/>
      <c r="R170" s="51"/>
      <c r="S170" s="51"/>
      <c r="T170" s="51"/>
      <c r="U170" s="51"/>
      <c r="V170" s="51"/>
      <c r="W170" s="51"/>
      <c r="X170" s="51"/>
      <c r="Y170" s="51"/>
      <c r="Z170" s="51"/>
      <c r="AA170" s="51"/>
      <c r="AB170" s="51"/>
      <c r="AC170" s="51"/>
      <c r="AD170" s="51"/>
      <c r="AE170" s="51"/>
    </row>
    <row r="171" spans="11:31">
      <c r="K171" s="51" t="str">
        <f t="shared" si="49"/>
        <v>-</v>
      </c>
      <c r="L171" s="51"/>
      <c r="M171" s="51"/>
      <c r="N171" s="51"/>
      <c r="O171" s="51"/>
      <c r="P171" s="51"/>
      <c r="Q171" s="51"/>
      <c r="R171" s="51"/>
      <c r="S171" s="51"/>
      <c r="T171" s="51"/>
      <c r="U171" s="51"/>
      <c r="V171" s="51"/>
      <c r="W171" s="51"/>
      <c r="X171" s="51"/>
      <c r="Y171" s="51"/>
      <c r="Z171" s="51"/>
      <c r="AA171" s="51"/>
      <c r="AB171" s="51"/>
      <c r="AC171" s="51"/>
      <c r="AD171" s="51"/>
      <c r="AE171" s="51"/>
    </row>
    <row r="172" spans="11:31">
      <c r="K172" s="51" t="str">
        <f t="shared" si="49"/>
        <v>-</v>
      </c>
      <c r="L172" s="51"/>
      <c r="M172" s="51"/>
      <c r="N172" s="51"/>
      <c r="O172" s="51"/>
      <c r="P172" s="51"/>
      <c r="Q172" s="51"/>
      <c r="R172" s="51"/>
      <c r="S172" s="51"/>
      <c r="T172" s="51"/>
      <c r="U172" s="51"/>
      <c r="V172" s="51"/>
      <c r="W172" s="51"/>
      <c r="X172" s="51"/>
      <c r="Y172" s="51"/>
      <c r="Z172" s="51"/>
      <c r="AA172" s="51"/>
      <c r="AB172" s="51"/>
      <c r="AC172" s="51"/>
      <c r="AD172" s="51"/>
      <c r="AE172" s="51"/>
    </row>
    <row r="173" spans="11:31">
      <c r="K173" s="51" t="str">
        <f t="shared" si="49"/>
        <v>-</v>
      </c>
      <c r="L173" s="51"/>
      <c r="M173" s="51"/>
      <c r="N173" s="51"/>
      <c r="O173" s="51"/>
      <c r="P173" s="51"/>
      <c r="Q173" s="51"/>
      <c r="R173" s="51"/>
      <c r="S173" s="51"/>
      <c r="T173" s="51"/>
      <c r="U173" s="51"/>
      <c r="V173" s="51"/>
      <c r="W173" s="51"/>
      <c r="X173" s="51"/>
      <c r="Y173" s="51"/>
      <c r="Z173" s="51"/>
      <c r="AA173" s="51"/>
      <c r="AB173" s="51"/>
      <c r="AC173" s="51"/>
      <c r="AD173" s="51"/>
      <c r="AE173" s="51"/>
    </row>
    <row r="174" spans="11:31">
      <c r="K174" s="51" t="str">
        <f t="shared" si="49"/>
        <v>-</v>
      </c>
      <c r="L174" s="51"/>
      <c r="M174" s="51"/>
      <c r="N174" s="51"/>
      <c r="O174" s="51"/>
      <c r="P174" s="51"/>
      <c r="Q174" s="51"/>
      <c r="R174" s="51"/>
      <c r="S174" s="51"/>
      <c r="T174" s="51"/>
      <c r="U174" s="51"/>
      <c r="V174" s="51"/>
      <c r="W174" s="51"/>
      <c r="X174" s="51"/>
      <c r="Y174" s="51"/>
      <c r="Z174" s="51"/>
      <c r="AA174" s="51"/>
      <c r="AB174" s="51"/>
      <c r="AC174" s="51"/>
      <c r="AD174" s="51"/>
      <c r="AE174" s="51"/>
    </row>
    <row r="175" spans="11:31">
      <c r="K175" s="51" t="str">
        <f t="shared" si="49"/>
        <v>-</v>
      </c>
      <c r="L175" s="51"/>
      <c r="M175" s="51"/>
      <c r="N175" s="51"/>
      <c r="O175" s="51"/>
      <c r="P175" s="51"/>
      <c r="Q175" s="51"/>
      <c r="R175" s="51"/>
      <c r="S175" s="51"/>
      <c r="T175" s="51"/>
      <c r="U175" s="51"/>
      <c r="V175" s="51"/>
      <c r="W175" s="51"/>
      <c r="X175" s="51"/>
      <c r="Y175" s="51"/>
      <c r="Z175" s="51"/>
      <c r="AA175" s="51"/>
      <c r="AB175" s="51"/>
      <c r="AC175" s="51"/>
      <c r="AD175" s="51"/>
      <c r="AE175" s="51"/>
    </row>
    <row r="176" spans="11:31">
      <c r="K176" s="51" t="str">
        <f t="shared" si="49"/>
        <v>-</v>
      </c>
      <c r="L176" s="51"/>
      <c r="M176" s="51"/>
      <c r="N176" s="51"/>
      <c r="O176" s="51"/>
      <c r="P176" s="51"/>
      <c r="Q176" s="51"/>
      <c r="R176" s="51"/>
      <c r="S176" s="51"/>
      <c r="T176" s="51"/>
      <c r="U176" s="51"/>
      <c r="V176" s="51"/>
      <c r="W176" s="51"/>
      <c r="X176" s="51"/>
      <c r="Y176" s="51"/>
      <c r="Z176" s="51"/>
      <c r="AA176" s="51"/>
      <c r="AB176" s="51"/>
      <c r="AC176" s="51"/>
      <c r="AD176" s="51"/>
      <c r="AE176" s="51"/>
    </row>
    <row r="177" spans="11:31">
      <c r="K177" s="51" t="str">
        <f t="shared" si="49"/>
        <v>-</v>
      </c>
      <c r="L177" s="51"/>
      <c r="M177" s="51"/>
      <c r="N177" s="51"/>
      <c r="O177" s="51"/>
      <c r="P177" s="51"/>
      <c r="Q177" s="51"/>
      <c r="R177" s="51"/>
      <c r="S177" s="51"/>
      <c r="T177" s="51"/>
      <c r="U177" s="51"/>
      <c r="V177" s="51"/>
      <c r="W177" s="51"/>
      <c r="X177" s="51"/>
      <c r="Y177" s="51"/>
      <c r="Z177" s="51"/>
      <c r="AA177" s="51"/>
      <c r="AB177" s="51"/>
      <c r="AC177" s="51"/>
      <c r="AD177" s="51"/>
      <c r="AE177" s="51"/>
    </row>
    <row r="178" spans="11:31">
      <c r="K178" s="51" t="str">
        <f t="shared" si="49"/>
        <v>-</v>
      </c>
      <c r="L178" s="51"/>
      <c r="M178" s="51"/>
      <c r="N178" s="51"/>
      <c r="O178" s="51"/>
      <c r="P178" s="51"/>
      <c r="Q178" s="51"/>
      <c r="R178" s="51"/>
      <c r="S178" s="51"/>
      <c r="T178" s="51"/>
      <c r="U178" s="51"/>
      <c r="V178" s="51"/>
      <c r="W178" s="51"/>
      <c r="X178" s="51"/>
      <c r="Y178" s="51"/>
      <c r="Z178" s="51"/>
      <c r="AA178" s="51"/>
      <c r="AB178" s="51"/>
      <c r="AC178" s="51"/>
      <c r="AD178" s="51"/>
      <c r="AE178" s="51"/>
    </row>
    <row r="179" spans="11:31">
      <c r="K179" s="51" t="str">
        <f t="shared" si="49"/>
        <v>-</v>
      </c>
      <c r="L179" s="51"/>
      <c r="M179" s="51"/>
      <c r="N179" s="51"/>
      <c r="O179" s="51"/>
      <c r="P179" s="51"/>
      <c r="Q179" s="51"/>
      <c r="R179" s="51"/>
      <c r="S179" s="51"/>
      <c r="T179" s="51"/>
      <c r="U179" s="51"/>
      <c r="V179" s="51"/>
      <c r="W179" s="51"/>
      <c r="X179" s="51"/>
      <c r="Y179" s="51"/>
      <c r="Z179" s="51"/>
      <c r="AA179" s="51"/>
      <c r="AB179" s="51"/>
      <c r="AC179" s="51"/>
      <c r="AD179" s="51"/>
      <c r="AE179" s="51"/>
    </row>
    <row r="180" spans="11:31">
      <c r="K180" s="51" t="str">
        <f t="shared" si="49"/>
        <v>-</v>
      </c>
      <c r="L180" s="51"/>
      <c r="M180" s="51"/>
      <c r="N180" s="51"/>
      <c r="O180" s="51"/>
      <c r="P180" s="51"/>
      <c r="Q180" s="51"/>
      <c r="R180" s="51"/>
      <c r="S180" s="51"/>
      <c r="T180" s="51"/>
      <c r="U180" s="51"/>
      <c r="V180" s="51"/>
      <c r="W180" s="51"/>
      <c r="X180" s="51"/>
      <c r="Y180" s="51"/>
      <c r="Z180" s="51"/>
      <c r="AA180" s="51"/>
      <c r="AB180" s="51"/>
      <c r="AC180" s="51"/>
      <c r="AD180" s="51"/>
      <c r="AE180" s="51"/>
    </row>
    <row r="181" spans="11:31">
      <c r="K181" s="51" t="str">
        <f t="shared" si="49"/>
        <v>-</v>
      </c>
      <c r="L181" s="51"/>
      <c r="M181" s="51"/>
      <c r="N181" s="51"/>
      <c r="O181" s="51"/>
      <c r="P181" s="51"/>
      <c r="Q181" s="51"/>
      <c r="R181" s="51"/>
      <c r="S181" s="51"/>
      <c r="T181" s="51"/>
      <c r="U181" s="51"/>
      <c r="V181" s="51"/>
      <c r="W181" s="51"/>
      <c r="X181" s="51"/>
      <c r="Y181" s="51"/>
      <c r="Z181" s="51"/>
      <c r="AA181" s="51"/>
      <c r="AB181" s="51"/>
      <c r="AC181" s="51"/>
      <c r="AD181" s="51"/>
      <c r="AE181" s="51"/>
    </row>
    <row r="182" spans="11:31">
      <c r="K182" s="51" t="str">
        <f t="shared" si="49"/>
        <v>-</v>
      </c>
      <c r="L182" s="51"/>
      <c r="M182" s="51"/>
      <c r="N182" s="51"/>
      <c r="O182" s="51"/>
      <c r="P182" s="51"/>
      <c r="Q182" s="51"/>
      <c r="R182" s="51"/>
      <c r="S182" s="51"/>
      <c r="T182" s="51"/>
      <c r="U182" s="51"/>
      <c r="V182" s="51"/>
      <c r="W182" s="51"/>
      <c r="X182" s="51"/>
      <c r="Y182" s="51"/>
      <c r="Z182" s="51"/>
      <c r="AA182" s="51"/>
      <c r="AB182" s="51"/>
      <c r="AC182" s="51"/>
      <c r="AD182" s="51"/>
      <c r="AE182" s="51"/>
    </row>
    <row r="183" spans="11:31">
      <c r="K183" s="51" t="str">
        <f t="shared" si="49"/>
        <v>-</v>
      </c>
      <c r="L183" s="51"/>
      <c r="M183" s="51"/>
      <c r="N183" s="51"/>
      <c r="O183" s="51"/>
      <c r="P183" s="51"/>
      <c r="Q183" s="51"/>
      <c r="R183" s="51"/>
      <c r="S183" s="51"/>
      <c r="T183" s="51"/>
      <c r="U183" s="51"/>
      <c r="V183" s="51"/>
      <c r="W183" s="51"/>
      <c r="X183" s="51"/>
      <c r="Y183" s="51"/>
      <c r="Z183" s="51"/>
      <c r="AA183" s="51"/>
      <c r="AB183" s="51"/>
      <c r="AC183" s="51"/>
      <c r="AD183" s="51"/>
      <c r="AE183" s="51"/>
    </row>
    <row r="184" spans="11:31">
      <c r="K184" s="51" t="str">
        <f t="shared" si="49"/>
        <v>-</v>
      </c>
      <c r="L184" s="51"/>
      <c r="M184" s="51"/>
      <c r="N184" s="51"/>
      <c r="O184" s="51"/>
      <c r="P184" s="51"/>
      <c r="Q184" s="51"/>
      <c r="R184" s="51"/>
      <c r="S184" s="51"/>
      <c r="T184" s="51"/>
      <c r="U184" s="51"/>
      <c r="V184" s="51"/>
      <c r="W184" s="51"/>
      <c r="X184" s="51"/>
      <c r="Y184" s="51"/>
      <c r="Z184" s="51"/>
      <c r="AA184" s="51"/>
      <c r="AB184" s="51"/>
      <c r="AC184" s="51"/>
      <c r="AD184" s="51"/>
      <c r="AE184" s="51"/>
    </row>
    <row r="185" spans="11:31">
      <c r="K185" s="51" t="str">
        <f t="shared" si="49"/>
        <v>-</v>
      </c>
      <c r="L185" s="51"/>
      <c r="M185" s="51"/>
      <c r="N185" s="51"/>
      <c r="O185" s="51"/>
      <c r="P185" s="51"/>
      <c r="Q185" s="51"/>
      <c r="R185" s="51"/>
      <c r="S185" s="51"/>
      <c r="T185" s="51"/>
      <c r="U185" s="51"/>
      <c r="V185" s="51"/>
      <c r="W185" s="51"/>
      <c r="X185" s="51"/>
      <c r="Y185" s="51"/>
      <c r="Z185" s="51"/>
      <c r="AA185" s="51"/>
      <c r="AB185" s="51"/>
      <c r="AC185" s="51"/>
      <c r="AD185" s="51"/>
      <c r="AE185" s="51"/>
    </row>
    <row r="186" spans="11:31">
      <c r="K186" s="51" t="str">
        <f t="shared" si="49"/>
        <v>-</v>
      </c>
      <c r="L186" s="51"/>
      <c r="M186" s="51"/>
      <c r="N186" s="51"/>
      <c r="O186" s="51"/>
      <c r="P186" s="51"/>
      <c r="Q186" s="51"/>
      <c r="R186" s="51"/>
      <c r="S186" s="51"/>
      <c r="T186" s="51"/>
      <c r="U186" s="51"/>
      <c r="V186" s="51"/>
      <c r="W186" s="51"/>
      <c r="X186" s="51"/>
      <c r="Y186" s="51"/>
      <c r="Z186" s="51"/>
      <c r="AA186" s="51"/>
      <c r="AB186" s="51"/>
      <c r="AC186" s="51"/>
      <c r="AD186" s="51"/>
      <c r="AE186" s="51"/>
    </row>
    <row r="187" spans="11:31">
      <c r="K187" s="51" t="str">
        <f t="shared" si="49"/>
        <v>-</v>
      </c>
      <c r="L187" s="51"/>
      <c r="M187" s="51"/>
      <c r="N187" s="51"/>
      <c r="O187" s="51"/>
      <c r="P187" s="51"/>
      <c r="Q187" s="51"/>
      <c r="R187" s="51"/>
      <c r="S187" s="51"/>
      <c r="T187" s="51"/>
      <c r="U187" s="51"/>
      <c r="V187" s="51"/>
      <c r="W187" s="51"/>
      <c r="X187" s="51"/>
      <c r="Y187" s="51"/>
      <c r="Z187" s="51"/>
      <c r="AA187" s="51"/>
      <c r="AB187" s="51"/>
      <c r="AC187" s="51"/>
      <c r="AD187" s="51"/>
      <c r="AE187" s="51"/>
    </row>
    <row r="188" spans="11:31">
      <c r="K188" s="51" t="str">
        <f t="shared" si="49"/>
        <v>-</v>
      </c>
      <c r="L188" s="51"/>
      <c r="M188" s="51"/>
      <c r="N188" s="51"/>
      <c r="O188" s="51"/>
      <c r="P188" s="51"/>
      <c r="Q188" s="51"/>
      <c r="R188" s="51"/>
      <c r="S188" s="51"/>
      <c r="T188" s="51"/>
      <c r="U188" s="51"/>
      <c r="V188" s="51"/>
      <c r="W188" s="51"/>
      <c r="X188" s="51"/>
      <c r="Y188" s="51"/>
      <c r="Z188" s="51"/>
      <c r="AA188" s="51"/>
      <c r="AB188" s="51"/>
      <c r="AC188" s="51"/>
      <c r="AD188" s="51"/>
      <c r="AE188" s="51"/>
    </row>
    <row r="189" spans="11:31">
      <c r="K189" s="51" t="str">
        <f t="shared" si="49"/>
        <v>-</v>
      </c>
      <c r="L189" s="51"/>
      <c r="M189" s="51"/>
      <c r="N189" s="51"/>
      <c r="O189" s="51"/>
      <c r="P189" s="51"/>
      <c r="Q189" s="51"/>
      <c r="R189" s="51"/>
      <c r="S189" s="51"/>
      <c r="T189" s="51"/>
      <c r="U189" s="51"/>
      <c r="V189" s="51"/>
      <c r="W189" s="51"/>
      <c r="X189" s="51"/>
      <c r="Y189" s="51"/>
      <c r="Z189" s="51"/>
      <c r="AA189" s="51"/>
      <c r="AB189" s="51"/>
      <c r="AC189" s="51"/>
      <c r="AD189" s="51"/>
      <c r="AE189" s="51"/>
    </row>
    <row r="190" spans="11:31">
      <c r="K190" s="51" t="str">
        <f t="shared" si="49"/>
        <v>-</v>
      </c>
      <c r="L190" s="51"/>
      <c r="M190" s="51"/>
      <c r="N190" s="51"/>
      <c r="O190" s="51"/>
      <c r="P190" s="51"/>
      <c r="Q190" s="51"/>
      <c r="R190" s="51"/>
      <c r="S190" s="51"/>
      <c r="T190" s="51"/>
      <c r="U190" s="51"/>
      <c r="V190" s="51"/>
      <c r="W190" s="51"/>
      <c r="X190" s="51"/>
      <c r="Y190" s="51"/>
      <c r="Z190" s="51"/>
      <c r="AA190" s="51"/>
      <c r="AB190" s="51"/>
      <c r="AC190" s="51"/>
      <c r="AD190" s="51"/>
      <c r="AE190" s="51"/>
    </row>
    <row r="191" spans="11:31">
      <c r="K191" s="51" t="str">
        <f t="shared" si="49"/>
        <v>-</v>
      </c>
      <c r="L191" s="51"/>
      <c r="M191" s="51"/>
      <c r="N191" s="51"/>
      <c r="O191" s="51"/>
      <c r="P191" s="51"/>
      <c r="Q191" s="51"/>
      <c r="R191" s="51"/>
      <c r="S191" s="51"/>
      <c r="T191" s="51"/>
      <c r="U191" s="51"/>
      <c r="V191" s="51"/>
      <c r="W191" s="51"/>
      <c r="X191" s="51"/>
      <c r="Y191" s="51"/>
      <c r="Z191" s="51"/>
      <c r="AA191" s="51"/>
      <c r="AB191" s="51"/>
      <c r="AC191" s="51"/>
      <c r="AD191" s="51"/>
      <c r="AE191" s="51"/>
    </row>
    <row r="192" spans="11:31">
      <c r="K192" s="51" t="str">
        <f t="shared" si="49"/>
        <v>-</v>
      </c>
      <c r="L192" s="51"/>
      <c r="M192" s="51"/>
      <c r="N192" s="51"/>
      <c r="O192" s="51"/>
      <c r="P192" s="51"/>
      <c r="Q192" s="51"/>
      <c r="R192" s="51"/>
      <c r="S192" s="51"/>
      <c r="T192" s="51"/>
      <c r="U192" s="51"/>
      <c r="V192" s="51"/>
      <c r="W192" s="51"/>
      <c r="X192" s="51"/>
      <c r="Y192" s="51"/>
      <c r="Z192" s="51"/>
      <c r="AA192" s="51"/>
      <c r="AB192" s="51"/>
      <c r="AC192" s="51"/>
      <c r="AD192" s="51"/>
      <c r="AE192" s="51"/>
    </row>
    <row r="193" spans="11:31">
      <c r="K193" s="51" t="str">
        <f t="shared" si="49"/>
        <v>-</v>
      </c>
      <c r="L193" s="51"/>
      <c r="M193" s="51"/>
      <c r="N193" s="51"/>
      <c r="O193" s="51"/>
      <c r="P193" s="51"/>
      <c r="Q193" s="51"/>
      <c r="R193" s="51"/>
      <c r="S193" s="51"/>
      <c r="T193" s="51"/>
      <c r="U193" s="51"/>
      <c r="V193" s="51"/>
      <c r="W193" s="51"/>
      <c r="X193" s="51"/>
      <c r="Y193" s="51"/>
      <c r="Z193" s="51"/>
      <c r="AA193" s="51"/>
      <c r="AB193" s="51"/>
      <c r="AC193" s="51"/>
      <c r="AD193" s="51"/>
      <c r="AE193" s="51"/>
    </row>
    <row r="194" spans="11:31">
      <c r="K194" s="51" t="str">
        <f t="shared" si="49"/>
        <v>-</v>
      </c>
      <c r="L194" s="51"/>
      <c r="M194" s="51"/>
      <c r="N194" s="51"/>
      <c r="O194" s="51"/>
      <c r="P194" s="51"/>
      <c r="Q194" s="51"/>
      <c r="R194" s="51"/>
      <c r="S194" s="51"/>
      <c r="T194" s="51"/>
      <c r="U194" s="51"/>
      <c r="V194" s="51"/>
      <c r="W194" s="51"/>
      <c r="X194" s="51"/>
      <c r="Y194" s="51"/>
      <c r="Z194" s="51"/>
      <c r="AA194" s="51"/>
      <c r="AB194" s="51"/>
      <c r="AC194" s="51"/>
      <c r="AD194" s="51"/>
      <c r="AE194" s="51"/>
    </row>
    <row r="195" spans="11:31">
      <c r="K195" s="51" t="str">
        <f t="shared" si="49"/>
        <v>-</v>
      </c>
      <c r="L195" s="51"/>
      <c r="M195" s="51"/>
      <c r="N195" s="51"/>
      <c r="O195" s="51"/>
      <c r="P195" s="51"/>
      <c r="Q195" s="51"/>
      <c r="R195" s="51"/>
      <c r="S195" s="51"/>
      <c r="T195" s="51"/>
      <c r="U195" s="51"/>
      <c r="V195" s="51"/>
      <c r="W195" s="51"/>
      <c r="X195" s="51"/>
      <c r="Y195" s="51"/>
      <c r="Z195" s="51"/>
      <c r="AA195" s="51"/>
      <c r="AB195" s="51"/>
      <c r="AC195" s="51"/>
      <c r="AD195" s="51"/>
      <c r="AE195" s="51"/>
    </row>
    <row r="196" spans="11:31">
      <c r="K196" s="51" t="str">
        <f t="shared" ref="K196:K259" si="50">CONCATENATE(H196,"-",I196)</f>
        <v>-</v>
      </c>
      <c r="L196" s="51"/>
      <c r="M196" s="51"/>
      <c r="N196" s="51"/>
      <c r="O196" s="51"/>
      <c r="P196" s="51"/>
      <c r="Q196" s="51"/>
      <c r="R196" s="51"/>
      <c r="S196" s="51"/>
      <c r="T196" s="51"/>
      <c r="U196" s="51"/>
      <c r="V196" s="51"/>
      <c r="W196" s="51"/>
      <c r="X196" s="51"/>
      <c r="Y196" s="51"/>
      <c r="Z196" s="51"/>
      <c r="AA196" s="51"/>
      <c r="AB196" s="51"/>
      <c r="AC196" s="51"/>
      <c r="AD196" s="51"/>
      <c r="AE196" s="51"/>
    </row>
    <row r="197" spans="11:31">
      <c r="K197" s="51" t="str">
        <f t="shared" si="50"/>
        <v>-</v>
      </c>
      <c r="L197" s="51"/>
      <c r="M197" s="51"/>
      <c r="N197" s="51"/>
      <c r="O197" s="51"/>
      <c r="P197" s="51"/>
      <c r="Q197" s="51"/>
      <c r="R197" s="51"/>
      <c r="S197" s="51"/>
      <c r="T197" s="51"/>
      <c r="U197" s="51"/>
      <c r="V197" s="51"/>
      <c r="W197" s="51"/>
      <c r="X197" s="51"/>
      <c r="Y197" s="51"/>
      <c r="Z197" s="51"/>
      <c r="AA197" s="51"/>
      <c r="AB197" s="51"/>
      <c r="AC197" s="51"/>
      <c r="AD197" s="51"/>
      <c r="AE197" s="51"/>
    </row>
    <row r="198" spans="11:31">
      <c r="K198" s="51" t="str">
        <f t="shared" si="50"/>
        <v>-</v>
      </c>
      <c r="L198" s="51"/>
      <c r="M198" s="51"/>
      <c r="N198" s="51"/>
      <c r="O198" s="51"/>
      <c r="P198" s="51"/>
      <c r="Q198" s="51"/>
      <c r="R198" s="51"/>
      <c r="S198" s="51"/>
      <c r="T198" s="51"/>
      <c r="U198" s="51"/>
      <c r="V198" s="51"/>
      <c r="W198" s="51"/>
      <c r="X198" s="51"/>
      <c r="Y198" s="51"/>
      <c r="Z198" s="51"/>
      <c r="AA198" s="51"/>
      <c r="AB198" s="51"/>
      <c r="AC198" s="51"/>
      <c r="AD198" s="51"/>
      <c r="AE198" s="51"/>
    </row>
    <row r="199" spans="11:31">
      <c r="K199" s="51" t="str">
        <f t="shared" si="50"/>
        <v>-</v>
      </c>
      <c r="L199" s="51"/>
      <c r="M199" s="51"/>
      <c r="N199" s="51"/>
      <c r="O199" s="51"/>
      <c r="P199" s="51"/>
      <c r="Q199" s="51"/>
      <c r="R199" s="51"/>
      <c r="S199" s="51"/>
      <c r="T199" s="51"/>
      <c r="U199" s="51"/>
      <c r="V199" s="51"/>
      <c r="W199" s="51"/>
      <c r="X199" s="51"/>
      <c r="Y199" s="51"/>
      <c r="Z199" s="51"/>
      <c r="AA199" s="51"/>
      <c r="AB199" s="51"/>
      <c r="AC199" s="51"/>
      <c r="AD199" s="51"/>
      <c r="AE199" s="51"/>
    </row>
    <row r="200" spans="11:31">
      <c r="K200" s="51" t="str">
        <f t="shared" si="50"/>
        <v>-</v>
      </c>
      <c r="L200" s="51"/>
      <c r="M200" s="51"/>
      <c r="N200" s="51"/>
      <c r="O200" s="51"/>
      <c r="P200" s="51"/>
      <c r="Q200" s="51"/>
      <c r="R200" s="51"/>
      <c r="S200" s="51"/>
      <c r="T200" s="51"/>
      <c r="U200" s="51"/>
      <c r="V200" s="51"/>
      <c r="W200" s="51"/>
      <c r="X200" s="51"/>
      <c r="Y200" s="51"/>
      <c r="Z200" s="51"/>
      <c r="AA200" s="51"/>
      <c r="AB200" s="51"/>
      <c r="AC200" s="51"/>
      <c r="AD200" s="51"/>
      <c r="AE200" s="51"/>
    </row>
    <row r="201" spans="11:31">
      <c r="K201" s="51" t="str">
        <f t="shared" si="50"/>
        <v>-</v>
      </c>
      <c r="L201" s="51"/>
      <c r="M201" s="51"/>
      <c r="N201" s="51"/>
      <c r="O201" s="51"/>
      <c r="P201" s="51"/>
      <c r="Q201" s="51"/>
      <c r="R201" s="51"/>
      <c r="S201" s="51"/>
      <c r="T201" s="51"/>
      <c r="U201" s="51"/>
      <c r="V201" s="51"/>
      <c r="W201" s="51"/>
      <c r="X201" s="51"/>
      <c r="Y201" s="51"/>
      <c r="Z201" s="51"/>
      <c r="AA201" s="51"/>
      <c r="AB201" s="51"/>
      <c r="AC201" s="51"/>
      <c r="AD201" s="51"/>
      <c r="AE201" s="51"/>
    </row>
    <row r="202" spans="11:31">
      <c r="K202" s="51" t="str">
        <f t="shared" si="50"/>
        <v>-</v>
      </c>
      <c r="L202" s="51"/>
      <c r="M202" s="51"/>
      <c r="N202" s="51"/>
      <c r="O202" s="51"/>
      <c r="P202" s="51"/>
      <c r="Q202" s="51"/>
      <c r="R202" s="51"/>
      <c r="S202" s="51"/>
      <c r="T202" s="51"/>
      <c r="U202" s="51"/>
      <c r="V202" s="51"/>
      <c r="W202" s="51"/>
      <c r="X202" s="51"/>
      <c r="Y202" s="51"/>
      <c r="Z202" s="51"/>
      <c r="AA202" s="51"/>
      <c r="AB202" s="51"/>
      <c r="AC202" s="51"/>
      <c r="AD202" s="51"/>
      <c r="AE202" s="51"/>
    </row>
    <row r="203" spans="11:31">
      <c r="K203" s="51" t="str">
        <f t="shared" si="50"/>
        <v>-</v>
      </c>
      <c r="L203" s="51"/>
      <c r="M203" s="51"/>
      <c r="N203" s="51"/>
      <c r="O203" s="51"/>
      <c r="P203" s="51"/>
      <c r="Q203" s="51"/>
      <c r="R203" s="51"/>
      <c r="S203" s="51"/>
      <c r="T203" s="51"/>
      <c r="U203" s="51"/>
      <c r="V203" s="51"/>
      <c r="W203" s="51"/>
      <c r="X203" s="51"/>
      <c r="Y203" s="51"/>
      <c r="Z203" s="51"/>
      <c r="AA203" s="51"/>
      <c r="AB203" s="51"/>
      <c r="AC203" s="51"/>
      <c r="AD203" s="51"/>
      <c r="AE203" s="51"/>
    </row>
    <row r="204" spans="11:31">
      <c r="K204" s="51" t="str">
        <f t="shared" si="50"/>
        <v>-</v>
      </c>
      <c r="L204" s="51"/>
      <c r="M204" s="51"/>
      <c r="N204" s="51"/>
      <c r="O204" s="51"/>
      <c r="P204" s="51"/>
      <c r="Q204" s="51"/>
      <c r="R204" s="51"/>
      <c r="S204" s="51"/>
      <c r="T204" s="51"/>
      <c r="U204" s="51"/>
      <c r="V204" s="51"/>
      <c r="W204" s="51"/>
      <c r="X204" s="51"/>
      <c r="Y204" s="51"/>
      <c r="Z204" s="51"/>
      <c r="AA204" s="51"/>
      <c r="AB204" s="51"/>
      <c r="AC204" s="51"/>
      <c r="AD204" s="51"/>
      <c r="AE204" s="51"/>
    </row>
    <row r="205" spans="11:31">
      <c r="K205" s="51" t="str">
        <f t="shared" si="50"/>
        <v>-</v>
      </c>
      <c r="L205" s="51"/>
      <c r="M205" s="51"/>
      <c r="N205" s="51"/>
      <c r="O205" s="51"/>
      <c r="P205" s="51"/>
      <c r="Q205" s="51"/>
      <c r="R205" s="51"/>
      <c r="S205" s="51"/>
      <c r="T205" s="51"/>
      <c r="U205" s="51"/>
      <c r="V205" s="51"/>
      <c r="W205" s="51"/>
      <c r="X205" s="51"/>
      <c r="Y205" s="51"/>
      <c r="Z205" s="51"/>
      <c r="AA205" s="51"/>
      <c r="AB205" s="51"/>
      <c r="AC205" s="51"/>
      <c r="AD205" s="51"/>
      <c r="AE205" s="51"/>
    </row>
    <row r="206" spans="11:31">
      <c r="K206" s="51" t="str">
        <f t="shared" si="50"/>
        <v>-</v>
      </c>
      <c r="L206" s="51"/>
      <c r="M206" s="51"/>
      <c r="N206" s="51"/>
      <c r="O206" s="51"/>
      <c r="P206" s="51"/>
      <c r="Q206" s="51"/>
      <c r="R206" s="51"/>
      <c r="S206" s="51"/>
      <c r="T206" s="51"/>
      <c r="U206" s="51"/>
      <c r="V206" s="51"/>
      <c r="W206" s="51"/>
      <c r="X206" s="51"/>
      <c r="Y206" s="51"/>
      <c r="Z206" s="51"/>
      <c r="AA206" s="51"/>
      <c r="AB206" s="51"/>
      <c r="AC206" s="51"/>
      <c r="AD206" s="51"/>
      <c r="AE206" s="51"/>
    </row>
    <row r="207" spans="11:31">
      <c r="K207" s="51" t="str">
        <f t="shared" si="50"/>
        <v>-</v>
      </c>
      <c r="L207" s="51"/>
      <c r="M207" s="51"/>
      <c r="N207" s="51"/>
      <c r="O207" s="51"/>
      <c r="P207" s="51"/>
      <c r="Q207" s="51"/>
      <c r="R207" s="51"/>
      <c r="S207" s="51"/>
      <c r="T207" s="51"/>
      <c r="U207" s="51"/>
      <c r="V207" s="51"/>
      <c r="W207" s="51"/>
      <c r="X207" s="51"/>
      <c r="Y207" s="51"/>
      <c r="Z207" s="51"/>
      <c r="AA207" s="51"/>
      <c r="AB207" s="51"/>
      <c r="AC207" s="51"/>
      <c r="AD207" s="51"/>
      <c r="AE207" s="51"/>
    </row>
    <row r="208" spans="11:31">
      <c r="K208" s="51" t="str">
        <f t="shared" si="50"/>
        <v>-</v>
      </c>
      <c r="L208" s="51"/>
      <c r="M208" s="51"/>
      <c r="N208" s="51"/>
      <c r="O208" s="51"/>
      <c r="P208" s="51"/>
      <c r="Q208" s="51"/>
      <c r="R208" s="51"/>
      <c r="S208" s="51"/>
      <c r="T208" s="51"/>
      <c r="U208" s="51"/>
      <c r="V208" s="51"/>
      <c r="W208" s="51"/>
      <c r="X208" s="51"/>
      <c r="Y208" s="51"/>
      <c r="Z208" s="51"/>
      <c r="AA208" s="51"/>
      <c r="AB208" s="51"/>
      <c r="AC208" s="51"/>
      <c r="AD208" s="51"/>
      <c r="AE208" s="51"/>
    </row>
    <row r="209" spans="11:31">
      <c r="K209" s="51" t="str">
        <f t="shared" si="50"/>
        <v>-</v>
      </c>
      <c r="L209" s="51"/>
      <c r="M209" s="51"/>
      <c r="N209" s="51"/>
      <c r="O209" s="51"/>
      <c r="P209" s="51"/>
      <c r="Q209" s="51"/>
      <c r="R209" s="51"/>
      <c r="S209" s="51"/>
      <c r="T209" s="51"/>
      <c r="U209" s="51"/>
      <c r="V209" s="51"/>
      <c r="W209" s="51"/>
      <c r="X209" s="51"/>
      <c r="Y209" s="51"/>
      <c r="Z209" s="51"/>
      <c r="AA209" s="51"/>
      <c r="AB209" s="51"/>
      <c r="AC209" s="51"/>
      <c r="AD209" s="51"/>
      <c r="AE209" s="51"/>
    </row>
    <row r="210" spans="11:31">
      <c r="K210" s="51" t="str">
        <f t="shared" si="50"/>
        <v>-</v>
      </c>
      <c r="L210" s="51"/>
      <c r="M210" s="51"/>
      <c r="N210" s="51"/>
      <c r="O210" s="51"/>
      <c r="P210" s="51"/>
      <c r="Q210" s="51"/>
      <c r="R210" s="51"/>
      <c r="S210" s="51"/>
      <c r="T210" s="51"/>
      <c r="U210" s="51"/>
      <c r="V210" s="51"/>
      <c r="W210" s="51"/>
      <c r="X210" s="51"/>
      <c r="Y210" s="51"/>
      <c r="Z210" s="51"/>
      <c r="AA210" s="51"/>
      <c r="AB210" s="51"/>
      <c r="AC210" s="51"/>
      <c r="AD210" s="51"/>
      <c r="AE210" s="51"/>
    </row>
    <row r="211" spans="11:31">
      <c r="K211" s="51" t="str">
        <f t="shared" si="50"/>
        <v>-</v>
      </c>
      <c r="L211" s="51"/>
      <c r="M211" s="51"/>
      <c r="N211" s="51"/>
      <c r="O211" s="51"/>
      <c r="P211" s="51"/>
      <c r="Q211" s="51"/>
      <c r="R211" s="51"/>
      <c r="S211" s="51"/>
      <c r="T211" s="51"/>
      <c r="U211" s="51"/>
      <c r="V211" s="51"/>
      <c r="W211" s="51"/>
      <c r="X211" s="51"/>
      <c r="Y211" s="51"/>
      <c r="Z211" s="51"/>
      <c r="AA211" s="51"/>
      <c r="AB211" s="51"/>
      <c r="AC211" s="51"/>
      <c r="AD211" s="51"/>
      <c r="AE211" s="51"/>
    </row>
    <row r="212" spans="11:31">
      <c r="K212" s="51" t="str">
        <f t="shared" si="50"/>
        <v>-</v>
      </c>
      <c r="L212" s="51"/>
      <c r="M212" s="51"/>
      <c r="N212" s="51"/>
      <c r="O212" s="51"/>
      <c r="P212" s="51"/>
      <c r="Q212" s="51"/>
      <c r="R212" s="51"/>
      <c r="S212" s="51"/>
      <c r="T212" s="51"/>
      <c r="U212" s="51"/>
      <c r="V212" s="51"/>
      <c r="W212" s="51"/>
      <c r="X212" s="51"/>
      <c r="Y212" s="51"/>
      <c r="Z212" s="51"/>
      <c r="AA212" s="51"/>
      <c r="AB212" s="51"/>
      <c r="AC212" s="51"/>
      <c r="AD212" s="51"/>
      <c r="AE212" s="51"/>
    </row>
    <row r="213" spans="11:31">
      <c r="K213" s="51" t="str">
        <f t="shared" si="50"/>
        <v>-</v>
      </c>
      <c r="L213" s="51"/>
      <c r="M213" s="51"/>
      <c r="N213" s="51"/>
      <c r="O213" s="51"/>
      <c r="P213" s="51"/>
      <c r="Q213" s="51"/>
      <c r="R213" s="51"/>
      <c r="S213" s="51"/>
      <c r="T213" s="51"/>
      <c r="U213" s="51"/>
      <c r="V213" s="51"/>
      <c r="W213" s="51"/>
      <c r="X213" s="51"/>
      <c r="Y213" s="51"/>
      <c r="Z213" s="51"/>
      <c r="AA213" s="51"/>
      <c r="AB213" s="51"/>
      <c r="AC213" s="51"/>
      <c r="AD213" s="51"/>
      <c r="AE213" s="51"/>
    </row>
    <row r="214" spans="11:31">
      <c r="K214" s="51" t="str">
        <f t="shared" si="50"/>
        <v>-</v>
      </c>
      <c r="L214" s="51"/>
      <c r="M214" s="51"/>
      <c r="N214" s="51"/>
      <c r="O214" s="51"/>
      <c r="P214" s="51"/>
      <c r="Q214" s="51"/>
      <c r="R214" s="51"/>
      <c r="S214" s="51"/>
      <c r="T214" s="51"/>
      <c r="U214" s="51"/>
      <c r="V214" s="51"/>
      <c r="W214" s="51"/>
      <c r="X214" s="51"/>
      <c r="Y214" s="51"/>
      <c r="Z214" s="51"/>
      <c r="AA214" s="51"/>
      <c r="AB214" s="51"/>
      <c r="AC214" s="51"/>
      <c r="AD214" s="51"/>
      <c r="AE214" s="51"/>
    </row>
    <row r="215" spans="11:31">
      <c r="K215" s="51" t="str">
        <f t="shared" si="50"/>
        <v>-</v>
      </c>
      <c r="L215" s="51"/>
      <c r="M215" s="51"/>
      <c r="N215" s="51"/>
      <c r="O215" s="51"/>
      <c r="P215" s="51"/>
      <c r="Q215" s="51"/>
      <c r="R215" s="51"/>
      <c r="S215" s="51"/>
      <c r="T215" s="51"/>
      <c r="U215" s="51"/>
      <c r="V215" s="51"/>
      <c r="W215" s="51"/>
      <c r="X215" s="51"/>
      <c r="Y215" s="51"/>
      <c r="Z215" s="51"/>
      <c r="AA215" s="51"/>
      <c r="AB215" s="51"/>
      <c r="AC215" s="51"/>
      <c r="AD215" s="51"/>
      <c r="AE215" s="51"/>
    </row>
    <row r="216" spans="11:31">
      <c r="K216" s="51" t="str">
        <f t="shared" si="50"/>
        <v>-</v>
      </c>
      <c r="L216" s="51"/>
      <c r="M216" s="51"/>
      <c r="N216" s="51"/>
      <c r="O216" s="51"/>
      <c r="P216" s="51"/>
      <c r="Q216" s="51"/>
      <c r="R216" s="51"/>
      <c r="S216" s="51"/>
      <c r="T216" s="51"/>
      <c r="U216" s="51"/>
      <c r="V216" s="51"/>
      <c r="W216" s="51"/>
      <c r="X216" s="51"/>
      <c r="Y216" s="51"/>
      <c r="Z216" s="51"/>
      <c r="AA216" s="51"/>
      <c r="AB216" s="51"/>
      <c r="AC216" s="51"/>
      <c r="AD216" s="51"/>
      <c r="AE216" s="51"/>
    </row>
    <row r="217" spans="11:31">
      <c r="K217" s="51" t="str">
        <f t="shared" si="50"/>
        <v>-</v>
      </c>
      <c r="L217" s="51"/>
      <c r="M217" s="51"/>
      <c r="N217" s="51"/>
      <c r="O217" s="51"/>
      <c r="P217" s="51"/>
      <c r="Q217" s="51"/>
      <c r="R217" s="51"/>
      <c r="S217" s="51"/>
      <c r="T217" s="51"/>
      <c r="U217" s="51"/>
      <c r="V217" s="51"/>
      <c r="W217" s="51"/>
      <c r="X217" s="51"/>
      <c r="Y217" s="51"/>
      <c r="Z217" s="51"/>
      <c r="AA217" s="51"/>
      <c r="AB217" s="51"/>
      <c r="AC217" s="51"/>
      <c r="AD217" s="51"/>
      <c r="AE217" s="51"/>
    </row>
    <row r="218" spans="11:31">
      <c r="K218" s="51" t="str">
        <f t="shared" si="50"/>
        <v>-</v>
      </c>
      <c r="L218" s="51"/>
      <c r="M218" s="51"/>
      <c r="N218" s="51"/>
      <c r="O218" s="51"/>
      <c r="P218" s="51"/>
      <c r="Q218" s="51"/>
      <c r="R218" s="51"/>
      <c r="S218" s="51"/>
      <c r="T218" s="51"/>
      <c r="U218" s="51"/>
      <c r="V218" s="51"/>
      <c r="W218" s="51"/>
      <c r="X218" s="51"/>
      <c r="Y218" s="51"/>
      <c r="Z218" s="51"/>
      <c r="AA218" s="51"/>
      <c r="AB218" s="51"/>
      <c r="AC218" s="51"/>
      <c r="AD218" s="51"/>
      <c r="AE218" s="51"/>
    </row>
    <row r="219" spans="11:31">
      <c r="K219" s="51" t="str">
        <f t="shared" si="50"/>
        <v>-</v>
      </c>
      <c r="L219" s="51"/>
      <c r="M219" s="51"/>
      <c r="N219" s="51"/>
      <c r="O219" s="51"/>
      <c r="P219" s="51"/>
      <c r="Q219" s="51"/>
      <c r="R219" s="51"/>
      <c r="S219" s="51"/>
      <c r="T219" s="51"/>
      <c r="U219" s="51"/>
      <c r="V219" s="51"/>
      <c r="W219" s="51"/>
      <c r="X219" s="51"/>
      <c r="Y219" s="51"/>
      <c r="Z219" s="51"/>
      <c r="AA219" s="51"/>
      <c r="AB219" s="51"/>
      <c r="AC219" s="51"/>
      <c r="AD219" s="51"/>
      <c r="AE219" s="51"/>
    </row>
    <row r="220" spans="11:31">
      <c r="K220" s="51" t="str">
        <f t="shared" si="50"/>
        <v>-</v>
      </c>
      <c r="L220" s="51"/>
      <c r="M220" s="51"/>
      <c r="N220" s="51"/>
      <c r="O220" s="51"/>
      <c r="P220" s="51"/>
      <c r="Q220" s="51"/>
      <c r="R220" s="51"/>
      <c r="S220" s="51"/>
      <c r="T220" s="51"/>
      <c r="U220" s="51"/>
      <c r="V220" s="51"/>
      <c r="W220" s="51"/>
      <c r="X220" s="51"/>
      <c r="Y220" s="51"/>
      <c r="Z220" s="51"/>
      <c r="AA220" s="51"/>
      <c r="AB220" s="51"/>
      <c r="AC220" s="51"/>
      <c r="AD220" s="51"/>
      <c r="AE220" s="51"/>
    </row>
    <row r="221" spans="11:31">
      <c r="K221" s="51" t="str">
        <f t="shared" si="50"/>
        <v>-</v>
      </c>
      <c r="L221" s="51"/>
      <c r="M221" s="51"/>
      <c r="N221" s="51"/>
      <c r="O221" s="51"/>
      <c r="P221" s="51"/>
      <c r="Q221" s="51"/>
      <c r="R221" s="51"/>
      <c r="S221" s="51"/>
      <c r="T221" s="51"/>
      <c r="U221" s="51"/>
      <c r="V221" s="51"/>
      <c r="W221" s="51"/>
      <c r="X221" s="51"/>
      <c r="Y221" s="51"/>
      <c r="Z221" s="51"/>
      <c r="AA221" s="51"/>
      <c r="AB221" s="51"/>
      <c r="AC221" s="51"/>
      <c r="AD221" s="51"/>
      <c r="AE221" s="51"/>
    </row>
    <row r="222" spans="11:31">
      <c r="K222" s="51" t="str">
        <f t="shared" si="50"/>
        <v>-</v>
      </c>
      <c r="L222" s="51"/>
      <c r="M222" s="51"/>
      <c r="N222" s="51"/>
      <c r="O222" s="51"/>
      <c r="P222" s="51"/>
      <c r="Q222" s="51"/>
      <c r="R222" s="51"/>
      <c r="S222" s="51"/>
      <c r="T222" s="51"/>
      <c r="U222" s="51"/>
      <c r="V222" s="51"/>
      <c r="W222" s="51"/>
      <c r="X222" s="51"/>
      <c r="Y222" s="51"/>
      <c r="Z222" s="51"/>
      <c r="AA222" s="51"/>
      <c r="AB222" s="51"/>
      <c r="AC222" s="51"/>
      <c r="AD222" s="51"/>
      <c r="AE222" s="51"/>
    </row>
    <row r="223" spans="11:31">
      <c r="K223" s="51" t="str">
        <f t="shared" si="50"/>
        <v>-</v>
      </c>
      <c r="L223" s="51"/>
      <c r="M223" s="51"/>
      <c r="N223" s="51"/>
      <c r="O223" s="51"/>
      <c r="P223" s="51"/>
      <c r="Q223" s="51"/>
      <c r="R223" s="51"/>
      <c r="S223" s="51"/>
      <c r="T223" s="51"/>
      <c r="U223" s="51"/>
      <c r="V223" s="51"/>
      <c r="W223" s="51"/>
      <c r="X223" s="51"/>
      <c r="Y223" s="51"/>
      <c r="Z223" s="51"/>
      <c r="AA223" s="51"/>
      <c r="AB223" s="51"/>
      <c r="AC223" s="51"/>
      <c r="AD223" s="51"/>
      <c r="AE223" s="51"/>
    </row>
    <row r="224" spans="11:31">
      <c r="K224" s="51" t="str">
        <f t="shared" si="50"/>
        <v>-</v>
      </c>
      <c r="L224" s="51"/>
      <c r="M224" s="51"/>
      <c r="N224" s="51"/>
      <c r="O224" s="51"/>
      <c r="P224" s="51"/>
      <c r="Q224" s="51"/>
      <c r="R224" s="51"/>
      <c r="S224" s="51"/>
      <c r="T224" s="51"/>
      <c r="U224" s="51"/>
      <c r="V224" s="51"/>
      <c r="W224" s="51"/>
      <c r="X224" s="51"/>
      <c r="Y224" s="51"/>
      <c r="Z224" s="51"/>
      <c r="AA224" s="51"/>
      <c r="AB224" s="51"/>
      <c r="AC224" s="51"/>
      <c r="AD224" s="51"/>
      <c r="AE224" s="51"/>
    </row>
    <row r="225" spans="11:31">
      <c r="K225" s="51" t="str">
        <f t="shared" si="50"/>
        <v>-</v>
      </c>
      <c r="L225" s="51"/>
      <c r="M225" s="51"/>
      <c r="N225" s="51"/>
      <c r="O225" s="51"/>
      <c r="P225" s="51"/>
      <c r="Q225" s="51"/>
      <c r="R225" s="51"/>
      <c r="S225" s="51"/>
      <c r="T225" s="51"/>
      <c r="U225" s="51"/>
      <c r="V225" s="51"/>
      <c r="W225" s="51"/>
      <c r="X225" s="51"/>
      <c r="Y225" s="51"/>
      <c r="Z225" s="51"/>
      <c r="AA225" s="51"/>
      <c r="AB225" s="51"/>
      <c r="AC225" s="51"/>
      <c r="AD225" s="51"/>
      <c r="AE225" s="51"/>
    </row>
    <row r="226" spans="11:31">
      <c r="K226" s="51" t="str">
        <f t="shared" si="50"/>
        <v>-</v>
      </c>
      <c r="L226" s="51"/>
      <c r="M226" s="51"/>
      <c r="N226" s="51"/>
      <c r="O226" s="51"/>
      <c r="P226" s="51"/>
      <c r="Q226" s="51"/>
      <c r="R226" s="51"/>
      <c r="S226" s="51"/>
      <c r="T226" s="51"/>
      <c r="U226" s="51"/>
      <c r="V226" s="51"/>
      <c r="W226" s="51"/>
      <c r="X226" s="51"/>
      <c r="Y226" s="51"/>
      <c r="Z226" s="51"/>
      <c r="AA226" s="51"/>
      <c r="AB226" s="51"/>
      <c r="AC226" s="51"/>
      <c r="AD226" s="51"/>
      <c r="AE226" s="51"/>
    </row>
    <row r="227" spans="11:31">
      <c r="K227" s="51" t="str">
        <f t="shared" si="50"/>
        <v>-</v>
      </c>
      <c r="L227" s="51"/>
      <c r="M227" s="51"/>
      <c r="N227" s="51"/>
      <c r="O227" s="51"/>
      <c r="P227" s="51"/>
      <c r="Q227" s="51"/>
      <c r="R227" s="51"/>
      <c r="S227" s="51"/>
      <c r="T227" s="51"/>
      <c r="U227" s="51"/>
      <c r="V227" s="51"/>
      <c r="W227" s="51"/>
      <c r="X227" s="51"/>
      <c r="Y227" s="51"/>
      <c r="Z227" s="51"/>
      <c r="AA227" s="51"/>
      <c r="AB227" s="51"/>
      <c r="AC227" s="51"/>
      <c r="AD227" s="51"/>
      <c r="AE227" s="51"/>
    </row>
    <row r="228" spans="11:31">
      <c r="K228" s="51" t="str">
        <f t="shared" si="50"/>
        <v>-</v>
      </c>
      <c r="L228" s="51"/>
      <c r="M228" s="51"/>
      <c r="N228" s="51"/>
      <c r="O228" s="51"/>
      <c r="P228" s="51"/>
      <c r="Q228" s="51"/>
      <c r="R228" s="51"/>
      <c r="S228" s="51"/>
      <c r="T228" s="51"/>
      <c r="U228" s="51"/>
      <c r="V228" s="51"/>
      <c r="W228" s="51"/>
      <c r="X228" s="51"/>
      <c r="Y228" s="51"/>
      <c r="Z228" s="51"/>
      <c r="AA228" s="51"/>
      <c r="AB228" s="51"/>
      <c r="AC228" s="51"/>
      <c r="AD228" s="51"/>
      <c r="AE228" s="51"/>
    </row>
    <row r="229" spans="11:31">
      <c r="K229" s="51" t="str">
        <f t="shared" si="50"/>
        <v>-</v>
      </c>
      <c r="L229" s="51"/>
      <c r="M229" s="51"/>
      <c r="N229" s="51"/>
      <c r="O229" s="51"/>
      <c r="P229" s="51"/>
      <c r="Q229" s="51"/>
      <c r="R229" s="51"/>
      <c r="S229" s="51"/>
      <c r="T229" s="51"/>
      <c r="U229" s="51"/>
      <c r="V229" s="51"/>
      <c r="W229" s="51"/>
      <c r="X229" s="51"/>
      <c r="Y229" s="51"/>
      <c r="Z229" s="51"/>
      <c r="AA229" s="51"/>
      <c r="AB229" s="51"/>
      <c r="AC229" s="51"/>
      <c r="AD229" s="51"/>
      <c r="AE229" s="51"/>
    </row>
    <row r="230" spans="11:31">
      <c r="K230" s="51" t="str">
        <f t="shared" si="50"/>
        <v>-</v>
      </c>
      <c r="L230" s="51"/>
      <c r="M230" s="51"/>
      <c r="N230" s="51"/>
      <c r="O230" s="51"/>
      <c r="P230" s="51"/>
      <c r="Q230" s="51"/>
      <c r="R230" s="51"/>
      <c r="S230" s="51"/>
      <c r="T230" s="51"/>
      <c r="U230" s="51"/>
      <c r="V230" s="51"/>
      <c r="W230" s="51"/>
      <c r="X230" s="51"/>
      <c r="Y230" s="51"/>
      <c r="Z230" s="51"/>
      <c r="AA230" s="51"/>
      <c r="AB230" s="51"/>
      <c r="AC230" s="51"/>
      <c r="AD230" s="51"/>
      <c r="AE230" s="51"/>
    </row>
    <row r="231" spans="11:31">
      <c r="K231" s="51" t="str">
        <f t="shared" si="50"/>
        <v>-</v>
      </c>
      <c r="L231" s="51"/>
      <c r="M231" s="51"/>
      <c r="N231" s="51"/>
      <c r="O231" s="51"/>
      <c r="P231" s="51"/>
      <c r="Q231" s="51"/>
      <c r="R231" s="51"/>
      <c r="S231" s="51"/>
      <c r="T231" s="51"/>
      <c r="U231" s="51"/>
      <c r="V231" s="51"/>
      <c r="W231" s="51"/>
      <c r="X231" s="51"/>
      <c r="Y231" s="51"/>
      <c r="Z231" s="51"/>
      <c r="AA231" s="51"/>
      <c r="AB231" s="51"/>
      <c r="AC231" s="51"/>
      <c r="AD231" s="51"/>
      <c r="AE231" s="51"/>
    </row>
    <row r="232" spans="11:31">
      <c r="K232" s="51" t="str">
        <f t="shared" si="50"/>
        <v>-</v>
      </c>
      <c r="L232" s="51"/>
      <c r="M232" s="51"/>
      <c r="N232" s="51"/>
      <c r="O232" s="51"/>
      <c r="P232" s="51"/>
      <c r="Q232" s="51"/>
      <c r="R232" s="51"/>
      <c r="S232" s="51"/>
      <c r="T232" s="51"/>
      <c r="U232" s="51"/>
      <c r="V232" s="51"/>
      <c r="W232" s="51"/>
      <c r="X232" s="51"/>
      <c r="Y232" s="51"/>
      <c r="Z232" s="51"/>
      <c r="AA232" s="51"/>
      <c r="AB232" s="51"/>
      <c r="AC232" s="51"/>
      <c r="AD232" s="51"/>
      <c r="AE232" s="51"/>
    </row>
    <row r="233" spans="11:31">
      <c r="K233" s="51" t="str">
        <f t="shared" si="50"/>
        <v>-</v>
      </c>
      <c r="L233" s="51"/>
      <c r="M233" s="51"/>
      <c r="N233" s="51"/>
      <c r="O233" s="51"/>
      <c r="P233" s="51"/>
      <c r="Q233" s="51"/>
      <c r="R233" s="51"/>
      <c r="S233" s="51"/>
      <c r="T233" s="51"/>
      <c r="U233" s="51"/>
      <c r="V233" s="51"/>
      <c r="W233" s="51"/>
      <c r="X233" s="51"/>
      <c r="Y233" s="51"/>
      <c r="Z233" s="51"/>
      <c r="AA233" s="51"/>
      <c r="AB233" s="51"/>
      <c r="AC233" s="51"/>
      <c r="AD233" s="51"/>
      <c r="AE233" s="51"/>
    </row>
    <row r="234" spans="11:31">
      <c r="K234" s="51" t="str">
        <f t="shared" si="50"/>
        <v>-</v>
      </c>
      <c r="L234" s="51"/>
      <c r="M234" s="51"/>
      <c r="N234" s="51"/>
      <c r="O234" s="51"/>
      <c r="P234" s="51"/>
      <c r="Q234" s="51"/>
      <c r="R234" s="51"/>
      <c r="S234" s="51"/>
      <c r="T234" s="51"/>
      <c r="U234" s="51"/>
      <c r="V234" s="51"/>
      <c r="W234" s="51"/>
      <c r="X234" s="51"/>
      <c r="Y234" s="51"/>
      <c r="Z234" s="51"/>
      <c r="AA234" s="51"/>
      <c r="AB234" s="51"/>
      <c r="AC234" s="51"/>
      <c r="AD234" s="51"/>
      <c r="AE234" s="51"/>
    </row>
    <row r="235" spans="11:31">
      <c r="K235" s="51" t="str">
        <f t="shared" si="50"/>
        <v>-</v>
      </c>
      <c r="L235" s="51"/>
      <c r="M235" s="51"/>
      <c r="N235" s="51"/>
      <c r="O235" s="51"/>
      <c r="P235" s="51"/>
      <c r="Q235" s="51"/>
      <c r="R235" s="51"/>
      <c r="S235" s="51"/>
      <c r="T235" s="51"/>
      <c r="U235" s="51"/>
      <c r="V235" s="51"/>
      <c r="W235" s="51"/>
      <c r="X235" s="51"/>
      <c r="Y235" s="51"/>
      <c r="Z235" s="51"/>
      <c r="AA235" s="51"/>
      <c r="AB235" s="51"/>
      <c r="AC235" s="51"/>
      <c r="AD235" s="51"/>
      <c r="AE235" s="51"/>
    </row>
    <row r="236" spans="11:31">
      <c r="K236" s="51" t="str">
        <f t="shared" si="50"/>
        <v>-</v>
      </c>
      <c r="L236" s="51"/>
      <c r="M236" s="51"/>
      <c r="N236" s="51"/>
      <c r="O236" s="51"/>
      <c r="P236" s="51"/>
      <c r="Q236" s="51"/>
      <c r="R236" s="51"/>
      <c r="S236" s="51"/>
      <c r="T236" s="51"/>
      <c r="U236" s="51"/>
      <c r="V236" s="51"/>
      <c r="W236" s="51"/>
      <c r="X236" s="51"/>
      <c r="Y236" s="51"/>
      <c r="Z236" s="51"/>
      <c r="AA236" s="51"/>
      <c r="AB236" s="51"/>
      <c r="AC236" s="51"/>
      <c r="AD236" s="51"/>
      <c r="AE236" s="51"/>
    </row>
    <row r="237" spans="11:31">
      <c r="K237" s="51" t="str">
        <f t="shared" si="50"/>
        <v>-</v>
      </c>
      <c r="L237" s="51"/>
      <c r="M237" s="51"/>
      <c r="N237" s="51"/>
      <c r="O237" s="51"/>
      <c r="P237" s="51"/>
      <c r="Q237" s="51"/>
      <c r="R237" s="51"/>
      <c r="S237" s="51"/>
      <c r="T237" s="51"/>
      <c r="U237" s="51"/>
      <c r="V237" s="51"/>
      <c r="W237" s="51"/>
      <c r="X237" s="51"/>
      <c r="Y237" s="51"/>
      <c r="Z237" s="51"/>
      <c r="AA237" s="51"/>
      <c r="AB237" s="51"/>
      <c r="AC237" s="51"/>
      <c r="AD237" s="51"/>
      <c r="AE237" s="51"/>
    </row>
    <row r="238" spans="11:31">
      <c r="K238" s="51" t="str">
        <f t="shared" si="50"/>
        <v>-</v>
      </c>
      <c r="L238" s="51"/>
      <c r="M238" s="51"/>
      <c r="N238" s="51"/>
      <c r="O238" s="51"/>
      <c r="P238" s="51"/>
      <c r="Q238" s="51"/>
      <c r="R238" s="51"/>
      <c r="S238" s="51"/>
      <c r="T238" s="51"/>
      <c r="U238" s="51"/>
      <c r="V238" s="51"/>
      <c r="W238" s="51"/>
      <c r="X238" s="51"/>
      <c r="Y238" s="51"/>
      <c r="Z238" s="51"/>
      <c r="AA238" s="51"/>
      <c r="AB238" s="51"/>
      <c r="AC238" s="51"/>
      <c r="AD238" s="51"/>
      <c r="AE238" s="51"/>
    </row>
    <row r="239" spans="11:31">
      <c r="K239" s="51" t="str">
        <f t="shared" si="50"/>
        <v>-</v>
      </c>
      <c r="L239" s="51"/>
      <c r="M239" s="51"/>
      <c r="N239" s="51"/>
      <c r="O239" s="51"/>
      <c r="P239" s="51"/>
      <c r="Q239" s="51"/>
      <c r="R239" s="51"/>
      <c r="S239" s="51"/>
      <c r="T239" s="51"/>
      <c r="U239" s="51"/>
      <c r="V239" s="51"/>
      <c r="W239" s="51"/>
      <c r="X239" s="51"/>
      <c r="Y239" s="51"/>
      <c r="Z239" s="51"/>
      <c r="AA239" s="51"/>
      <c r="AB239" s="51"/>
      <c r="AC239" s="51"/>
      <c r="AD239" s="51"/>
      <c r="AE239" s="51"/>
    </row>
    <row r="240" spans="11:31">
      <c r="K240" s="51" t="str">
        <f t="shared" si="50"/>
        <v>-</v>
      </c>
      <c r="L240" s="51"/>
      <c r="M240" s="51"/>
      <c r="N240" s="51"/>
      <c r="O240" s="51"/>
      <c r="P240" s="51"/>
      <c r="Q240" s="51"/>
      <c r="R240" s="51"/>
      <c r="S240" s="51"/>
      <c r="T240" s="51"/>
      <c r="U240" s="51"/>
      <c r="V240" s="51"/>
      <c r="W240" s="51"/>
      <c r="X240" s="51"/>
      <c r="Y240" s="51"/>
      <c r="Z240" s="51"/>
      <c r="AA240" s="51"/>
      <c r="AB240" s="51"/>
      <c r="AC240" s="51"/>
      <c r="AD240" s="51"/>
      <c r="AE240" s="51"/>
    </row>
    <row r="241" spans="11:31">
      <c r="K241" s="51" t="str">
        <f t="shared" si="50"/>
        <v>-</v>
      </c>
      <c r="L241" s="51"/>
      <c r="M241" s="51"/>
      <c r="N241" s="51"/>
      <c r="O241" s="51"/>
      <c r="P241" s="51"/>
      <c r="Q241" s="51"/>
      <c r="R241" s="51"/>
      <c r="S241" s="51"/>
      <c r="T241" s="51"/>
      <c r="U241" s="51"/>
      <c r="V241" s="51"/>
      <c r="W241" s="51"/>
      <c r="X241" s="51"/>
      <c r="Y241" s="51"/>
      <c r="Z241" s="51"/>
      <c r="AA241" s="51"/>
      <c r="AB241" s="51"/>
      <c r="AC241" s="51"/>
      <c r="AD241" s="51"/>
      <c r="AE241" s="51"/>
    </row>
    <row r="242" spans="11:31">
      <c r="K242" s="51" t="str">
        <f t="shared" si="50"/>
        <v>-</v>
      </c>
      <c r="L242" s="51"/>
      <c r="M242" s="51"/>
      <c r="N242" s="51"/>
      <c r="O242" s="51"/>
      <c r="P242" s="51"/>
      <c r="Q242" s="51"/>
      <c r="R242" s="51"/>
      <c r="S242" s="51"/>
      <c r="T242" s="51"/>
      <c r="U242" s="51"/>
      <c r="V242" s="51"/>
      <c r="W242" s="51"/>
      <c r="X242" s="51"/>
      <c r="Y242" s="51"/>
      <c r="Z242" s="51"/>
      <c r="AA242" s="51"/>
      <c r="AB242" s="51"/>
      <c r="AC242" s="51"/>
      <c r="AD242" s="51"/>
      <c r="AE242" s="51"/>
    </row>
    <row r="243" spans="11:31">
      <c r="K243" s="51" t="str">
        <f t="shared" si="50"/>
        <v>-</v>
      </c>
      <c r="L243" s="51"/>
      <c r="M243" s="51"/>
      <c r="N243" s="51"/>
      <c r="O243" s="51"/>
      <c r="P243" s="51"/>
      <c r="Q243" s="51"/>
      <c r="R243" s="51"/>
      <c r="S243" s="51"/>
      <c r="T243" s="51"/>
      <c r="U243" s="51"/>
      <c r="V243" s="51"/>
      <c r="W243" s="51"/>
      <c r="X243" s="51"/>
      <c r="Y243" s="51"/>
      <c r="Z243" s="51"/>
      <c r="AA243" s="51"/>
      <c r="AB243" s="51"/>
      <c r="AC243" s="51"/>
      <c r="AD243" s="51"/>
      <c r="AE243" s="51"/>
    </row>
    <row r="244" spans="11:31">
      <c r="K244" s="51" t="str">
        <f t="shared" si="50"/>
        <v>-</v>
      </c>
      <c r="L244" s="51"/>
      <c r="M244" s="51"/>
      <c r="N244" s="51"/>
      <c r="O244" s="51"/>
      <c r="P244" s="51"/>
      <c r="Q244" s="51"/>
      <c r="R244" s="51"/>
      <c r="S244" s="51"/>
      <c r="T244" s="51"/>
      <c r="U244" s="51"/>
      <c r="V244" s="51"/>
      <c r="W244" s="51"/>
      <c r="X244" s="51"/>
      <c r="Y244" s="51"/>
      <c r="Z244" s="51"/>
      <c r="AA244" s="51"/>
      <c r="AB244" s="51"/>
      <c r="AC244" s="51"/>
      <c r="AD244" s="51"/>
      <c r="AE244" s="51"/>
    </row>
    <row r="245" spans="11:31">
      <c r="K245" s="51" t="str">
        <f t="shared" si="50"/>
        <v>-</v>
      </c>
      <c r="L245" s="51"/>
      <c r="M245" s="51"/>
      <c r="N245" s="51"/>
      <c r="O245" s="51"/>
      <c r="P245" s="51"/>
      <c r="Q245" s="51"/>
      <c r="R245" s="51"/>
      <c r="S245" s="51"/>
      <c r="T245" s="51"/>
      <c r="U245" s="51"/>
      <c r="V245" s="51"/>
      <c r="W245" s="51"/>
      <c r="X245" s="51"/>
      <c r="Y245" s="51"/>
      <c r="Z245" s="51"/>
      <c r="AA245" s="51"/>
      <c r="AB245" s="51"/>
      <c r="AC245" s="51"/>
      <c r="AD245" s="51"/>
      <c r="AE245" s="51"/>
    </row>
    <row r="246" spans="11:31">
      <c r="K246" s="51" t="str">
        <f t="shared" si="50"/>
        <v>-</v>
      </c>
      <c r="L246" s="51"/>
      <c r="M246" s="51"/>
      <c r="N246" s="51"/>
      <c r="O246" s="51"/>
      <c r="P246" s="51"/>
      <c r="Q246" s="51"/>
      <c r="R246" s="51"/>
      <c r="S246" s="51"/>
      <c r="T246" s="51"/>
      <c r="U246" s="51"/>
      <c r="V246" s="51"/>
      <c r="W246" s="51"/>
      <c r="X246" s="51"/>
      <c r="Y246" s="51"/>
      <c r="Z246" s="51"/>
      <c r="AA246" s="51"/>
      <c r="AB246" s="51"/>
      <c r="AC246" s="51"/>
      <c r="AD246" s="51"/>
      <c r="AE246" s="51"/>
    </row>
    <row r="247" spans="11:31">
      <c r="K247" s="51" t="str">
        <f t="shared" si="50"/>
        <v>-</v>
      </c>
      <c r="L247" s="51"/>
      <c r="M247" s="51"/>
      <c r="N247" s="51"/>
      <c r="O247" s="51"/>
      <c r="P247" s="51"/>
      <c r="Q247" s="51"/>
      <c r="R247" s="51"/>
      <c r="S247" s="51"/>
      <c r="T247" s="51"/>
      <c r="U247" s="51"/>
      <c r="V247" s="51"/>
      <c r="W247" s="51"/>
      <c r="X247" s="51"/>
      <c r="Y247" s="51"/>
      <c r="Z247" s="51"/>
      <c r="AA247" s="51"/>
      <c r="AB247" s="51"/>
      <c r="AC247" s="51"/>
      <c r="AD247" s="51"/>
      <c r="AE247" s="51"/>
    </row>
    <row r="248" spans="11:31">
      <c r="K248" s="51" t="str">
        <f t="shared" si="50"/>
        <v>-</v>
      </c>
      <c r="L248" s="51"/>
      <c r="M248" s="51"/>
      <c r="N248" s="51"/>
      <c r="O248" s="51"/>
      <c r="P248" s="51"/>
      <c r="Q248" s="51"/>
      <c r="R248" s="51"/>
      <c r="S248" s="51"/>
      <c r="T248" s="51"/>
      <c r="U248" s="51"/>
      <c r="V248" s="51"/>
      <c r="W248" s="51"/>
      <c r="X248" s="51"/>
      <c r="Y248" s="51"/>
      <c r="Z248" s="51"/>
      <c r="AA248" s="51"/>
      <c r="AB248" s="51"/>
      <c r="AC248" s="51"/>
      <c r="AD248" s="51"/>
      <c r="AE248" s="51"/>
    </row>
    <row r="249" spans="11:31">
      <c r="K249" s="51" t="str">
        <f t="shared" si="50"/>
        <v>-</v>
      </c>
      <c r="L249" s="51"/>
      <c r="M249" s="51"/>
      <c r="N249" s="51"/>
      <c r="O249" s="51"/>
      <c r="P249" s="51"/>
      <c r="Q249" s="51"/>
      <c r="R249" s="51"/>
      <c r="S249" s="51"/>
      <c r="T249" s="51"/>
      <c r="U249" s="51"/>
      <c r="V249" s="51"/>
      <c r="W249" s="51"/>
      <c r="X249" s="51"/>
      <c r="Y249" s="51"/>
      <c r="Z249" s="51"/>
      <c r="AA249" s="51"/>
      <c r="AB249" s="51"/>
      <c r="AC249" s="51"/>
      <c r="AD249" s="51"/>
      <c r="AE249" s="51"/>
    </row>
    <row r="250" spans="11:31">
      <c r="K250" s="51" t="str">
        <f t="shared" si="50"/>
        <v>-</v>
      </c>
      <c r="L250" s="51"/>
      <c r="M250" s="51"/>
      <c r="N250" s="51"/>
      <c r="O250" s="51"/>
      <c r="P250" s="51"/>
      <c r="Q250" s="51"/>
      <c r="R250" s="51"/>
      <c r="S250" s="51"/>
      <c r="T250" s="51"/>
      <c r="U250" s="51"/>
      <c r="V250" s="51"/>
      <c r="W250" s="51"/>
      <c r="X250" s="51"/>
      <c r="Y250" s="51"/>
      <c r="Z250" s="51"/>
      <c r="AA250" s="51"/>
      <c r="AB250" s="51"/>
      <c r="AC250" s="51"/>
      <c r="AD250" s="51"/>
      <c r="AE250" s="51"/>
    </row>
    <row r="251" spans="11:31">
      <c r="K251" s="51" t="str">
        <f t="shared" si="50"/>
        <v>-</v>
      </c>
      <c r="L251" s="51"/>
      <c r="M251" s="51"/>
      <c r="N251" s="51"/>
      <c r="O251" s="51"/>
      <c r="P251" s="51"/>
      <c r="Q251" s="51"/>
      <c r="R251" s="51"/>
      <c r="S251" s="51"/>
      <c r="T251" s="51"/>
      <c r="U251" s="51"/>
      <c r="V251" s="51"/>
      <c r="W251" s="51"/>
      <c r="X251" s="51"/>
      <c r="Y251" s="51"/>
      <c r="Z251" s="51"/>
      <c r="AA251" s="51"/>
      <c r="AB251" s="51"/>
      <c r="AC251" s="51"/>
      <c r="AD251" s="51"/>
      <c r="AE251" s="51"/>
    </row>
    <row r="252" spans="11:31">
      <c r="K252" s="51" t="str">
        <f t="shared" si="50"/>
        <v>-</v>
      </c>
      <c r="L252" s="51"/>
      <c r="M252" s="51"/>
      <c r="N252" s="51"/>
      <c r="O252" s="51"/>
      <c r="P252" s="51"/>
      <c r="Q252" s="51"/>
      <c r="R252" s="51"/>
      <c r="S252" s="51"/>
      <c r="T252" s="51"/>
      <c r="U252" s="51"/>
      <c r="V252" s="51"/>
      <c r="W252" s="51"/>
      <c r="X252" s="51"/>
      <c r="Y252" s="51"/>
      <c r="Z252" s="51"/>
      <c r="AA252" s="51"/>
      <c r="AB252" s="51"/>
      <c r="AC252" s="51"/>
      <c r="AD252" s="51"/>
      <c r="AE252" s="51"/>
    </row>
    <row r="253" spans="11:31">
      <c r="K253" s="51" t="str">
        <f t="shared" si="50"/>
        <v>-</v>
      </c>
      <c r="L253" s="51"/>
      <c r="M253" s="51"/>
      <c r="N253" s="51"/>
      <c r="O253" s="51"/>
      <c r="P253" s="51"/>
      <c r="Q253" s="51"/>
      <c r="R253" s="51"/>
      <c r="S253" s="51"/>
      <c r="T253" s="51"/>
      <c r="U253" s="51"/>
      <c r="V253" s="51"/>
      <c r="W253" s="51"/>
      <c r="X253" s="51"/>
      <c r="Y253" s="51"/>
      <c r="Z253" s="51"/>
      <c r="AA253" s="51"/>
      <c r="AB253" s="51"/>
      <c r="AC253" s="51"/>
      <c r="AD253" s="51"/>
      <c r="AE253" s="51"/>
    </row>
    <row r="254" spans="11:31">
      <c r="K254" s="51" t="str">
        <f t="shared" si="50"/>
        <v>-</v>
      </c>
      <c r="L254" s="51"/>
      <c r="M254" s="51"/>
      <c r="N254" s="51"/>
      <c r="O254" s="51"/>
      <c r="P254" s="51"/>
      <c r="Q254" s="51"/>
      <c r="R254" s="51"/>
      <c r="S254" s="51"/>
      <c r="T254" s="51"/>
      <c r="U254" s="51"/>
      <c r="V254" s="51"/>
      <c r="W254" s="51"/>
      <c r="X254" s="51"/>
      <c r="Y254" s="51"/>
      <c r="Z254" s="51"/>
      <c r="AA254" s="51"/>
      <c r="AB254" s="51"/>
      <c r="AC254" s="51"/>
      <c r="AD254" s="51"/>
      <c r="AE254" s="51"/>
    </row>
    <row r="255" spans="11:31">
      <c r="K255" s="51" t="str">
        <f t="shared" si="50"/>
        <v>-</v>
      </c>
      <c r="L255" s="51"/>
      <c r="M255" s="51"/>
      <c r="N255" s="51"/>
      <c r="O255" s="51"/>
      <c r="P255" s="51"/>
      <c r="Q255" s="51"/>
      <c r="R255" s="51"/>
      <c r="S255" s="51"/>
      <c r="T255" s="51"/>
      <c r="U255" s="51"/>
      <c r="V255" s="51"/>
      <c r="W255" s="51"/>
      <c r="X255" s="51"/>
      <c r="Y255" s="51"/>
      <c r="Z255" s="51"/>
      <c r="AA255" s="51"/>
      <c r="AB255" s="51"/>
      <c r="AC255" s="51"/>
      <c r="AD255" s="51"/>
      <c r="AE255" s="51"/>
    </row>
    <row r="256" spans="11:31">
      <c r="K256" s="51" t="str">
        <f t="shared" si="50"/>
        <v>-</v>
      </c>
      <c r="L256" s="51"/>
      <c r="M256" s="51"/>
      <c r="N256" s="51"/>
      <c r="O256" s="51"/>
      <c r="P256" s="51"/>
      <c r="Q256" s="51"/>
      <c r="R256" s="51"/>
      <c r="S256" s="51"/>
      <c r="T256" s="51"/>
      <c r="U256" s="51"/>
      <c r="V256" s="51"/>
      <c r="W256" s="51"/>
      <c r="X256" s="51"/>
      <c r="Y256" s="51"/>
      <c r="Z256" s="51"/>
      <c r="AA256" s="51"/>
      <c r="AB256" s="51"/>
      <c r="AC256" s="51"/>
      <c r="AD256" s="51"/>
      <c r="AE256" s="51"/>
    </row>
    <row r="257" spans="11:31">
      <c r="K257" s="51" t="str">
        <f t="shared" si="50"/>
        <v>-</v>
      </c>
      <c r="L257" s="51"/>
      <c r="M257" s="51"/>
      <c r="N257" s="51"/>
      <c r="O257" s="51"/>
      <c r="P257" s="51"/>
      <c r="Q257" s="51"/>
      <c r="R257" s="51"/>
      <c r="S257" s="51"/>
      <c r="T257" s="51"/>
      <c r="U257" s="51"/>
      <c r="V257" s="51"/>
      <c r="W257" s="51"/>
      <c r="X257" s="51"/>
      <c r="Y257" s="51"/>
      <c r="Z257" s="51"/>
      <c r="AA257" s="51"/>
      <c r="AB257" s="51"/>
      <c r="AC257" s="51"/>
      <c r="AD257" s="51"/>
      <c r="AE257" s="51"/>
    </row>
    <row r="258" spans="11:31">
      <c r="K258" s="51" t="str">
        <f t="shared" si="50"/>
        <v>-</v>
      </c>
      <c r="L258" s="51"/>
      <c r="M258" s="51"/>
      <c r="N258" s="51"/>
      <c r="O258" s="51"/>
      <c r="P258" s="51"/>
      <c r="Q258" s="51"/>
      <c r="R258" s="51"/>
      <c r="S258" s="51"/>
      <c r="T258" s="51"/>
      <c r="U258" s="51"/>
      <c r="V258" s="51"/>
      <c r="W258" s="51"/>
      <c r="X258" s="51"/>
      <c r="Y258" s="51"/>
      <c r="Z258" s="51"/>
      <c r="AA258" s="51"/>
      <c r="AB258" s="51"/>
      <c r="AC258" s="51"/>
      <c r="AD258" s="51"/>
      <c r="AE258" s="51"/>
    </row>
    <row r="259" spans="11:31">
      <c r="K259" s="51" t="str">
        <f t="shared" si="50"/>
        <v>-</v>
      </c>
      <c r="L259" s="51"/>
      <c r="M259" s="51"/>
      <c r="N259" s="51"/>
      <c r="O259" s="51"/>
      <c r="P259" s="51"/>
      <c r="Q259" s="51"/>
      <c r="R259" s="51"/>
      <c r="S259" s="51"/>
      <c r="T259" s="51"/>
      <c r="U259" s="51"/>
      <c r="V259" s="51"/>
      <c r="W259" s="51"/>
      <c r="X259" s="51"/>
      <c r="Y259" s="51"/>
      <c r="Z259" s="51"/>
      <c r="AA259" s="51"/>
      <c r="AB259" s="51"/>
      <c r="AC259" s="51"/>
      <c r="AD259" s="51"/>
      <c r="AE259" s="51"/>
    </row>
    <row r="260" spans="11:31">
      <c r="K260" s="51" t="str">
        <f t="shared" ref="K260:K323" si="51">CONCATENATE(H260,"-",I260)</f>
        <v>-</v>
      </c>
      <c r="L260" s="51"/>
      <c r="M260" s="51"/>
      <c r="N260" s="51"/>
      <c r="O260" s="51"/>
      <c r="P260" s="51"/>
      <c r="Q260" s="51"/>
      <c r="R260" s="51"/>
      <c r="S260" s="51"/>
      <c r="T260" s="51"/>
      <c r="U260" s="51"/>
      <c r="V260" s="51"/>
      <c r="W260" s="51"/>
      <c r="X260" s="51"/>
      <c r="Y260" s="51"/>
      <c r="Z260" s="51"/>
      <c r="AA260" s="51"/>
      <c r="AB260" s="51"/>
      <c r="AC260" s="51"/>
      <c r="AD260" s="51"/>
      <c r="AE260" s="51"/>
    </row>
    <row r="261" spans="11:31">
      <c r="K261" s="51" t="str">
        <f t="shared" si="51"/>
        <v>-</v>
      </c>
      <c r="L261" s="51"/>
      <c r="M261" s="51"/>
      <c r="N261" s="51"/>
      <c r="O261" s="51"/>
      <c r="P261" s="51"/>
      <c r="Q261" s="51"/>
      <c r="R261" s="51"/>
      <c r="S261" s="51"/>
      <c r="T261" s="51"/>
      <c r="U261" s="51"/>
      <c r="V261" s="51"/>
      <c r="W261" s="51"/>
      <c r="X261" s="51"/>
      <c r="Y261" s="51"/>
      <c r="Z261" s="51"/>
      <c r="AA261" s="51"/>
      <c r="AB261" s="51"/>
      <c r="AC261" s="51"/>
      <c r="AD261" s="51"/>
      <c r="AE261" s="51"/>
    </row>
    <row r="262" spans="11:31">
      <c r="K262" s="51" t="str">
        <f t="shared" si="51"/>
        <v>-</v>
      </c>
      <c r="L262" s="51"/>
      <c r="M262" s="51"/>
      <c r="N262" s="51"/>
      <c r="O262" s="51"/>
      <c r="P262" s="51"/>
      <c r="Q262" s="51"/>
      <c r="R262" s="51"/>
      <c r="S262" s="51"/>
      <c r="T262" s="51"/>
      <c r="U262" s="51"/>
      <c r="V262" s="51"/>
      <c r="W262" s="51"/>
      <c r="X262" s="51"/>
      <c r="Y262" s="51"/>
      <c r="Z262" s="51"/>
      <c r="AA262" s="51"/>
      <c r="AB262" s="51"/>
      <c r="AC262" s="51"/>
      <c r="AD262" s="51"/>
      <c r="AE262" s="51"/>
    </row>
    <row r="263" spans="11:31">
      <c r="K263" s="51" t="str">
        <f t="shared" si="51"/>
        <v>-</v>
      </c>
      <c r="L263" s="51"/>
      <c r="M263" s="51"/>
      <c r="N263" s="51"/>
      <c r="O263" s="51"/>
      <c r="P263" s="51"/>
      <c r="Q263" s="51"/>
      <c r="R263" s="51"/>
      <c r="S263" s="51"/>
      <c r="T263" s="51"/>
      <c r="U263" s="51"/>
      <c r="V263" s="51"/>
      <c r="W263" s="51"/>
      <c r="X263" s="51"/>
      <c r="Y263" s="51"/>
      <c r="Z263" s="51"/>
      <c r="AA263" s="51"/>
      <c r="AB263" s="51"/>
      <c r="AC263" s="51"/>
      <c r="AD263" s="51"/>
      <c r="AE263" s="51"/>
    </row>
    <row r="264" spans="11:31">
      <c r="K264" s="51" t="str">
        <f t="shared" si="51"/>
        <v>-</v>
      </c>
      <c r="L264" s="51"/>
      <c r="M264" s="51"/>
      <c r="N264" s="51"/>
      <c r="O264" s="51"/>
      <c r="P264" s="51"/>
      <c r="Q264" s="51"/>
      <c r="R264" s="51"/>
      <c r="S264" s="51"/>
      <c r="T264" s="51"/>
      <c r="U264" s="51"/>
      <c r="V264" s="51"/>
      <c r="W264" s="51"/>
      <c r="X264" s="51"/>
      <c r="Y264" s="51"/>
      <c r="Z264" s="51"/>
      <c r="AA264" s="51"/>
      <c r="AB264" s="51"/>
      <c r="AC264" s="51"/>
      <c r="AD264" s="51"/>
      <c r="AE264" s="51"/>
    </row>
    <row r="265" spans="11:31">
      <c r="K265" s="51" t="str">
        <f t="shared" si="51"/>
        <v>-</v>
      </c>
      <c r="L265" s="51"/>
      <c r="M265" s="51"/>
      <c r="N265" s="51"/>
      <c r="O265" s="51"/>
      <c r="P265" s="51"/>
      <c r="Q265" s="51"/>
      <c r="R265" s="51"/>
      <c r="S265" s="51"/>
      <c r="T265" s="51"/>
      <c r="U265" s="51"/>
      <c r="V265" s="51"/>
      <c r="W265" s="51"/>
      <c r="X265" s="51"/>
      <c r="Y265" s="51"/>
      <c r="Z265" s="51"/>
      <c r="AA265" s="51"/>
      <c r="AB265" s="51"/>
      <c r="AC265" s="51"/>
      <c r="AD265" s="51"/>
      <c r="AE265" s="51"/>
    </row>
    <row r="266" spans="11:31">
      <c r="K266" s="51" t="str">
        <f t="shared" si="51"/>
        <v>-</v>
      </c>
      <c r="L266" s="51"/>
      <c r="M266" s="51"/>
      <c r="N266" s="51"/>
      <c r="O266" s="51"/>
      <c r="P266" s="51"/>
      <c r="Q266" s="51"/>
      <c r="R266" s="51"/>
      <c r="S266" s="51"/>
      <c r="T266" s="51"/>
      <c r="U266" s="51"/>
      <c r="V266" s="51"/>
      <c r="W266" s="51"/>
      <c r="X266" s="51"/>
      <c r="Y266" s="51"/>
      <c r="Z266" s="51"/>
      <c r="AA266" s="51"/>
      <c r="AB266" s="51"/>
      <c r="AC266" s="51"/>
      <c r="AD266" s="51"/>
      <c r="AE266" s="51"/>
    </row>
    <row r="267" spans="11:31">
      <c r="K267" s="51" t="str">
        <f t="shared" si="51"/>
        <v>-</v>
      </c>
      <c r="L267" s="51"/>
      <c r="M267" s="51"/>
      <c r="N267" s="51"/>
      <c r="O267" s="51"/>
      <c r="P267" s="51"/>
      <c r="Q267" s="51"/>
      <c r="R267" s="51"/>
      <c r="S267" s="51"/>
      <c r="T267" s="51"/>
      <c r="U267" s="51"/>
      <c r="V267" s="51"/>
      <c r="W267" s="51"/>
      <c r="X267" s="51"/>
      <c r="Y267" s="51"/>
      <c r="Z267" s="51"/>
      <c r="AA267" s="51"/>
      <c r="AB267" s="51"/>
      <c r="AC267" s="51"/>
      <c r="AD267" s="51"/>
      <c r="AE267" s="51"/>
    </row>
    <row r="268" spans="11:31">
      <c r="K268" s="51" t="str">
        <f t="shared" si="51"/>
        <v>-</v>
      </c>
      <c r="L268" s="51"/>
      <c r="M268" s="51"/>
      <c r="N268" s="51"/>
      <c r="O268" s="51"/>
      <c r="P268" s="51"/>
      <c r="Q268" s="51"/>
      <c r="R268" s="51"/>
      <c r="S268" s="51"/>
      <c r="T268" s="51"/>
      <c r="U268" s="51"/>
      <c r="V268" s="51"/>
      <c r="W268" s="51"/>
      <c r="X268" s="51"/>
      <c r="Y268" s="51"/>
      <c r="Z268" s="51"/>
      <c r="AA268" s="51"/>
      <c r="AB268" s="51"/>
      <c r="AC268" s="51"/>
      <c r="AD268" s="51"/>
      <c r="AE268" s="51"/>
    </row>
    <row r="269" spans="11:31">
      <c r="K269" s="51" t="str">
        <f t="shared" si="51"/>
        <v>-</v>
      </c>
      <c r="L269" s="51"/>
      <c r="M269" s="51"/>
      <c r="N269" s="51"/>
      <c r="O269" s="51"/>
      <c r="P269" s="51"/>
      <c r="Q269" s="51"/>
      <c r="R269" s="51"/>
      <c r="S269" s="51"/>
      <c r="T269" s="51"/>
      <c r="U269" s="51"/>
      <c r="V269" s="51"/>
      <c r="W269" s="51"/>
      <c r="X269" s="51"/>
      <c r="Y269" s="51"/>
      <c r="Z269" s="51"/>
      <c r="AA269" s="51"/>
      <c r="AB269" s="51"/>
      <c r="AC269" s="51"/>
      <c r="AD269" s="51"/>
      <c r="AE269" s="51"/>
    </row>
    <row r="270" spans="11:31">
      <c r="K270" s="51" t="str">
        <f t="shared" si="51"/>
        <v>-</v>
      </c>
      <c r="L270" s="51"/>
      <c r="M270" s="51"/>
      <c r="N270" s="51"/>
      <c r="O270" s="51"/>
      <c r="P270" s="51"/>
      <c r="Q270" s="51"/>
      <c r="R270" s="51"/>
      <c r="S270" s="51"/>
      <c r="T270" s="51"/>
      <c r="U270" s="51"/>
      <c r="V270" s="51"/>
      <c r="W270" s="51"/>
      <c r="X270" s="51"/>
      <c r="Y270" s="51"/>
      <c r="Z270" s="51"/>
      <c r="AA270" s="51"/>
      <c r="AB270" s="51"/>
      <c r="AC270" s="51"/>
      <c r="AD270" s="51"/>
      <c r="AE270" s="51"/>
    </row>
    <row r="271" spans="11:31">
      <c r="K271" s="51" t="str">
        <f t="shared" si="51"/>
        <v>-</v>
      </c>
      <c r="L271" s="51"/>
      <c r="M271" s="51"/>
      <c r="N271" s="51"/>
      <c r="O271" s="51"/>
      <c r="P271" s="51"/>
      <c r="Q271" s="51"/>
      <c r="R271" s="51"/>
      <c r="S271" s="51"/>
      <c r="T271" s="51"/>
      <c r="U271" s="51"/>
      <c r="V271" s="51"/>
      <c r="W271" s="51"/>
      <c r="X271" s="51"/>
      <c r="Y271" s="51"/>
      <c r="Z271" s="51"/>
      <c r="AA271" s="51"/>
      <c r="AB271" s="51"/>
      <c r="AC271" s="51"/>
      <c r="AD271" s="51"/>
      <c r="AE271" s="51"/>
    </row>
    <row r="272" spans="11:31">
      <c r="K272" s="51" t="str">
        <f t="shared" si="51"/>
        <v>-</v>
      </c>
      <c r="L272" s="51"/>
      <c r="M272" s="51"/>
      <c r="N272" s="51"/>
      <c r="O272" s="51"/>
      <c r="P272" s="51"/>
      <c r="Q272" s="51"/>
      <c r="R272" s="51"/>
      <c r="S272" s="51"/>
      <c r="T272" s="51"/>
      <c r="U272" s="51"/>
      <c r="V272" s="51"/>
      <c r="W272" s="51"/>
      <c r="X272" s="51"/>
      <c r="Y272" s="51"/>
      <c r="Z272" s="51"/>
      <c r="AA272" s="51"/>
      <c r="AB272" s="51"/>
      <c r="AC272" s="51"/>
      <c r="AD272" s="51"/>
      <c r="AE272" s="51"/>
    </row>
    <row r="273" spans="11:31">
      <c r="K273" s="51" t="str">
        <f t="shared" si="51"/>
        <v>-</v>
      </c>
      <c r="L273" s="51"/>
      <c r="M273" s="51"/>
      <c r="N273" s="51"/>
      <c r="O273" s="51"/>
      <c r="P273" s="51"/>
      <c r="Q273" s="51"/>
      <c r="R273" s="51"/>
      <c r="S273" s="51"/>
      <c r="T273" s="51"/>
      <c r="U273" s="51"/>
      <c r="V273" s="51"/>
      <c r="W273" s="51"/>
      <c r="X273" s="51"/>
      <c r="Y273" s="51"/>
      <c r="Z273" s="51"/>
      <c r="AA273" s="51"/>
      <c r="AB273" s="51"/>
      <c r="AC273" s="51"/>
      <c r="AD273" s="51"/>
      <c r="AE273" s="51"/>
    </row>
    <row r="274" spans="11:31">
      <c r="K274" s="51" t="str">
        <f t="shared" si="51"/>
        <v>-</v>
      </c>
      <c r="L274" s="51"/>
      <c r="M274" s="51"/>
      <c r="N274" s="51"/>
      <c r="O274" s="51"/>
      <c r="P274" s="51"/>
      <c r="Q274" s="51"/>
      <c r="R274" s="51"/>
      <c r="S274" s="51"/>
      <c r="T274" s="51"/>
      <c r="U274" s="51"/>
      <c r="V274" s="51"/>
      <c r="W274" s="51"/>
      <c r="X274" s="51"/>
      <c r="Y274" s="51"/>
      <c r="Z274" s="51"/>
      <c r="AA274" s="51"/>
      <c r="AB274" s="51"/>
      <c r="AC274" s="51"/>
      <c r="AD274" s="51"/>
      <c r="AE274" s="51"/>
    </row>
    <row r="275" spans="11:31">
      <c r="K275" s="51" t="str">
        <f t="shared" si="51"/>
        <v>-</v>
      </c>
      <c r="L275" s="51"/>
      <c r="M275" s="51"/>
      <c r="N275" s="51"/>
      <c r="O275" s="51"/>
      <c r="P275" s="51"/>
      <c r="Q275" s="51"/>
      <c r="R275" s="51"/>
      <c r="S275" s="51"/>
      <c r="T275" s="51"/>
      <c r="U275" s="51"/>
      <c r="V275" s="51"/>
      <c r="W275" s="51"/>
      <c r="X275" s="51"/>
      <c r="Y275" s="51"/>
      <c r="Z275" s="51"/>
      <c r="AA275" s="51"/>
      <c r="AB275" s="51"/>
      <c r="AC275" s="51"/>
      <c r="AD275" s="51"/>
      <c r="AE275" s="51"/>
    </row>
    <row r="276" spans="11:31">
      <c r="K276" s="51" t="str">
        <f t="shared" si="51"/>
        <v>-</v>
      </c>
      <c r="L276" s="51"/>
      <c r="M276" s="51"/>
      <c r="N276" s="51"/>
      <c r="O276" s="51"/>
      <c r="P276" s="51"/>
      <c r="Q276" s="51"/>
      <c r="R276" s="51"/>
      <c r="S276" s="51"/>
      <c r="T276" s="51"/>
      <c r="U276" s="51"/>
      <c r="V276" s="51"/>
      <c r="W276" s="51"/>
      <c r="X276" s="51"/>
      <c r="Y276" s="51"/>
      <c r="Z276" s="51"/>
      <c r="AA276" s="51"/>
      <c r="AB276" s="51"/>
      <c r="AC276" s="51"/>
      <c r="AD276" s="51"/>
      <c r="AE276" s="51"/>
    </row>
    <row r="277" spans="11:31">
      <c r="K277" s="51" t="str">
        <f t="shared" si="51"/>
        <v>-</v>
      </c>
      <c r="L277" s="51"/>
      <c r="M277" s="51"/>
      <c r="N277" s="51"/>
      <c r="O277" s="51"/>
      <c r="P277" s="51"/>
      <c r="Q277" s="51"/>
      <c r="R277" s="51"/>
      <c r="S277" s="51"/>
      <c r="T277" s="51"/>
      <c r="U277" s="51"/>
      <c r="V277" s="51"/>
      <c r="W277" s="51"/>
      <c r="X277" s="51"/>
      <c r="Y277" s="51"/>
      <c r="Z277" s="51"/>
      <c r="AA277" s="51"/>
      <c r="AB277" s="51"/>
      <c r="AC277" s="51"/>
      <c r="AD277" s="51"/>
      <c r="AE277" s="51"/>
    </row>
    <row r="278" spans="11:31">
      <c r="K278" s="51" t="str">
        <f t="shared" si="51"/>
        <v>-</v>
      </c>
      <c r="L278" s="51"/>
      <c r="M278" s="51"/>
      <c r="N278" s="51"/>
      <c r="O278" s="51"/>
      <c r="P278" s="51"/>
      <c r="Q278" s="51"/>
      <c r="R278" s="51"/>
      <c r="S278" s="51"/>
      <c r="T278" s="51"/>
      <c r="U278" s="51"/>
      <c r="V278" s="51"/>
      <c r="W278" s="51"/>
      <c r="X278" s="51"/>
      <c r="Y278" s="51"/>
      <c r="Z278" s="51"/>
      <c r="AA278" s="51"/>
      <c r="AB278" s="51"/>
      <c r="AC278" s="51"/>
      <c r="AD278" s="51"/>
      <c r="AE278" s="51"/>
    </row>
    <row r="279" spans="11:31">
      <c r="K279" s="51" t="str">
        <f t="shared" si="51"/>
        <v>-</v>
      </c>
      <c r="L279" s="51"/>
      <c r="M279" s="51"/>
      <c r="N279" s="51"/>
      <c r="O279" s="51"/>
      <c r="P279" s="51"/>
      <c r="Q279" s="51"/>
      <c r="R279" s="51"/>
      <c r="S279" s="51"/>
      <c r="T279" s="51"/>
      <c r="U279" s="51"/>
      <c r="V279" s="51"/>
      <c r="W279" s="51"/>
      <c r="X279" s="51"/>
      <c r="Y279" s="51"/>
      <c r="Z279" s="51"/>
      <c r="AA279" s="51"/>
      <c r="AB279" s="51"/>
      <c r="AC279" s="51"/>
      <c r="AD279" s="51"/>
      <c r="AE279" s="51"/>
    </row>
    <row r="280" spans="11:31">
      <c r="K280" s="51" t="str">
        <f t="shared" si="51"/>
        <v>-</v>
      </c>
      <c r="L280" s="51"/>
      <c r="M280" s="51"/>
      <c r="N280" s="51"/>
      <c r="O280" s="51"/>
      <c r="P280" s="51"/>
      <c r="Q280" s="51"/>
      <c r="R280" s="51"/>
      <c r="S280" s="51"/>
      <c r="T280" s="51"/>
      <c r="U280" s="51"/>
      <c r="V280" s="51"/>
      <c r="W280" s="51"/>
      <c r="X280" s="51"/>
      <c r="Y280" s="51"/>
      <c r="Z280" s="51"/>
      <c r="AA280" s="51"/>
      <c r="AB280" s="51"/>
      <c r="AC280" s="51"/>
      <c r="AD280" s="51"/>
      <c r="AE280" s="51"/>
    </row>
    <row r="281" spans="11:31">
      <c r="K281" s="51" t="str">
        <f t="shared" si="51"/>
        <v>-</v>
      </c>
      <c r="L281" s="51"/>
      <c r="M281" s="51"/>
      <c r="N281" s="51"/>
      <c r="O281" s="51"/>
      <c r="P281" s="51"/>
      <c r="Q281" s="51"/>
      <c r="R281" s="51"/>
      <c r="S281" s="51"/>
      <c r="T281" s="51"/>
      <c r="U281" s="51"/>
      <c r="V281" s="51"/>
      <c r="W281" s="51"/>
      <c r="X281" s="51"/>
      <c r="Y281" s="51"/>
      <c r="Z281" s="51"/>
      <c r="AA281" s="51"/>
      <c r="AB281" s="51"/>
      <c r="AC281" s="51"/>
      <c r="AD281" s="51"/>
      <c r="AE281" s="51"/>
    </row>
    <row r="282" spans="11:31">
      <c r="K282" s="51" t="str">
        <f t="shared" si="51"/>
        <v>-</v>
      </c>
      <c r="L282" s="51"/>
      <c r="M282" s="51"/>
      <c r="N282" s="51"/>
      <c r="O282" s="51"/>
      <c r="P282" s="51"/>
      <c r="Q282" s="51"/>
      <c r="R282" s="51"/>
      <c r="S282" s="51"/>
      <c r="T282" s="51"/>
      <c r="U282" s="51"/>
      <c r="V282" s="51"/>
      <c r="W282" s="51"/>
      <c r="X282" s="51"/>
      <c r="Y282" s="51"/>
      <c r="Z282" s="51"/>
      <c r="AA282" s="51"/>
      <c r="AB282" s="51"/>
      <c r="AC282" s="51"/>
      <c r="AD282" s="51"/>
      <c r="AE282" s="51"/>
    </row>
    <row r="283" spans="11:31">
      <c r="K283" s="51" t="str">
        <f t="shared" si="51"/>
        <v>-</v>
      </c>
      <c r="L283" s="51"/>
      <c r="M283" s="51"/>
      <c r="N283" s="51"/>
      <c r="O283" s="51"/>
      <c r="P283" s="51"/>
      <c r="Q283" s="51"/>
      <c r="R283" s="51"/>
      <c r="S283" s="51"/>
      <c r="T283" s="51"/>
      <c r="U283" s="51"/>
      <c r="V283" s="51"/>
      <c r="W283" s="51"/>
      <c r="X283" s="51"/>
      <c r="Y283" s="51"/>
      <c r="Z283" s="51"/>
      <c r="AA283" s="51"/>
      <c r="AB283" s="51"/>
      <c r="AC283" s="51"/>
      <c r="AD283" s="51"/>
      <c r="AE283" s="51"/>
    </row>
    <row r="284" spans="11:31">
      <c r="K284" s="51" t="str">
        <f t="shared" si="51"/>
        <v>-</v>
      </c>
      <c r="L284" s="51"/>
      <c r="M284" s="51"/>
      <c r="N284" s="51"/>
      <c r="O284" s="51"/>
      <c r="P284" s="51"/>
      <c r="Q284" s="51"/>
      <c r="R284" s="51"/>
      <c r="S284" s="51"/>
      <c r="T284" s="51"/>
      <c r="U284" s="51"/>
      <c r="V284" s="51"/>
      <c r="W284" s="51"/>
      <c r="X284" s="51"/>
      <c r="Y284" s="51"/>
      <c r="Z284" s="51"/>
      <c r="AA284" s="51"/>
      <c r="AB284" s="51"/>
      <c r="AC284" s="51"/>
      <c r="AD284" s="51"/>
      <c r="AE284" s="51"/>
    </row>
    <row r="285" spans="11:31">
      <c r="K285" s="51" t="str">
        <f t="shared" si="51"/>
        <v>-</v>
      </c>
      <c r="L285" s="51"/>
      <c r="M285" s="51"/>
      <c r="N285" s="51"/>
      <c r="O285" s="51"/>
      <c r="P285" s="51"/>
      <c r="Q285" s="51"/>
      <c r="R285" s="51"/>
      <c r="S285" s="51"/>
      <c r="T285" s="51"/>
      <c r="U285" s="51"/>
      <c r="V285" s="51"/>
      <c r="W285" s="51"/>
      <c r="X285" s="51"/>
      <c r="Y285" s="51"/>
      <c r="Z285" s="51"/>
      <c r="AA285" s="51"/>
      <c r="AB285" s="51"/>
      <c r="AC285" s="51"/>
      <c r="AD285" s="51"/>
      <c r="AE285" s="51"/>
    </row>
    <row r="286" spans="11:31">
      <c r="K286" s="51" t="str">
        <f t="shared" si="51"/>
        <v>-</v>
      </c>
      <c r="L286" s="51"/>
      <c r="M286" s="51"/>
      <c r="N286" s="51"/>
      <c r="O286" s="51"/>
      <c r="P286" s="51"/>
      <c r="Q286" s="51"/>
      <c r="R286" s="51"/>
      <c r="S286" s="51"/>
      <c r="T286" s="51"/>
      <c r="U286" s="51"/>
      <c r="V286" s="51"/>
      <c r="W286" s="51"/>
      <c r="X286" s="51"/>
      <c r="Y286" s="51"/>
      <c r="Z286" s="51"/>
      <c r="AA286" s="51"/>
      <c r="AB286" s="51"/>
      <c r="AC286" s="51"/>
      <c r="AD286" s="51"/>
      <c r="AE286" s="51"/>
    </row>
    <row r="287" spans="11:31">
      <c r="K287" s="51" t="str">
        <f t="shared" si="51"/>
        <v>-</v>
      </c>
      <c r="L287" s="51"/>
      <c r="M287" s="51"/>
      <c r="N287" s="51"/>
      <c r="O287" s="51"/>
      <c r="P287" s="51"/>
      <c r="Q287" s="51"/>
      <c r="R287" s="51"/>
      <c r="S287" s="51"/>
      <c r="T287" s="51"/>
      <c r="U287" s="51"/>
      <c r="V287" s="51"/>
      <c r="W287" s="51"/>
      <c r="X287" s="51"/>
      <c r="Y287" s="51"/>
      <c r="Z287" s="51"/>
      <c r="AA287" s="51"/>
      <c r="AB287" s="51"/>
      <c r="AC287" s="51"/>
      <c r="AD287" s="51"/>
      <c r="AE287" s="51"/>
    </row>
    <row r="288" spans="11:31">
      <c r="K288" s="51" t="str">
        <f t="shared" si="51"/>
        <v>-</v>
      </c>
      <c r="L288" s="51"/>
      <c r="M288" s="51"/>
      <c r="N288" s="51"/>
      <c r="O288" s="51"/>
      <c r="P288" s="51"/>
      <c r="Q288" s="51"/>
      <c r="R288" s="51"/>
      <c r="S288" s="51"/>
      <c r="T288" s="51"/>
      <c r="U288" s="51"/>
      <c r="V288" s="51"/>
      <c r="W288" s="51"/>
      <c r="X288" s="51"/>
      <c r="Y288" s="51"/>
      <c r="Z288" s="51"/>
      <c r="AA288" s="51"/>
      <c r="AB288" s="51"/>
      <c r="AC288" s="51"/>
      <c r="AD288" s="51"/>
      <c r="AE288" s="51"/>
    </row>
    <row r="289" spans="11:31">
      <c r="K289" s="51" t="str">
        <f t="shared" si="51"/>
        <v>-</v>
      </c>
      <c r="L289" s="51"/>
      <c r="M289" s="51"/>
      <c r="N289" s="51"/>
      <c r="O289" s="51"/>
      <c r="P289" s="51"/>
      <c r="Q289" s="51"/>
      <c r="R289" s="51"/>
      <c r="S289" s="51"/>
      <c r="T289" s="51"/>
      <c r="U289" s="51"/>
      <c r="V289" s="51"/>
      <c r="W289" s="51"/>
      <c r="X289" s="51"/>
      <c r="Y289" s="51"/>
      <c r="Z289" s="51"/>
      <c r="AA289" s="51"/>
      <c r="AB289" s="51"/>
      <c r="AC289" s="51"/>
      <c r="AD289" s="51"/>
      <c r="AE289" s="51"/>
    </row>
    <row r="290" spans="11:31">
      <c r="K290" s="51" t="str">
        <f t="shared" si="51"/>
        <v>-</v>
      </c>
      <c r="L290" s="51"/>
      <c r="M290" s="51"/>
      <c r="N290" s="51"/>
      <c r="O290" s="51"/>
      <c r="P290" s="51"/>
      <c r="Q290" s="51"/>
      <c r="R290" s="51"/>
      <c r="S290" s="51"/>
      <c r="T290" s="51"/>
      <c r="U290" s="51"/>
      <c r="V290" s="51"/>
      <c r="W290" s="51"/>
      <c r="X290" s="51"/>
      <c r="Y290" s="51"/>
      <c r="Z290" s="51"/>
      <c r="AA290" s="51"/>
      <c r="AB290" s="51"/>
      <c r="AC290" s="51"/>
      <c r="AD290" s="51"/>
      <c r="AE290" s="51"/>
    </row>
    <row r="291" spans="11:31">
      <c r="K291" s="51" t="str">
        <f t="shared" si="51"/>
        <v>-</v>
      </c>
      <c r="L291" s="51"/>
      <c r="M291" s="51"/>
      <c r="N291" s="51"/>
      <c r="O291" s="51"/>
      <c r="P291" s="51"/>
      <c r="Q291" s="51"/>
      <c r="R291" s="51"/>
      <c r="S291" s="51"/>
      <c r="T291" s="51"/>
      <c r="U291" s="51"/>
      <c r="V291" s="51"/>
      <c r="W291" s="51"/>
      <c r="X291" s="51"/>
      <c r="Y291" s="51"/>
      <c r="Z291" s="51"/>
      <c r="AA291" s="51"/>
      <c r="AB291" s="51"/>
      <c r="AC291" s="51"/>
      <c r="AD291" s="51"/>
      <c r="AE291" s="51"/>
    </row>
    <row r="292" spans="11:31">
      <c r="K292" s="51" t="str">
        <f t="shared" si="51"/>
        <v>-</v>
      </c>
      <c r="L292" s="51"/>
      <c r="M292" s="51"/>
      <c r="N292" s="51"/>
      <c r="O292" s="51"/>
      <c r="P292" s="51"/>
      <c r="Q292" s="51"/>
      <c r="R292" s="51"/>
      <c r="S292" s="51"/>
      <c r="T292" s="51"/>
      <c r="U292" s="51"/>
      <c r="V292" s="51"/>
      <c r="W292" s="51"/>
      <c r="X292" s="51"/>
      <c r="Y292" s="51"/>
      <c r="Z292" s="51"/>
      <c r="AA292" s="51"/>
      <c r="AB292" s="51"/>
      <c r="AC292" s="51"/>
      <c r="AD292" s="51"/>
      <c r="AE292" s="51"/>
    </row>
    <row r="293" spans="11:31">
      <c r="K293" s="51" t="str">
        <f t="shared" si="51"/>
        <v>-</v>
      </c>
      <c r="L293" s="51"/>
      <c r="M293" s="51"/>
      <c r="N293" s="51"/>
      <c r="O293" s="51"/>
      <c r="P293" s="51"/>
      <c r="Q293" s="51"/>
      <c r="R293" s="51"/>
      <c r="S293" s="51"/>
      <c r="T293" s="51"/>
      <c r="U293" s="51"/>
      <c r="V293" s="51"/>
      <c r="W293" s="51"/>
      <c r="X293" s="51"/>
      <c r="Y293" s="51"/>
      <c r="Z293" s="51"/>
      <c r="AA293" s="51"/>
      <c r="AB293" s="51"/>
      <c r="AC293" s="51"/>
      <c r="AD293" s="51"/>
      <c r="AE293" s="51"/>
    </row>
    <row r="294" spans="11:31">
      <c r="K294" s="51" t="str">
        <f t="shared" si="51"/>
        <v>-</v>
      </c>
      <c r="L294" s="51"/>
      <c r="M294" s="51"/>
      <c r="N294" s="51"/>
      <c r="O294" s="51"/>
      <c r="P294" s="51"/>
      <c r="Q294" s="51"/>
      <c r="R294" s="51"/>
      <c r="S294" s="51"/>
      <c r="T294" s="51"/>
      <c r="U294" s="51"/>
      <c r="V294" s="51"/>
      <c r="W294" s="51"/>
      <c r="X294" s="51"/>
      <c r="Y294" s="51"/>
      <c r="Z294" s="51"/>
      <c r="AA294" s="51"/>
      <c r="AB294" s="51"/>
      <c r="AC294" s="51"/>
      <c r="AD294" s="51"/>
      <c r="AE294" s="51"/>
    </row>
    <row r="295" spans="11:31">
      <c r="K295" s="51" t="str">
        <f t="shared" si="51"/>
        <v>-</v>
      </c>
      <c r="L295" s="51"/>
      <c r="M295" s="51"/>
      <c r="N295" s="51"/>
      <c r="O295" s="51"/>
      <c r="P295" s="51"/>
      <c r="Q295" s="51"/>
      <c r="R295" s="51"/>
      <c r="S295" s="51"/>
      <c r="T295" s="51"/>
      <c r="U295" s="51"/>
      <c r="V295" s="51"/>
      <c r="W295" s="51"/>
      <c r="X295" s="51"/>
      <c r="Y295" s="51"/>
      <c r="Z295" s="51"/>
      <c r="AA295" s="51"/>
      <c r="AB295" s="51"/>
      <c r="AC295" s="51"/>
      <c r="AD295" s="51"/>
      <c r="AE295" s="51"/>
    </row>
    <row r="296" spans="11:31">
      <c r="K296" s="51" t="str">
        <f t="shared" si="51"/>
        <v>-</v>
      </c>
      <c r="L296" s="51"/>
      <c r="M296" s="51"/>
      <c r="N296" s="51"/>
      <c r="O296" s="51"/>
      <c r="P296" s="51"/>
      <c r="Q296" s="51"/>
      <c r="R296" s="51"/>
      <c r="S296" s="51"/>
      <c r="T296" s="51"/>
      <c r="U296" s="51"/>
      <c r="V296" s="51"/>
      <c r="W296" s="51"/>
      <c r="X296" s="51"/>
      <c r="Y296" s="51"/>
      <c r="Z296" s="51"/>
      <c r="AA296" s="51"/>
      <c r="AB296" s="51"/>
      <c r="AC296" s="51"/>
      <c r="AD296" s="51"/>
      <c r="AE296" s="51"/>
    </row>
    <row r="297" spans="11:31">
      <c r="K297" s="51" t="str">
        <f t="shared" si="51"/>
        <v>-</v>
      </c>
      <c r="L297" s="51"/>
      <c r="M297" s="51"/>
      <c r="N297" s="51"/>
      <c r="O297" s="51"/>
      <c r="P297" s="51"/>
      <c r="Q297" s="51"/>
      <c r="R297" s="51"/>
      <c r="S297" s="51"/>
      <c r="T297" s="51"/>
      <c r="U297" s="51"/>
      <c r="V297" s="51"/>
      <c r="W297" s="51"/>
      <c r="X297" s="51"/>
      <c r="Y297" s="51"/>
      <c r="Z297" s="51"/>
      <c r="AA297" s="51"/>
      <c r="AB297" s="51"/>
      <c r="AC297" s="51"/>
      <c r="AD297" s="51"/>
      <c r="AE297" s="51"/>
    </row>
    <row r="298" spans="11:31">
      <c r="K298" s="51" t="str">
        <f t="shared" si="51"/>
        <v>-</v>
      </c>
      <c r="L298" s="51"/>
      <c r="M298" s="51"/>
      <c r="N298" s="51"/>
      <c r="O298" s="51"/>
      <c r="P298" s="51"/>
      <c r="Q298" s="51"/>
      <c r="R298" s="51"/>
      <c r="S298" s="51"/>
      <c r="T298" s="51"/>
      <c r="U298" s="51"/>
      <c r="V298" s="51"/>
      <c r="W298" s="51"/>
      <c r="X298" s="51"/>
      <c r="Y298" s="51"/>
      <c r="Z298" s="51"/>
      <c r="AA298" s="51"/>
      <c r="AB298" s="51"/>
      <c r="AC298" s="51"/>
      <c r="AD298" s="51"/>
      <c r="AE298" s="51"/>
    </row>
    <row r="299" spans="11:31">
      <c r="K299" s="51" t="str">
        <f t="shared" si="51"/>
        <v>-</v>
      </c>
      <c r="L299" s="51"/>
      <c r="M299" s="51"/>
      <c r="N299" s="51"/>
      <c r="O299" s="51"/>
      <c r="P299" s="51"/>
      <c r="Q299" s="51"/>
      <c r="R299" s="51"/>
      <c r="S299" s="51"/>
      <c r="T299" s="51"/>
      <c r="U299" s="51"/>
      <c r="V299" s="51"/>
      <c r="W299" s="51"/>
      <c r="X299" s="51"/>
      <c r="Y299" s="51"/>
      <c r="Z299" s="51"/>
      <c r="AA299" s="51"/>
      <c r="AB299" s="51"/>
      <c r="AC299" s="51"/>
      <c r="AD299" s="51"/>
      <c r="AE299" s="51"/>
    </row>
    <row r="300" spans="11:31">
      <c r="K300" s="51" t="str">
        <f t="shared" si="51"/>
        <v>-</v>
      </c>
      <c r="L300" s="51"/>
      <c r="M300" s="51"/>
      <c r="N300" s="51"/>
      <c r="O300" s="51"/>
      <c r="P300" s="51"/>
      <c r="Q300" s="51"/>
      <c r="R300" s="51"/>
      <c r="S300" s="51"/>
      <c r="T300" s="51"/>
      <c r="U300" s="51"/>
      <c r="V300" s="51"/>
      <c r="W300" s="51"/>
      <c r="X300" s="51"/>
      <c r="Y300" s="51"/>
      <c r="Z300" s="51"/>
      <c r="AA300" s="51"/>
      <c r="AB300" s="51"/>
      <c r="AC300" s="51"/>
      <c r="AD300" s="51"/>
      <c r="AE300" s="51"/>
    </row>
    <row r="301" spans="11:31">
      <c r="K301" s="51" t="str">
        <f t="shared" si="51"/>
        <v>-</v>
      </c>
      <c r="L301" s="51"/>
      <c r="M301" s="51"/>
      <c r="N301" s="51"/>
      <c r="O301" s="51"/>
      <c r="P301" s="51"/>
      <c r="Q301" s="51"/>
      <c r="R301" s="51"/>
      <c r="S301" s="51"/>
      <c r="T301" s="51"/>
      <c r="U301" s="51"/>
      <c r="V301" s="51"/>
      <c r="W301" s="51"/>
      <c r="X301" s="51"/>
      <c r="Y301" s="51"/>
      <c r="Z301" s="51"/>
      <c r="AA301" s="51"/>
      <c r="AB301" s="51"/>
      <c r="AC301" s="51"/>
      <c r="AD301" s="51"/>
      <c r="AE301" s="51"/>
    </row>
    <row r="302" spans="11:31">
      <c r="K302" s="51" t="str">
        <f t="shared" si="51"/>
        <v>-</v>
      </c>
      <c r="L302" s="51"/>
      <c r="M302" s="51"/>
      <c r="N302" s="51"/>
      <c r="O302" s="51"/>
      <c r="P302" s="51"/>
      <c r="Q302" s="51"/>
      <c r="R302" s="51"/>
      <c r="S302" s="51"/>
      <c r="T302" s="51"/>
      <c r="U302" s="51"/>
      <c r="V302" s="51"/>
      <c r="W302" s="51"/>
      <c r="X302" s="51"/>
      <c r="Y302" s="51"/>
      <c r="Z302" s="51"/>
      <c r="AA302" s="51"/>
      <c r="AB302" s="51"/>
      <c r="AC302" s="51"/>
      <c r="AD302" s="51"/>
      <c r="AE302" s="51"/>
    </row>
    <row r="303" spans="11:31">
      <c r="K303" s="51" t="str">
        <f t="shared" si="51"/>
        <v>-</v>
      </c>
      <c r="L303" s="51"/>
      <c r="M303" s="51"/>
      <c r="N303" s="51"/>
      <c r="O303" s="51"/>
      <c r="P303" s="51"/>
      <c r="Q303" s="51"/>
      <c r="R303" s="51"/>
      <c r="S303" s="51"/>
      <c r="T303" s="51"/>
      <c r="U303" s="51"/>
      <c r="V303" s="51"/>
      <c r="W303" s="51"/>
      <c r="X303" s="51"/>
      <c r="Y303" s="51"/>
      <c r="Z303" s="51"/>
      <c r="AA303" s="51"/>
      <c r="AB303" s="51"/>
      <c r="AC303" s="51"/>
      <c r="AD303" s="51"/>
      <c r="AE303" s="51"/>
    </row>
    <row r="304" spans="11:31">
      <c r="K304" s="51" t="str">
        <f t="shared" si="51"/>
        <v>-</v>
      </c>
      <c r="L304" s="51"/>
      <c r="M304" s="51"/>
      <c r="N304" s="51"/>
      <c r="O304" s="51"/>
      <c r="P304" s="51"/>
      <c r="Q304" s="51"/>
      <c r="R304" s="51"/>
      <c r="S304" s="51"/>
      <c r="T304" s="51"/>
      <c r="U304" s="51"/>
      <c r="V304" s="51"/>
      <c r="W304" s="51"/>
      <c r="X304" s="51"/>
      <c r="Y304" s="51"/>
      <c r="Z304" s="51"/>
      <c r="AA304" s="51"/>
      <c r="AB304" s="51"/>
      <c r="AC304" s="51"/>
      <c r="AD304" s="51"/>
      <c r="AE304" s="51"/>
    </row>
    <row r="305" spans="11:31">
      <c r="K305" s="51" t="str">
        <f t="shared" si="51"/>
        <v>-</v>
      </c>
      <c r="L305" s="51"/>
      <c r="M305" s="51"/>
      <c r="N305" s="51"/>
      <c r="O305" s="51"/>
      <c r="P305" s="51"/>
      <c r="Q305" s="51"/>
      <c r="R305" s="51"/>
      <c r="S305" s="51"/>
      <c r="T305" s="51"/>
      <c r="U305" s="51"/>
      <c r="V305" s="51"/>
      <c r="W305" s="51"/>
      <c r="X305" s="51"/>
      <c r="Y305" s="51"/>
      <c r="Z305" s="51"/>
      <c r="AA305" s="51"/>
      <c r="AB305" s="51"/>
      <c r="AC305" s="51"/>
      <c r="AD305" s="51"/>
      <c r="AE305" s="51"/>
    </row>
    <row r="306" spans="11:31">
      <c r="K306" s="51" t="str">
        <f t="shared" si="51"/>
        <v>-</v>
      </c>
      <c r="L306" s="51"/>
      <c r="M306" s="51"/>
      <c r="N306" s="51"/>
      <c r="O306" s="51"/>
      <c r="P306" s="51"/>
      <c r="Q306" s="51"/>
      <c r="R306" s="51"/>
      <c r="S306" s="51"/>
      <c r="T306" s="51"/>
      <c r="U306" s="51"/>
      <c r="V306" s="51"/>
      <c r="W306" s="51"/>
      <c r="X306" s="51"/>
      <c r="Y306" s="51"/>
      <c r="Z306" s="51"/>
      <c r="AA306" s="51"/>
      <c r="AB306" s="51"/>
      <c r="AC306" s="51"/>
      <c r="AD306" s="51"/>
      <c r="AE306" s="51"/>
    </row>
    <row r="307" spans="11:31">
      <c r="K307" s="51" t="str">
        <f t="shared" si="51"/>
        <v>-</v>
      </c>
      <c r="L307" s="51"/>
      <c r="M307" s="51"/>
      <c r="N307" s="51"/>
      <c r="O307" s="51"/>
      <c r="P307" s="51"/>
      <c r="Q307" s="51"/>
      <c r="R307" s="51"/>
      <c r="S307" s="51"/>
      <c r="T307" s="51"/>
      <c r="U307" s="51"/>
      <c r="V307" s="51"/>
      <c r="W307" s="51"/>
      <c r="X307" s="51"/>
      <c r="Y307" s="51"/>
      <c r="Z307" s="51"/>
      <c r="AA307" s="51"/>
      <c r="AB307" s="51"/>
      <c r="AC307" s="51"/>
      <c r="AD307" s="51"/>
      <c r="AE307" s="51"/>
    </row>
    <row r="308" spans="11:31">
      <c r="K308" s="51" t="str">
        <f t="shared" si="51"/>
        <v>-</v>
      </c>
      <c r="L308" s="51"/>
      <c r="M308" s="51"/>
      <c r="N308" s="51"/>
      <c r="O308" s="51"/>
      <c r="P308" s="51"/>
      <c r="Q308" s="51"/>
      <c r="R308" s="51"/>
      <c r="S308" s="51"/>
      <c r="T308" s="51"/>
      <c r="U308" s="51"/>
      <c r="V308" s="51"/>
      <c r="W308" s="51"/>
      <c r="X308" s="51"/>
      <c r="Y308" s="51"/>
      <c r="Z308" s="51"/>
      <c r="AA308" s="51"/>
      <c r="AB308" s="51"/>
      <c r="AC308" s="51"/>
      <c r="AD308" s="51"/>
      <c r="AE308" s="51"/>
    </row>
    <row r="309" spans="11:31">
      <c r="K309" s="51" t="str">
        <f t="shared" si="51"/>
        <v>-</v>
      </c>
      <c r="L309" s="51"/>
      <c r="M309" s="51"/>
      <c r="N309" s="51"/>
      <c r="O309" s="51"/>
      <c r="P309" s="51"/>
      <c r="Q309" s="51"/>
      <c r="R309" s="51"/>
      <c r="S309" s="51"/>
      <c r="T309" s="51"/>
      <c r="U309" s="51"/>
      <c r="V309" s="51"/>
      <c r="W309" s="51"/>
      <c r="X309" s="51"/>
      <c r="Y309" s="51"/>
      <c r="Z309" s="51"/>
      <c r="AA309" s="51"/>
      <c r="AB309" s="51"/>
      <c r="AC309" s="51"/>
      <c r="AD309" s="51"/>
      <c r="AE309" s="51"/>
    </row>
    <row r="310" spans="11:31">
      <c r="K310" s="51" t="str">
        <f t="shared" si="51"/>
        <v>-</v>
      </c>
      <c r="L310" s="51"/>
      <c r="M310" s="51"/>
      <c r="N310" s="51"/>
      <c r="O310" s="51"/>
      <c r="P310" s="51"/>
      <c r="Q310" s="51"/>
      <c r="R310" s="51"/>
      <c r="S310" s="51"/>
      <c r="T310" s="51"/>
      <c r="U310" s="51"/>
      <c r="V310" s="51"/>
      <c r="W310" s="51"/>
      <c r="X310" s="51"/>
      <c r="Y310" s="51"/>
      <c r="Z310" s="51"/>
      <c r="AA310" s="51"/>
      <c r="AB310" s="51"/>
      <c r="AC310" s="51"/>
      <c r="AD310" s="51"/>
      <c r="AE310" s="51"/>
    </row>
    <row r="311" spans="11:31">
      <c r="K311" s="51" t="str">
        <f t="shared" si="51"/>
        <v>-</v>
      </c>
      <c r="L311" s="51"/>
      <c r="M311" s="51"/>
      <c r="N311" s="51"/>
      <c r="O311" s="51"/>
      <c r="P311" s="51"/>
      <c r="Q311" s="51"/>
      <c r="R311" s="51"/>
      <c r="S311" s="51"/>
      <c r="T311" s="51"/>
      <c r="U311" s="51"/>
      <c r="V311" s="51"/>
      <c r="W311" s="51"/>
      <c r="X311" s="51"/>
      <c r="Y311" s="51"/>
      <c r="Z311" s="51"/>
      <c r="AA311" s="51"/>
      <c r="AB311" s="51"/>
      <c r="AC311" s="51"/>
      <c r="AD311" s="51"/>
      <c r="AE311" s="51"/>
    </row>
    <row r="312" spans="11:31">
      <c r="K312" s="51" t="str">
        <f t="shared" si="51"/>
        <v>-</v>
      </c>
      <c r="L312" s="51"/>
      <c r="M312" s="51"/>
      <c r="N312" s="51"/>
      <c r="O312" s="51"/>
      <c r="P312" s="51"/>
      <c r="Q312" s="51"/>
      <c r="R312" s="51"/>
      <c r="S312" s="51"/>
      <c r="T312" s="51"/>
      <c r="U312" s="51"/>
      <c r="V312" s="51"/>
      <c r="W312" s="51"/>
      <c r="X312" s="51"/>
      <c r="Y312" s="51"/>
      <c r="Z312" s="51"/>
      <c r="AA312" s="51"/>
      <c r="AB312" s="51"/>
      <c r="AC312" s="51"/>
      <c r="AD312" s="51"/>
      <c r="AE312" s="51"/>
    </row>
    <row r="313" spans="11:31">
      <c r="K313" s="51" t="str">
        <f t="shared" si="51"/>
        <v>-</v>
      </c>
      <c r="L313" s="51"/>
      <c r="M313" s="51"/>
      <c r="N313" s="51"/>
      <c r="O313" s="51"/>
      <c r="P313" s="51"/>
      <c r="Q313" s="51"/>
      <c r="R313" s="51"/>
      <c r="S313" s="51"/>
      <c r="T313" s="51"/>
      <c r="U313" s="51"/>
      <c r="V313" s="51"/>
      <c r="W313" s="51"/>
      <c r="X313" s="51"/>
      <c r="Y313" s="51"/>
      <c r="Z313" s="51"/>
      <c r="AA313" s="51"/>
      <c r="AB313" s="51"/>
      <c r="AC313" s="51"/>
      <c r="AD313" s="51"/>
      <c r="AE313" s="51"/>
    </row>
    <row r="314" spans="11:31">
      <c r="K314" s="51" t="str">
        <f t="shared" si="51"/>
        <v>-</v>
      </c>
      <c r="L314" s="51"/>
      <c r="M314" s="51"/>
      <c r="N314" s="51"/>
      <c r="O314" s="51"/>
      <c r="P314" s="51"/>
      <c r="Q314" s="51"/>
      <c r="R314" s="51"/>
      <c r="S314" s="51"/>
      <c r="T314" s="51"/>
      <c r="U314" s="51"/>
      <c r="V314" s="51"/>
      <c r="W314" s="51"/>
      <c r="X314" s="51"/>
      <c r="Y314" s="51"/>
      <c r="Z314" s="51"/>
      <c r="AA314" s="51"/>
      <c r="AB314" s="51"/>
      <c r="AC314" s="51"/>
      <c r="AD314" s="51"/>
      <c r="AE314" s="51"/>
    </row>
    <row r="315" spans="11:31">
      <c r="K315" s="51" t="str">
        <f t="shared" si="51"/>
        <v>-</v>
      </c>
      <c r="L315" s="51"/>
      <c r="M315" s="51"/>
      <c r="N315" s="51"/>
      <c r="O315" s="51"/>
      <c r="P315" s="51"/>
      <c r="Q315" s="51"/>
      <c r="R315" s="51"/>
      <c r="S315" s="51"/>
      <c r="T315" s="51"/>
      <c r="U315" s="51"/>
      <c r="V315" s="51"/>
      <c r="W315" s="51"/>
      <c r="X315" s="51"/>
      <c r="Y315" s="51"/>
      <c r="Z315" s="51"/>
      <c r="AA315" s="51"/>
      <c r="AB315" s="51"/>
      <c r="AC315" s="51"/>
      <c r="AD315" s="51"/>
      <c r="AE315" s="51"/>
    </row>
    <row r="316" spans="11:31">
      <c r="K316" s="51" t="str">
        <f t="shared" si="51"/>
        <v>-</v>
      </c>
      <c r="L316" s="51"/>
      <c r="M316" s="51"/>
      <c r="N316" s="51"/>
      <c r="O316" s="51"/>
      <c r="P316" s="51"/>
      <c r="Q316" s="51"/>
      <c r="R316" s="51"/>
      <c r="S316" s="51"/>
      <c r="T316" s="51"/>
      <c r="U316" s="51"/>
      <c r="V316" s="51"/>
      <c r="W316" s="51"/>
      <c r="X316" s="51"/>
      <c r="Y316" s="51"/>
      <c r="Z316" s="51"/>
      <c r="AA316" s="51"/>
      <c r="AB316" s="51"/>
      <c r="AC316" s="51"/>
      <c r="AD316" s="51"/>
      <c r="AE316" s="51"/>
    </row>
    <row r="317" spans="11:31">
      <c r="K317" s="51" t="str">
        <f t="shared" si="51"/>
        <v>-</v>
      </c>
      <c r="L317" s="51"/>
      <c r="M317" s="51"/>
      <c r="N317" s="51"/>
      <c r="O317" s="51"/>
      <c r="P317" s="51"/>
      <c r="Q317" s="51"/>
      <c r="R317" s="51"/>
      <c r="S317" s="51"/>
      <c r="T317" s="51"/>
      <c r="U317" s="51"/>
      <c r="V317" s="51"/>
      <c r="W317" s="51"/>
      <c r="X317" s="51"/>
      <c r="Y317" s="51"/>
      <c r="Z317" s="51"/>
      <c r="AA317" s="51"/>
      <c r="AB317" s="51"/>
      <c r="AC317" s="51"/>
      <c r="AD317" s="51"/>
      <c r="AE317" s="51"/>
    </row>
    <row r="318" spans="11:31">
      <c r="K318" s="51" t="str">
        <f t="shared" si="51"/>
        <v>-</v>
      </c>
      <c r="L318" s="51"/>
      <c r="M318" s="51"/>
      <c r="N318" s="51"/>
      <c r="O318" s="51"/>
      <c r="P318" s="51"/>
      <c r="Q318" s="51"/>
      <c r="R318" s="51"/>
      <c r="S318" s="51"/>
      <c r="T318" s="51"/>
      <c r="U318" s="51"/>
      <c r="V318" s="51"/>
      <c r="W318" s="51"/>
      <c r="X318" s="51"/>
      <c r="Y318" s="51"/>
      <c r="Z318" s="51"/>
      <c r="AA318" s="51"/>
      <c r="AB318" s="51"/>
      <c r="AC318" s="51"/>
      <c r="AD318" s="51"/>
      <c r="AE318" s="51"/>
    </row>
    <row r="319" spans="11:31">
      <c r="K319" s="51" t="str">
        <f t="shared" si="51"/>
        <v>-</v>
      </c>
      <c r="L319" s="51"/>
      <c r="M319" s="51"/>
      <c r="N319" s="51"/>
      <c r="O319" s="51"/>
      <c r="P319" s="51"/>
      <c r="Q319" s="51"/>
      <c r="R319" s="51"/>
      <c r="S319" s="51"/>
      <c r="T319" s="51"/>
      <c r="U319" s="51"/>
      <c r="V319" s="51"/>
      <c r="W319" s="51"/>
      <c r="X319" s="51"/>
      <c r="Y319" s="51"/>
      <c r="Z319" s="51"/>
      <c r="AA319" s="51"/>
      <c r="AB319" s="51"/>
      <c r="AC319" s="51"/>
      <c r="AD319" s="51"/>
      <c r="AE319" s="51"/>
    </row>
    <row r="320" spans="11:31">
      <c r="K320" s="51" t="str">
        <f t="shared" si="51"/>
        <v>-</v>
      </c>
      <c r="L320" s="51"/>
      <c r="M320" s="51"/>
      <c r="N320" s="51"/>
      <c r="O320" s="51"/>
      <c r="P320" s="51"/>
      <c r="Q320" s="51"/>
      <c r="R320" s="51"/>
      <c r="S320" s="51"/>
      <c r="T320" s="51"/>
      <c r="U320" s="51"/>
      <c r="V320" s="51"/>
      <c r="W320" s="51"/>
      <c r="X320" s="51"/>
      <c r="Y320" s="51"/>
      <c r="Z320" s="51"/>
      <c r="AA320" s="51"/>
      <c r="AB320" s="51"/>
      <c r="AC320" s="51"/>
      <c r="AD320" s="51"/>
      <c r="AE320" s="51"/>
    </row>
    <row r="321" spans="11:31">
      <c r="K321" s="51" t="str">
        <f t="shared" si="51"/>
        <v>-</v>
      </c>
      <c r="L321" s="51"/>
      <c r="M321" s="51"/>
      <c r="N321" s="51"/>
      <c r="O321" s="51"/>
      <c r="P321" s="51"/>
      <c r="Q321" s="51"/>
      <c r="R321" s="51"/>
      <c r="S321" s="51"/>
      <c r="T321" s="51"/>
      <c r="U321" s="51"/>
      <c r="V321" s="51"/>
      <c r="W321" s="51"/>
      <c r="X321" s="51"/>
      <c r="Y321" s="51"/>
      <c r="Z321" s="51"/>
      <c r="AA321" s="51"/>
      <c r="AB321" s="51"/>
      <c r="AC321" s="51"/>
      <c r="AD321" s="51"/>
      <c r="AE321" s="51"/>
    </row>
    <row r="322" spans="11:31">
      <c r="K322" s="51" t="str">
        <f t="shared" si="51"/>
        <v>-</v>
      </c>
      <c r="L322" s="51"/>
      <c r="M322" s="51"/>
      <c r="N322" s="51"/>
      <c r="O322" s="51"/>
      <c r="P322" s="51"/>
      <c r="Q322" s="51"/>
      <c r="R322" s="51"/>
      <c r="S322" s="51"/>
      <c r="T322" s="51"/>
      <c r="U322" s="51"/>
      <c r="V322" s="51"/>
      <c r="W322" s="51"/>
      <c r="X322" s="51"/>
      <c r="Y322" s="51"/>
      <c r="Z322" s="51"/>
      <c r="AA322" s="51"/>
      <c r="AB322" s="51"/>
      <c r="AC322" s="51"/>
      <c r="AD322" s="51"/>
      <c r="AE322" s="51"/>
    </row>
    <row r="323" spans="11:31">
      <c r="K323" s="51" t="str">
        <f t="shared" si="51"/>
        <v>-</v>
      </c>
      <c r="L323" s="51"/>
      <c r="M323" s="51"/>
      <c r="N323" s="51"/>
      <c r="O323" s="51"/>
      <c r="P323" s="51"/>
      <c r="Q323" s="51"/>
      <c r="R323" s="51"/>
      <c r="S323" s="51"/>
      <c r="T323" s="51"/>
      <c r="U323" s="51"/>
      <c r="V323" s="51"/>
      <c r="W323" s="51"/>
      <c r="X323" s="51"/>
      <c r="Y323" s="51"/>
      <c r="Z323" s="51"/>
      <c r="AA323" s="51"/>
      <c r="AB323" s="51"/>
      <c r="AC323" s="51"/>
      <c r="AD323" s="51"/>
      <c r="AE323" s="51"/>
    </row>
    <row r="324" spans="11:31">
      <c r="K324" s="51" t="str">
        <f t="shared" ref="K324:K387" si="52">CONCATENATE(H324,"-",I324)</f>
        <v>-</v>
      </c>
      <c r="L324" s="51"/>
      <c r="M324" s="51"/>
      <c r="N324" s="51"/>
      <c r="O324" s="51"/>
      <c r="P324" s="51"/>
      <c r="Q324" s="51"/>
      <c r="R324" s="51"/>
      <c r="S324" s="51"/>
      <c r="T324" s="51"/>
      <c r="U324" s="51"/>
      <c r="V324" s="51"/>
      <c r="W324" s="51"/>
      <c r="X324" s="51"/>
      <c r="Y324" s="51"/>
      <c r="Z324" s="51"/>
      <c r="AA324" s="51"/>
      <c r="AB324" s="51"/>
      <c r="AC324" s="51"/>
      <c r="AD324" s="51"/>
      <c r="AE324" s="51"/>
    </row>
    <row r="325" spans="11:31">
      <c r="K325" s="51" t="str">
        <f t="shared" si="52"/>
        <v>-</v>
      </c>
      <c r="L325" s="51"/>
      <c r="M325" s="51"/>
      <c r="N325" s="51"/>
      <c r="O325" s="51"/>
      <c r="P325" s="51"/>
      <c r="Q325" s="51"/>
      <c r="R325" s="51"/>
      <c r="S325" s="51"/>
      <c r="T325" s="51"/>
      <c r="U325" s="51"/>
      <c r="V325" s="51"/>
      <c r="W325" s="51"/>
      <c r="X325" s="51"/>
      <c r="Y325" s="51"/>
      <c r="Z325" s="51"/>
      <c r="AA325" s="51"/>
      <c r="AB325" s="51"/>
      <c r="AC325" s="51"/>
      <c r="AD325" s="51"/>
      <c r="AE325" s="51"/>
    </row>
    <row r="326" spans="11:31">
      <c r="K326" s="51" t="str">
        <f t="shared" si="52"/>
        <v>-</v>
      </c>
      <c r="L326" s="51"/>
      <c r="M326" s="51"/>
      <c r="N326" s="51"/>
      <c r="O326" s="51"/>
      <c r="P326" s="51"/>
      <c r="Q326" s="51"/>
      <c r="R326" s="51"/>
      <c r="S326" s="51"/>
      <c r="T326" s="51"/>
      <c r="U326" s="51"/>
      <c r="V326" s="51"/>
      <c r="W326" s="51"/>
      <c r="X326" s="51"/>
      <c r="Y326" s="51"/>
      <c r="Z326" s="51"/>
      <c r="AA326" s="51"/>
      <c r="AB326" s="51"/>
      <c r="AC326" s="51"/>
      <c r="AD326" s="51"/>
      <c r="AE326" s="51"/>
    </row>
    <row r="327" spans="11:31">
      <c r="K327" s="51" t="str">
        <f t="shared" si="52"/>
        <v>-</v>
      </c>
      <c r="L327" s="51"/>
      <c r="M327" s="51"/>
      <c r="N327" s="51"/>
      <c r="O327" s="51"/>
      <c r="P327" s="51"/>
      <c r="Q327" s="51"/>
      <c r="R327" s="51"/>
      <c r="S327" s="51"/>
      <c r="T327" s="51"/>
      <c r="U327" s="51"/>
      <c r="V327" s="51"/>
      <c r="W327" s="51"/>
      <c r="X327" s="51"/>
      <c r="Y327" s="51"/>
      <c r="Z327" s="51"/>
      <c r="AA327" s="51"/>
      <c r="AB327" s="51"/>
      <c r="AC327" s="51"/>
      <c r="AD327" s="51"/>
      <c r="AE327" s="51"/>
    </row>
    <row r="328" spans="11:31">
      <c r="K328" s="51" t="str">
        <f t="shared" si="52"/>
        <v>-</v>
      </c>
      <c r="L328" s="51"/>
      <c r="M328" s="51"/>
      <c r="N328" s="51"/>
      <c r="O328" s="51"/>
      <c r="P328" s="51"/>
      <c r="Q328" s="51"/>
      <c r="R328" s="51"/>
      <c r="S328" s="51"/>
      <c r="T328" s="51"/>
      <c r="U328" s="51"/>
      <c r="V328" s="51"/>
      <c r="W328" s="51"/>
      <c r="X328" s="51"/>
      <c r="Y328" s="51"/>
      <c r="Z328" s="51"/>
      <c r="AA328" s="51"/>
      <c r="AB328" s="51"/>
      <c r="AC328" s="51"/>
      <c r="AD328" s="51"/>
      <c r="AE328" s="51"/>
    </row>
    <row r="329" spans="11:31">
      <c r="K329" s="51" t="str">
        <f t="shared" si="52"/>
        <v>-</v>
      </c>
      <c r="L329" s="51"/>
      <c r="M329" s="51"/>
      <c r="N329" s="51"/>
      <c r="O329" s="51"/>
      <c r="P329" s="51"/>
      <c r="Q329" s="51"/>
      <c r="R329" s="51"/>
      <c r="S329" s="51"/>
      <c r="T329" s="51"/>
      <c r="U329" s="51"/>
      <c r="V329" s="51"/>
      <c r="W329" s="51"/>
      <c r="X329" s="51"/>
      <c r="Y329" s="51"/>
      <c r="Z329" s="51"/>
      <c r="AA329" s="51"/>
      <c r="AB329" s="51"/>
      <c r="AC329" s="51"/>
      <c r="AD329" s="51"/>
      <c r="AE329" s="51"/>
    </row>
    <row r="330" spans="11:31">
      <c r="K330" s="51" t="str">
        <f t="shared" si="52"/>
        <v>-</v>
      </c>
      <c r="L330" s="51"/>
      <c r="M330" s="51"/>
      <c r="N330" s="51"/>
      <c r="O330" s="51"/>
      <c r="P330" s="51"/>
      <c r="Q330" s="51"/>
      <c r="R330" s="51"/>
      <c r="S330" s="51"/>
      <c r="T330" s="51"/>
      <c r="U330" s="51"/>
      <c r="V330" s="51"/>
      <c r="W330" s="51"/>
      <c r="X330" s="51"/>
      <c r="Y330" s="51"/>
      <c r="Z330" s="51"/>
      <c r="AA330" s="51"/>
      <c r="AB330" s="51"/>
      <c r="AC330" s="51"/>
      <c r="AD330" s="51"/>
      <c r="AE330" s="51"/>
    </row>
    <row r="331" spans="11:31">
      <c r="K331" s="51" t="str">
        <f t="shared" si="52"/>
        <v>-</v>
      </c>
      <c r="L331" s="51"/>
      <c r="M331" s="51"/>
      <c r="N331" s="51"/>
      <c r="O331" s="51"/>
      <c r="P331" s="51"/>
      <c r="Q331" s="51"/>
      <c r="R331" s="51"/>
      <c r="S331" s="51"/>
      <c r="T331" s="51"/>
      <c r="U331" s="51"/>
      <c r="V331" s="51"/>
      <c r="W331" s="51"/>
      <c r="X331" s="51"/>
      <c r="Y331" s="51"/>
      <c r="Z331" s="51"/>
      <c r="AA331" s="51"/>
      <c r="AB331" s="51"/>
      <c r="AC331" s="51"/>
      <c r="AD331" s="51"/>
      <c r="AE331" s="51"/>
    </row>
    <row r="332" spans="11:31">
      <c r="K332" s="51" t="str">
        <f t="shared" si="52"/>
        <v>-</v>
      </c>
      <c r="L332" s="51"/>
      <c r="M332" s="51"/>
      <c r="N332" s="51"/>
      <c r="O332" s="51"/>
      <c r="P332" s="51"/>
      <c r="Q332" s="51"/>
      <c r="R332" s="51"/>
      <c r="S332" s="51"/>
      <c r="T332" s="51"/>
      <c r="U332" s="51"/>
      <c r="V332" s="51"/>
      <c r="W332" s="51"/>
      <c r="X332" s="51"/>
      <c r="Y332" s="51"/>
      <c r="Z332" s="51"/>
      <c r="AA332" s="51"/>
      <c r="AB332" s="51"/>
      <c r="AC332" s="51"/>
      <c r="AD332" s="51"/>
      <c r="AE332" s="51"/>
    </row>
    <row r="333" spans="11:31">
      <c r="K333" s="51" t="str">
        <f t="shared" si="52"/>
        <v>-</v>
      </c>
      <c r="L333" s="51"/>
      <c r="M333" s="51"/>
      <c r="N333" s="51"/>
      <c r="O333" s="51"/>
      <c r="P333" s="51"/>
      <c r="Q333" s="51"/>
      <c r="R333" s="51"/>
      <c r="S333" s="51"/>
      <c r="T333" s="51"/>
      <c r="U333" s="51"/>
      <c r="V333" s="51"/>
      <c r="W333" s="51"/>
      <c r="X333" s="51"/>
      <c r="Y333" s="51"/>
      <c r="Z333" s="51"/>
      <c r="AA333" s="51"/>
      <c r="AB333" s="51"/>
      <c r="AC333" s="51"/>
      <c r="AD333" s="51"/>
      <c r="AE333" s="51"/>
    </row>
    <row r="334" spans="11:31">
      <c r="K334" s="51" t="str">
        <f t="shared" si="52"/>
        <v>-</v>
      </c>
      <c r="L334" s="51"/>
      <c r="M334" s="51"/>
      <c r="N334" s="51"/>
      <c r="O334" s="51"/>
      <c r="P334" s="51"/>
      <c r="Q334" s="51"/>
      <c r="R334" s="51"/>
      <c r="S334" s="51"/>
      <c r="T334" s="51"/>
      <c r="U334" s="51"/>
      <c r="V334" s="51"/>
      <c r="W334" s="51"/>
      <c r="X334" s="51"/>
      <c r="Y334" s="51"/>
      <c r="Z334" s="51"/>
      <c r="AA334" s="51"/>
      <c r="AB334" s="51"/>
      <c r="AC334" s="51"/>
      <c r="AD334" s="51"/>
      <c r="AE334" s="51"/>
    </row>
    <row r="335" spans="11:31">
      <c r="K335" s="51" t="str">
        <f t="shared" si="52"/>
        <v>-</v>
      </c>
      <c r="L335" s="51"/>
      <c r="M335" s="51"/>
      <c r="N335" s="51"/>
      <c r="O335" s="51"/>
      <c r="P335" s="51"/>
      <c r="Q335" s="51"/>
      <c r="R335" s="51"/>
      <c r="S335" s="51"/>
      <c r="T335" s="51"/>
      <c r="U335" s="51"/>
      <c r="V335" s="51"/>
      <c r="W335" s="51"/>
      <c r="X335" s="51"/>
      <c r="Y335" s="51"/>
      <c r="Z335" s="51"/>
      <c r="AA335" s="51"/>
      <c r="AB335" s="51"/>
      <c r="AC335" s="51"/>
      <c r="AD335" s="51"/>
      <c r="AE335" s="51"/>
    </row>
    <row r="336" spans="11:31">
      <c r="K336" s="51" t="str">
        <f t="shared" si="52"/>
        <v>-</v>
      </c>
      <c r="L336" s="51"/>
      <c r="M336" s="51"/>
      <c r="N336" s="51"/>
      <c r="O336" s="51"/>
      <c r="P336" s="51"/>
      <c r="Q336" s="51"/>
      <c r="R336" s="51"/>
      <c r="S336" s="51"/>
      <c r="T336" s="51"/>
      <c r="U336" s="51"/>
      <c r="V336" s="51"/>
      <c r="W336" s="51"/>
      <c r="X336" s="51"/>
      <c r="Y336" s="51"/>
      <c r="Z336" s="51"/>
      <c r="AA336" s="51"/>
      <c r="AB336" s="51"/>
      <c r="AC336" s="51"/>
      <c r="AD336" s="51"/>
      <c r="AE336" s="51"/>
    </row>
    <row r="337" spans="11:31">
      <c r="K337" s="51" t="str">
        <f t="shared" si="52"/>
        <v>-</v>
      </c>
      <c r="L337" s="51"/>
      <c r="M337" s="51"/>
      <c r="N337" s="51"/>
      <c r="O337" s="51"/>
      <c r="P337" s="51"/>
      <c r="Q337" s="51"/>
      <c r="R337" s="51"/>
      <c r="S337" s="51"/>
      <c r="T337" s="51"/>
      <c r="U337" s="51"/>
      <c r="V337" s="51"/>
      <c r="W337" s="51"/>
      <c r="X337" s="51"/>
      <c r="Y337" s="51"/>
      <c r="Z337" s="51"/>
      <c r="AA337" s="51"/>
      <c r="AB337" s="51"/>
      <c r="AC337" s="51"/>
      <c r="AD337" s="51"/>
      <c r="AE337" s="51"/>
    </row>
    <row r="338" spans="11:31">
      <c r="K338" s="51" t="str">
        <f t="shared" si="52"/>
        <v>-</v>
      </c>
      <c r="L338" s="51"/>
      <c r="M338" s="51"/>
      <c r="N338" s="51"/>
      <c r="O338" s="51"/>
      <c r="P338" s="51"/>
      <c r="Q338" s="51"/>
      <c r="R338" s="51"/>
      <c r="S338" s="51"/>
      <c r="T338" s="51"/>
      <c r="U338" s="51"/>
      <c r="V338" s="51"/>
      <c r="W338" s="51"/>
      <c r="X338" s="51"/>
      <c r="Y338" s="51"/>
      <c r="Z338" s="51"/>
      <c r="AA338" s="51"/>
      <c r="AB338" s="51"/>
      <c r="AC338" s="51"/>
      <c r="AD338" s="51"/>
      <c r="AE338" s="51"/>
    </row>
    <row r="339" spans="11:31">
      <c r="K339" s="51" t="str">
        <f t="shared" si="52"/>
        <v>-</v>
      </c>
      <c r="L339" s="51"/>
      <c r="M339" s="51"/>
      <c r="N339" s="51"/>
      <c r="O339" s="51"/>
      <c r="P339" s="51"/>
      <c r="Q339" s="51"/>
      <c r="R339" s="51"/>
      <c r="S339" s="51"/>
      <c r="T339" s="51"/>
      <c r="U339" s="51"/>
      <c r="V339" s="51"/>
      <c r="W339" s="51"/>
      <c r="X339" s="51"/>
      <c r="Y339" s="51"/>
      <c r="Z339" s="51"/>
      <c r="AA339" s="51"/>
      <c r="AB339" s="51"/>
      <c r="AC339" s="51"/>
      <c r="AD339" s="51"/>
      <c r="AE339" s="51"/>
    </row>
    <row r="340" spans="11:31">
      <c r="K340" s="51" t="str">
        <f t="shared" si="52"/>
        <v>-</v>
      </c>
      <c r="L340" s="51"/>
      <c r="M340" s="51"/>
      <c r="N340" s="51"/>
      <c r="O340" s="51"/>
      <c r="P340" s="51"/>
      <c r="Q340" s="51"/>
      <c r="R340" s="51"/>
      <c r="S340" s="51"/>
      <c r="T340" s="51"/>
      <c r="U340" s="51"/>
      <c r="V340" s="51"/>
      <c r="W340" s="51"/>
      <c r="X340" s="51"/>
      <c r="Y340" s="51"/>
      <c r="Z340" s="51"/>
      <c r="AA340" s="51"/>
      <c r="AB340" s="51"/>
      <c r="AC340" s="51"/>
      <c r="AD340" s="51"/>
      <c r="AE340" s="51"/>
    </row>
    <row r="341" spans="11:31">
      <c r="K341" s="51" t="str">
        <f t="shared" si="52"/>
        <v>-</v>
      </c>
      <c r="L341" s="51"/>
      <c r="M341" s="51"/>
      <c r="N341" s="51"/>
      <c r="O341" s="51"/>
      <c r="P341" s="51"/>
      <c r="Q341" s="51"/>
      <c r="R341" s="51"/>
      <c r="S341" s="51"/>
      <c r="T341" s="51"/>
      <c r="U341" s="51"/>
      <c r="V341" s="51"/>
      <c r="W341" s="51"/>
      <c r="X341" s="51"/>
      <c r="Y341" s="51"/>
      <c r="Z341" s="51"/>
      <c r="AA341" s="51"/>
      <c r="AB341" s="51"/>
      <c r="AC341" s="51"/>
      <c r="AD341" s="51"/>
      <c r="AE341" s="51"/>
    </row>
    <row r="342" spans="11:31">
      <c r="K342" s="51" t="str">
        <f t="shared" si="52"/>
        <v>-</v>
      </c>
      <c r="L342" s="51"/>
      <c r="M342" s="51"/>
      <c r="N342" s="51"/>
      <c r="O342" s="51"/>
      <c r="P342" s="51"/>
      <c r="Q342" s="51"/>
      <c r="R342" s="51"/>
      <c r="S342" s="51"/>
      <c r="T342" s="51"/>
      <c r="U342" s="51"/>
      <c r="V342" s="51"/>
      <c r="W342" s="51"/>
      <c r="X342" s="51"/>
      <c r="Y342" s="51"/>
      <c r="Z342" s="51"/>
      <c r="AA342" s="51"/>
      <c r="AB342" s="51"/>
      <c r="AC342" s="51"/>
      <c r="AD342" s="51"/>
      <c r="AE342" s="51"/>
    </row>
    <row r="343" spans="11:31">
      <c r="K343" s="51" t="str">
        <f t="shared" si="52"/>
        <v>-</v>
      </c>
      <c r="L343" s="51"/>
      <c r="M343" s="51"/>
      <c r="N343" s="51"/>
      <c r="O343" s="51"/>
      <c r="P343" s="51"/>
      <c r="Q343" s="51"/>
      <c r="R343" s="51"/>
      <c r="S343" s="51"/>
      <c r="T343" s="51"/>
      <c r="U343" s="51"/>
      <c r="V343" s="51"/>
      <c r="W343" s="51"/>
      <c r="X343" s="51"/>
      <c r="Y343" s="51"/>
      <c r="Z343" s="51"/>
      <c r="AA343" s="51"/>
      <c r="AB343" s="51"/>
      <c r="AC343" s="51"/>
      <c r="AD343" s="51"/>
      <c r="AE343" s="51"/>
    </row>
    <row r="344" spans="11:31">
      <c r="K344" s="51" t="str">
        <f t="shared" si="52"/>
        <v>-</v>
      </c>
      <c r="L344" s="51"/>
      <c r="M344" s="51"/>
      <c r="N344" s="51"/>
      <c r="O344" s="51"/>
      <c r="P344" s="51"/>
      <c r="Q344" s="51"/>
      <c r="R344" s="51"/>
      <c r="S344" s="51"/>
      <c r="T344" s="51"/>
      <c r="U344" s="51"/>
      <c r="V344" s="51"/>
      <c r="W344" s="51"/>
      <c r="X344" s="51"/>
      <c r="Y344" s="51"/>
      <c r="Z344" s="51"/>
      <c r="AA344" s="51"/>
      <c r="AB344" s="51"/>
      <c r="AC344" s="51"/>
      <c r="AD344" s="51"/>
      <c r="AE344" s="51"/>
    </row>
    <row r="345" spans="11:31">
      <c r="K345" s="51" t="str">
        <f t="shared" si="52"/>
        <v>-</v>
      </c>
      <c r="L345" s="51"/>
      <c r="M345" s="51"/>
      <c r="N345" s="51"/>
      <c r="O345" s="51"/>
      <c r="P345" s="51"/>
      <c r="Q345" s="51"/>
      <c r="R345" s="51"/>
      <c r="S345" s="51"/>
      <c r="T345" s="51"/>
      <c r="U345" s="51"/>
      <c r="V345" s="51"/>
      <c r="W345" s="51"/>
      <c r="X345" s="51"/>
      <c r="Y345" s="51"/>
      <c r="Z345" s="51"/>
      <c r="AA345" s="51"/>
      <c r="AB345" s="51"/>
      <c r="AC345" s="51"/>
      <c r="AD345" s="51"/>
      <c r="AE345" s="51"/>
    </row>
    <row r="346" spans="11:31">
      <c r="K346" s="51" t="str">
        <f t="shared" si="52"/>
        <v>-</v>
      </c>
      <c r="L346" s="51"/>
      <c r="M346" s="51"/>
      <c r="N346" s="51"/>
      <c r="O346" s="51"/>
      <c r="P346" s="51"/>
      <c r="Q346" s="51"/>
      <c r="R346" s="51"/>
      <c r="S346" s="51"/>
      <c r="T346" s="51"/>
      <c r="U346" s="51"/>
      <c r="V346" s="51"/>
      <c r="W346" s="51"/>
      <c r="X346" s="51"/>
      <c r="Y346" s="51"/>
      <c r="Z346" s="51"/>
      <c r="AA346" s="51"/>
      <c r="AB346" s="51"/>
      <c r="AC346" s="51"/>
      <c r="AD346" s="51"/>
      <c r="AE346" s="51"/>
    </row>
    <row r="347" spans="11:31">
      <c r="K347" s="51" t="str">
        <f t="shared" si="52"/>
        <v>-</v>
      </c>
      <c r="L347" s="51"/>
      <c r="M347" s="51"/>
      <c r="N347" s="51"/>
      <c r="O347" s="51"/>
      <c r="P347" s="51"/>
      <c r="Q347" s="51"/>
      <c r="R347" s="51"/>
      <c r="S347" s="51"/>
      <c r="T347" s="51"/>
      <c r="U347" s="51"/>
      <c r="V347" s="51"/>
      <c r="W347" s="51"/>
      <c r="X347" s="51"/>
      <c r="Y347" s="51"/>
      <c r="Z347" s="51"/>
      <c r="AA347" s="51"/>
      <c r="AB347" s="51"/>
      <c r="AC347" s="51"/>
      <c r="AD347" s="51"/>
      <c r="AE347" s="51"/>
    </row>
    <row r="348" spans="11:31">
      <c r="K348" s="51" t="str">
        <f t="shared" si="52"/>
        <v>-</v>
      </c>
      <c r="L348" s="51"/>
      <c r="M348" s="51"/>
      <c r="N348" s="51"/>
      <c r="O348" s="51"/>
      <c r="P348" s="51"/>
      <c r="Q348" s="51"/>
      <c r="R348" s="51"/>
      <c r="S348" s="51"/>
      <c r="T348" s="51"/>
      <c r="U348" s="51"/>
      <c r="V348" s="51"/>
      <c r="W348" s="51"/>
      <c r="X348" s="51"/>
      <c r="Y348" s="51"/>
      <c r="Z348" s="51"/>
      <c r="AA348" s="51"/>
      <c r="AB348" s="51"/>
      <c r="AC348" s="51"/>
      <c r="AD348" s="51"/>
      <c r="AE348" s="51"/>
    </row>
    <row r="349" spans="11:31">
      <c r="K349" s="51" t="str">
        <f t="shared" si="52"/>
        <v>-</v>
      </c>
      <c r="L349" s="51"/>
      <c r="M349" s="51"/>
      <c r="N349" s="51"/>
      <c r="O349" s="51"/>
      <c r="P349" s="51"/>
      <c r="Q349" s="51"/>
      <c r="R349" s="51"/>
      <c r="S349" s="51"/>
      <c r="T349" s="51"/>
      <c r="U349" s="51"/>
      <c r="V349" s="51"/>
      <c r="W349" s="51"/>
      <c r="X349" s="51"/>
      <c r="Y349" s="51"/>
      <c r="Z349" s="51"/>
      <c r="AA349" s="51"/>
      <c r="AB349" s="51"/>
      <c r="AC349" s="51"/>
      <c r="AD349" s="51"/>
      <c r="AE349" s="51"/>
    </row>
    <row r="350" spans="11:31">
      <c r="K350" s="51" t="str">
        <f t="shared" si="52"/>
        <v>-</v>
      </c>
      <c r="L350" s="51"/>
      <c r="M350" s="51"/>
      <c r="N350" s="51"/>
      <c r="O350" s="51"/>
      <c r="P350" s="51"/>
      <c r="Q350" s="51"/>
      <c r="R350" s="51"/>
      <c r="S350" s="51"/>
      <c r="T350" s="51"/>
      <c r="U350" s="51"/>
      <c r="V350" s="51"/>
      <c r="W350" s="51"/>
      <c r="X350" s="51"/>
      <c r="Y350" s="51"/>
      <c r="Z350" s="51"/>
      <c r="AA350" s="51"/>
      <c r="AB350" s="51"/>
      <c r="AC350" s="51"/>
      <c r="AD350" s="51"/>
      <c r="AE350" s="51"/>
    </row>
    <row r="351" spans="11:31">
      <c r="K351" s="51" t="str">
        <f t="shared" si="52"/>
        <v>-</v>
      </c>
      <c r="L351" s="51"/>
      <c r="M351" s="51"/>
      <c r="N351" s="51"/>
      <c r="O351" s="51"/>
      <c r="P351" s="51"/>
      <c r="Q351" s="51"/>
      <c r="R351" s="51"/>
      <c r="S351" s="51"/>
      <c r="T351" s="51"/>
      <c r="U351" s="51"/>
      <c r="V351" s="51"/>
      <c r="W351" s="51"/>
      <c r="X351" s="51"/>
      <c r="Y351" s="51"/>
      <c r="Z351" s="51"/>
      <c r="AA351" s="51"/>
      <c r="AB351" s="51"/>
      <c r="AC351" s="51"/>
      <c r="AD351" s="51"/>
      <c r="AE351" s="51"/>
    </row>
    <row r="352" spans="11:31">
      <c r="K352" s="51" t="str">
        <f t="shared" si="52"/>
        <v>-</v>
      </c>
      <c r="L352" s="51"/>
      <c r="M352" s="51"/>
      <c r="N352" s="51"/>
      <c r="O352" s="51"/>
      <c r="P352" s="51"/>
      <c r="Q352" s="51"/>
      <c r="R352" s="51"/>
      <c r="S352" s="51"/>
      <c r="T352" s="51"/>
      <c r="U352" s="51"/>
      <c r="V352" s="51"/>
      <c r="W352" s="51"/>
      <c r="X352" s="51"/>
      <c r="Y352" s="51"/>
      <c r="Z352" s="51"/>
      <c r="AA352" s="51"/>
      <c r="AB352" s="51"/>
      <c r="AC352" s="51"/>
      <c r="AD352" s="51"/>
      <c r="AE352" s="51"/>
    </row>
    <row r="353" spans="11:31">
      <c r="K353" s="51" t="str">
        <f t="shared" si="52"/>
        <v>-</v>
      </c>
      <c r="L353" s="51"/>
      <c r="M353" s="51"/>
      <c r="N353" s="51"/>
      <c r="O353" s="51"/>
      <c r="P353" s="51"/>
      <c r="Q353" s="51"/>
      <c r="R353" s="51"/>
      <c r="S353" s="51"/>
      <c r="T353" s="51"/>
      <c r="U353" s="51"/>
      <c r="V353" s="51"/>
      <c r="W353" s="51"/>
      <c r="X353" s="51"/>
      <c r="Y353" s="51"/>
      <c r="Z353" s="51"/>
      <c r="AA353" s="51"/>
      <c r="AB353" s="51"/>
      <c r="AC353" s="51"/>
      <c r="AD353" s="51"/>
      <c r="AE353" s="51"/>
    </row>
    <row r="354" spans="11:31">
      <c r="K354" s="51" t="str">
        <f t="shared" si="52"/>
        <v>-</v>
      </c>
      <c r="L354" s="51"/>
      <c r="M354" s="51"/>
      <c r="N354" s="51"/>
      <c r="O354" s="51"/>
      <c r="P354" s="51"/>
      <c r="Q354" s="51"/>
      <c r="R354" s="51"/>
      <c r="S354" s="51"/>
      <c r="T354" s="51"/>
      <c r="U354" s="51"/>
      <c r="V354" s="51"/>
      <c r="W354" s="51"/>
      <c r="X354" s="51"/>
      <c r="Y354" s="51"/>
      <c r="Z354" s="51"/>
      <c r="AA354" s="51"/>
      <c r="AB354" s="51"/>
      <c r="AC354" s="51"/>
      <c r="AD354" s="51"/>
      <c r="AE354" s="51"/>
    </row>
    <row r="355" spans="11:31">
      <c r="K355" s="51" t="str">
        <f t="shared" si="52"/>
        <v>-</v>
      </c>
      <c r="L355" s="51"/>
      <c r="M355" s="51"/>
      <c r="N355" s="51"/>
      <c r="O355" s="51"/>
      <c r="P355" s="51"/>
      <c r="Q355" s="51"/>
      <c r="R355" s="51"/>
      <c r="S355" s="51"/>
      <c r="T355" s="51"/>
      <c r="U355" s="51"/>
      <c r="V355" s="51"/>
      <c r="W355" s="51"/>
      <c r="X355" s="51"/>
      <c r="Y355" s="51"/>
      <c r="Z355" s="51"/>
      <c r="AA355" s="51"/>
      <c r="AB355" s="51"/>
      <c r="AC355" s="51"/>
      <c r="AD355" s="51"/>
      <c r="AE355" s="51"/>
    </row>
    <row r="356" spans="11:31">
      <c r="K356" s="51" t="str">
        <f t="shared" si="52"/>
        <v>-</v>
      </c>
      <c r="L356" s="51"/>
      <c r="M356" s="51"/>
      <c r="N356" s="51"/>
      <c r="O356" s="51"/>
      <c r="P356" s="51"/>
      <c r="Q356" s="51"/>
      <c r="R356" s="51"/>
      <c r="S356" s="51"/>
      <c r="T356" s="51"/>
      <c r="U356" s="51"/>
      <c r="V356" s="51"/>
      <c r="W356" s="51"/>
      <c r="X356" s="51"/>
      <c r="Y356" s="51"/>
      <c r="Z356" s="51"/>
      <c r="AA356" s="51"/>
      <c r="AB356" s="51"/>
      <c r="AC356" s="51"/>
      <c r="AD356" s="51"/>
      <c r="AE356" s="51"/>
    </row>
    <row r="357" spans="11:31">
      <c r="K357" s="51" t="str">
        <f t="shared" si="52"/>
        <v>-</v>
      </c>
      <c r="L357" s="51"/>
      <c r="M357" s="51"/>
      <c r="N357" s="51"/>
      <c r="O357" s="51"/>
      <c r="P357" s="51"/>
      <c r="Q357" s="51"/>
      <c r="R357" s="51"/>
      <c r="S357" s="51"/>
      <c r="T357" s="51"/>
      <c r="U357" s="51"/>
      <c r="V357" s="51"/>
      <c r="W357" s="51"/>
      <c r="X357" s="51"/>
      <c r="Y357" s="51"/>
      <c r="Z357" s="51"/>
      <c r="AA357" s="51"/>
      <c r="AB357" s="51"/>
      <c r="AC357" s="51"/>
      <c r="AD357" s="51"/>
      <c r="AE357" s="51"/>
    </row>
    <row r="358" spans="11:31">
      <c r="K358" s="51" t="str">
        <f t="shared" si="52"/>
        <v>-</v>
      </c>
      <c r="L358" s="51"/>
      <c r="M358" s="51"/>
      <c r="N358" s="51"/>
      <c r="O358" s="51"/>
      <c r="P358" s="51"/>
      <c r="Q358" s="51"/>
      <c r="R358" s="51"/>
      <c r="S358" s="51"/>
      <c r="T358" s="51"/>
      <c r="U358" s="51"/>
      <c r="V358" s="51"/>
      <c r="W358" s="51"/>
      <c r="X358" s="51"/>
      <c r="Y358" s="51"/>
      <c r="Z358" s="51"/>
      <c r="AA358" s="51"/>
      <c r="AB358" s="51"/>
      <c r="AC358" s="51"/>
      <c r="AD358" s="51"/>
      <c r="AE358" s="51"/>
    </row>
    <row r="359" spans="11:31">
      <c r="K359" s="51" t="str">
        <f t="shared" si="52"/>
        <v>-</v>
      </c>
      <c r="L359" s="51"/>
      <c r="M359" s="51"/>
      <c r="N359" s="51"/>
      <c r="O359" s="51"/>
      <c r="P359" s="51"/>
      <c r="Q359" s="51"/>
      <c r="R359" s="51"/>
      <c r="S359" s="51"/>
      <c r="T359" s="51"/>
      <c r="U359" s="51"/>
      <c r="V359" s="51"/>
      <c r="W359" s="51"/>
      <c r="X359" s="51"/>
      <c r="Y359" s="51"/>
      <c r="Z359" s="51"/>
      <c r="AA359" s="51"/>
      <c r="AB359" s="51"/>
      <c r="AC359" s="51"/>
      <c r="AD359" s="51"/>
      <c r="AE359" s="51"/>
    </row>
    <row r="360" spans="11:31">
      <c r="K360" s="51" t="str">
        <f t="shared" si="52"/>
        <v>-</v>
      </c>
      <c r="L360" s="51"/>
      <c r="M360" s="51"/>
      <c r="N360" s="51"/>
      <c r="O360" s="51"/>
      <c r="P360" s="51"/>
      <c r="Q360" s="51"/>
      <c r="R360" s="51"/>
      <c r="S360" s="51"/>
      <c r="T360" s="51"/>
      <c r="U360" s="51"/>
      <c r="V360" s="51"/>
      <c r="W360" s="51"/>
      <c r="X360" s="51"/>
      <c r="Y360" s="51"/>
      <c r="Z360" s="51"/>
      <c r="AA360" s="51"/>
      <c r="AB360" s="51"/>
      <c r="AC360" s="51"/>
      <c r="AD360" s="51"/>
      <c r="AE360" s="51"/>
    </row>
    <row r="361" spans="11:31">
      <c r="K361" s="51" t="str">
        <f t="shared" si="52"/>
        <v>-</v>
      </c>
      <c r="L361" s="51"/>
      <c r="M361" s="51"/>
      <c r="N361" s="51"/>
      <c r="O361" s="51"/>
      <c r="P361" s="51"/>
      <c r="Q361" s="51"/>
      <c r="R361" s="51"/>
      <c r="S361" s="51"/>
      <c r="T361" s="51"/>
      <c r="U361" s="51"/>
      <c r="V361" s="51"/>
      <c r="W361" s="51"/>
      <c r="X361" s="51"/>
      <c r="Y361" s="51"/>
      <c r="Z361" s="51"/>
      <c r="AA361" s="51"/>
      <c r="AB361" s="51"/>
      <c r="AC361" s="51"/>
      <c r="AD361" s="51"/>
      <c r="AE361" s="51"/>
    </row>
    <row r="362" spans="11:31">
      <c r="K362" s="51" t="str">
        <f t="shared" si="52"/>
        <v>-</v>
      </c>
      <c r="L362" s="51"/>
      <c r="M362" s="51"/>
      <c r="N362" s="51"/>
      <c r="O362" s="51"/>
      <c r="P362" s="51"/>
      <c r="Q362" s="51"/>
      <c r="R362" s="51"/>
      <c r="S362" s="51"/>
      <c r="T362" s="51"/>
      <c r="U362" s="51"/>
      <c r="V362" s="51"/>
      <c r="W362" s="51"/>
      <c r="X362" s="51"/>
      <c r="Y362" s="51"/>
      <c r="Z362" s="51"/>
      <c r="AA362" s="51"/>
      <c r="AB362" s="51"/>
      <c r="AC362" s="51"/>
      <c r="AD362" s="51"/>
      <c r="AE362" s="51"/>
    </row>
    <row r="363" spans="11:31">
      <c r="K363" s="51" t="str">
        <f t="shared" si="52"/>
        <v>-</v>
      </c>
      <c r="L363" s="51"/>
      <c r="M363" s="51"/>
      <c r="N363" s="51"/>
      <c r="O363" s="51"/>
      <c r="P363" s="51"/>
      <c r="Q363" s="51"/>
      <c r="R363" s="51"/>
      <c r="S363" s="51"/>
      <c r="T363" s="51"/>
      <c r="U363" s="51"/>
      <c r="V363" s="51"/>
      <c r="W363" s="51"/>
      <c r="X363" s="51"/>
      <c r="Y363" s="51"/>
      <c r="Z363" s="51"/>
      <c r="AA363" s="51"/>
      <c r="AB363" s="51"/>
      <c r="AC363" s="51"/>
      <c r="AD363" s="51"/>
      <c r="AE363" s="51"/>
    </row>
    <row r="364" spans="11:31">
      <c r="K364" s="51" t="str">
        <f t="shared" si="52"/>
        <v>-</v>
      </c>
      <c r="L364" s="51"/>
      <c r="M364" s="51"/>
      <c r="N364" s="51"/>
      <c r="O364" s="51"/>
      <c r="P364" s="51"/>
      <c r="Q364" s="51"/>
      <c r="R364" s="51"/>
      <c r="S364" s="51"/>
      <c r="T364" s="51"/>
      <c r="U364" s="51"/>
      <c r="V364" s="51"/>
      <c r="W364" s="51"/>
      <c r="X364" s="51"/>
      <c r="Y364" s="51"/>
      <c r="Z364" s="51"/>
      <c r="AA364" s="51"/>
      <c r="AB364" s="51"/>
      <c r="AC364" s="51"/>
      <c r="AD364" s="51"/>
      <c r="AE364" s="51"/>
    </row>
    <row r="365" spans="11:31">
      <c r="K365" s="51" t="str">
        <f t="shared" si="52"/>
        <v>-</v>
      </c>
      <c r="L365" s="51"/>
      <c r="M365" s="51"/>
      <c r="N365" s="51"/>
      <c r="O365" s="51"/>
      <c r="P365" s="51"/>
      <c r="Q365" s="51"/>
      <c r="R365" s="51"/>
      <c r="S365" s="51"/>
      <c r="T365" s="51"/>
      <c r="U365" s="51"/>
      <c r="V365" s="51"/>
      <c r="W365" s="51"/>
      <c r="X365" s="51"/>
      <c r="Y365" s="51"/>
      <c r="Z365" s="51"/>
      <c r="AA365" s="51"/>
      <c r="AB365" s="51"/>
      <c r="AC365" s="51"/>
      <c r="AD365" s="51"/>
      <c r="AE365" s="51"/>
    </row>
    <row r="366" spans="11:31">
      <c r="K366" s="51" t="str">
        <f t="shared" si="52"/>
        <v>-</v>
      </c>
      <c r="L366" s="51"/>
      <c r="M366" s="51"/>
      <c r="N366" s="51"/>
      <c r="O366" s="51"/>
      <c r="P366" s="51"/>
      <c r="Q366" s="51"/>
      <c r="R366" s="51"/>
      <c r="S366" s="51"/>
      <c r="T366" s="51"/>
      <c r="U366" s="51"/>
      <c r="V366" s="51"/>
      <c r="W366" s="51"/>
      <c r="X366" s="51"/>
      <c r="Y366" s="51"/>
      <c r="Z366" s="51"/>
      <c r="AA366" s="51"/>
      <c r="AB366" s="51"/>
      <c r="AC366" s="51"/>
      <c r="AD366" s="51"/>
      <c r="AE366" s="51"/>
    </row>
    <row r="367" spans="11:31">
      <c r="K367" s="51" t="str">
        <f t="shared" si="52"/>
        <v>-</v>
      </c>
      <c r="L367" s="51"/>
      <c r="M367" s="51"/>
      <c r="N367" s="51"/>
      <c r="O367" s="51"/>
      <c r="P367" s="51"/>
      <c r="Q367" s="51"/>
      <c r="R367" s="51"/>
      <c r="S367" s="51"/>
      <c r="T367" s="51"/>
      <c r="U367" s="51"/>
      <c r="V367" s="51"/>
      <c r="W367" s="51"/>
      <c r="X367" s="51"/>
      <c r="Y367" s="51"/>
      <c r="Z367" s="51"/>
      <c r="AA367" s="51"/>
      <c r="AB367" s="51"/>
      <c r="AC367" s="51"/>
      <c r="AD367" s="51"/>
      <c r="AE367" s="51"/>
    </row>
    <row r="368" spans="11:31">
      <c r="K368" s="51" t="str">
        <f t="shared" si="52"/>
        <v>-</v>
      </c>
      <c r="L368" s="51"/>
      <c r="M368" s="51"/>
      <c r="N368" s="51"/>
      <c r="O368" s="51"/>
      <c r="P368" s="51"/>
      <c r="Q368" s="51"/>
      <c r="R368" s="51"/>
      <c r="S368" s="51"/>
      <c r="T368" s="51"/>
      <c r="U368" s="51"/>
      <c r="V368" s="51"/>
      <c r="W368" s="51"/>
      <c r="X368" s="51"/>
      <c r="Y368" s="51"/>
      <c r="Z368" s="51"/>
      <c r="AA368" s="51"/>
      <c r="AB368" s="51"/>
      <c r="AC368" s="51"/>
      <c r="AD368" s="51"/>
      <c r="AE368" s="51"/>
    </row>
    <row r="369" spans="11:31">
      <c r="K369" s="51" t="str">
        <f t="shared" si="52"/>
        <v>-</v>
      </c>
      <c r="L369" s="51"/>
      <c r="M369" s="51"/>
      <c r="N369" s="51"/>
      <c r="O369" s="51"/>
      <c r="P369" s="51"/>
      <c r="Q369" s="51"/>
      <c r="R369" s="51"/>
      <c r="S369" s="51"/>
      <c r="T369" s="51"/>
      <c r="U369" s="51"/>
      <c r="V369" s="51"/>
      <c r="W369" s="51"/>
      <c r="X369" s="51"/>
      <c r="Y369" s="51"/>
      <c r="Z369" s="51"/>
      <c r="AA369" s="51"/>
      <c r="AB369" s="51"/>
      <c r="AC369" s="51"/>
      <c r="AD369" s="51"/>
      <c r="AE369" s="51"/>
    </row>
    <row r="370" spans="11:31">
      <c r="K370" s="51" t="str">
        <f t="shared" si="52"/>
        <v>-</v>
      </c>
      <c r="L370" s="51"/>
      <c r="M370" s="51"/>
      <c r="N370" s="51"/>
      <c r="O370" s="51"/>
      <c r="P370" s="51"/>
      <c r="Q370" s="51"/>
      <c r="R370" s="51"/>
      <c r="S370" s="51"/>
      <c r="T370" s="51"/>
      <c r="U370" s="51"/>
      <c r="V370" s="51"/>
      <c r="W370" s="51"/>
      <c r="X370" s="51"/>
      <c r="Y370" s="51"/>
      <c r="Z370" s="51"/>
      <c r="AA370" s="51"/>
      <c r="AB370" s="51"/>
      <c r="AC370" s="51"/>
      <c r="AD370" s="51"/>
      <c r="AE370" s="51"/>
    </row>
    <row r="371" spans="11:31">
      <c r="K371" s="51" t="str">
        <f t="shared" si="52"/>
        <v>-</v>
      </c>
      <c r="L371" s="51"/>
      <c r="M371" s="51"/>
      <c r="N371" s="51"/>
      <c r="O371" s="51"/>
      <c r="P371" s="51"/>
      <c r="Q371" s="51"/>
      <c r="R371" s="51"/>
      <c r="S371" s="51"/>
      <c r="T371" s="51"/>
      <c r="U371" s="51"/>
      <c r="V371" s="51"/>
      <c r="W371" s="51"/>
      <c r="X371" s="51"/>
      <c r="Y371" s="51"/>
      <c r="Z371" s="51"/>
      <c r="AA371" s="51"/>
      <c r="AB371" s="51"/>
      <c r="AC371" s="51"/>
      <c r="AD371" s="51"/>
      <c r="AE371" s="51"/>
    </row>
    <row r="372" spans="11:31">
      <c r="K372" s="51" t="str">
        <f t="shared" si="52"/>
        <v>-</v>
      </c>
      <c r="L372" s="51"/>
      <c r="M372" s="51"/>
      <c r="N372" s="51"/>
      <c r="O372" s="51"/>
      <c r="P372" s="51"/>
      <c r="Q372" s="51"/>
      <c r="R372" s="51"/>
      <c r="S372" s="51"/>
      <c r="T372" s="51"/>
      <c r="U372" s="51"/>
      <c r="V372" s="51"/>
      <c r="W372" s="51"/>
      <c r="X372" s="51"/>
      <c r="Y372" s="51"/>
      <c r="Z372" s="51"/>
      <c r="AA372" s="51"/>
      <c r="AB372" s="51"/>
      <c r="AC372" s="51"/>
      <c r="AD372" s="51"/>
      <c r="AE372" s="51"/>
    </row>
    <row r="373" spans="11:31">
      <c r="K373" s="51" t="str">
        <f t="shared" si="52"/>
        <v>-</v>
      </c>
      <c r="L373" s="51"/>
      <c r="M373" s="51"/>
      <c r="N373" s="51"/>
      <c r="O373" s="51"/>
      <c r="P373" s="51"/>
      <c r="Q373" s="51"/>
      <c r="R373" s="51"/>
      <c r="S373" s="51"/>
      <c r="T373" s="51"/>
      <c r="U373" s="51"/>
      <c r="V373" s="51"/>
      <c r="W373" s="51"/>
      <c r="X373" s="51"/>
      <c r="Y373" s="51"/>
      <c r="Z373" s="51"/>
      <c r="AA373" s="51"/>
      <c r="AB373" s="51"/>
      <c r="AC373" s="51"/>
      <c r="AD373" s="51"/>
      <c r="AE373" s="51"/>
    </row>
    <row r="374" spans="11:31">
      <c r="K374" s="51" t="str">
        <f t="shared" si="52"/>
        <v>-</v>
      </c>
      <c r="L374" s="51"/>
      <c r="M374" s="51"/>
      <c r="N374" s="51"/>
      <c r="O374" s="51"/>
      <c r="P374" s="51"/>
      <c r="Q374" s="51"/>
      <c r="R374" s="51"/>
      <c r="S374" s="51"/>
      <c r="T374" s="51"/>
      <c r="U374" s="51"/>
      <c r="V374" s="51"/>
      <c r="W374" s="51"/>
      <c r="X374" s="51"/>
      <c r="Y374" s="51"/>
      <c r="Z374" s="51"/>
      <c r="AA374" s="51"/>
      <c r="AB374" s="51"/>
      <c r="AC374" s="51"/>
      <c r="AD374" s="51"/>
      <c r="AE374" s="51"/>
    </row>
    <row r="375" spans="11:31">
      <c r="K375" s="51" t="str">
        <f t="shared" si="52"/>
        <v>-</v>
      </c>
      <c r="L375" s="51"/>
      <c r="M375" s="51"/>
      <c r="N375" s="51"/>
      <c r="O375" s="51"/>
      <c r="P375" s="51"/>
      <c r="Q375" s="51"/>
      <c r="R375" s="51"/>
      <c r="S375" s="51"/>
      <c r="T375" s="51"/>
      <c r="U375" s="51"/>
      <c r="V375" s="51"/>
      <c r="W375" s="51"/>
      <c r="X375" s="51"/>
      <c r="Y375" s="51"/>
      <c r="Z375" s="51"/>
      <c r="AA375" s="51"/>
      <c r="AB375" s="51"/>
      <c r="AC375" s="51"/>
      <c r="AD375" s="51"/>
      <c r="AE375" s="51"/>
    </row>
    <row r="376" spans="11:31">
      <c r="K376" s="51" t="str">
        <f t="shared" si="52"/>
        <v>-</v>
      </c>
      <c r="L376" s="51"/>
      <c r="M376" s="51"/>
      <c r="N376" s="51"/>
      <c r="O376" s="51"/>
      <c r="P376" s="51"/>
      <c r="Q376" s="51"/>
      <c r="R376" s="51"/>
      <c r="S376" s="51"/>
      <c r="T376" s="51"/>
      <c r="U376" s="51"/>
      <c r="V376" s="51"/>
      <c r="W376" s="51"/>
      <c r="X376" s="51"/>
      <c r="Y376" s="51"/>
      <c r="Z376" s="51"/>
      <c r="AA376" s="51"/>
      <c r="AB376" s="51"/>
      <c r="AC376" s="51"/>
      <c r="AD376" s="51"/>
      <c r="AE376" s="51"/>
    </row>
    <row r="377" spans="11:31">
      <c r="K377" s="51" t="str">
        <f t="shared" si="52"/>
        <v>-</v>
      </c>
      <c r="L377" s="51"/>
      <c r="M377" s="51"/>
      <c r="N377" s="51"/>
      <c r="O377" s="51"/>
      <c r="P377" s="51"/>
      <c r="Q377" s="51"/>
      <c r="R377" s="51"/>
      <c r="S377" s="51"/>
      <c r="T377" s="51"/>
      <c r="U377" s="51"/>
      <c r="V377" s="51"/>
      <c r="W377" s="51"/>
      <c r="X377" s="51"/>
      <c r="Y377" s="51"/>
      <c r="Z377" s="51"/>
      <c r="AA377" s="51"/>
      <c r="AB377" s="51"/>
      <c r="AC377" s="51"/>
      <c r="AD377" s="51"/>
      <c r="AE377" s="51"/>
    </row>
    <row r="378" spans="11:31">
      <c r="K378" s="51" t="str">
        <f t="shared" si="52"/>
        <v>-</v>
      </c>
      <c r="L378" s="51"/>
      <c r="M378" s="51"/>
      <c r="N378" s="51"/>
      <c r="O378" s="51"/>
      <c r="P378" s="51"/>
      <c r="Q378" s="51"/>
      <c r="R378" s="51"/>
      <c r="S378" s="51"/>
      <c r="T378" s="51"/>
      <c r="U378" s="51"/>
      <c r="V378" s="51"/>
      <c r="W378" s="51"/>
      <c r="X378" s="51"/>
      <c r="Y378" s="51"/>
      <c r="Z378" s="51"/>
      <c r="AA378" s="51"/>
      <c r="AB378" s="51"/>
      <c r="AC378" s="51"/>
      <c r="AD378" s="51"/>
      <c r="AE378" s="51"/>
    </row>
    <row r="379" spans="11:31">
      <c r="K379" s="51" t="str">
        <f t="shared" si="52"/>
        <v>-</v>
      </c>
      <c r="L379" s="51"/>
      <c r="M379" s="51"/>
      <c r="N379" s="51"/>
      <c r="O379" s="51"/>
      <c r="P379" s="51"/>
      <c r="Q379" s="51"/>
      <c r="R379" s="51"/>
      <c r="S379" s="51"/>
      <c r="T379" s="51"/>
      <c r="U379" s="51"/>
      <c r="V379" s="51"/>
      <c r="W379" s="51"/>
      <c r="X379" s="51"/>
      <c r="Y379" s="51"/>
      <c r="Z379" s="51"/>
      <c r="AA379" s="51"/>
      <c r="AB379" s="51"/>
      <c r="AC379" s="51"/>
      <c r="AD379" s="51"/>
      <c r="AE379" s="51"/>
    </row>
    <row r="380" spans="11:31">
      <c r="K380" s="51" t="str">
        <f t="shared" si="52"/>
        <v>-</v>
      </c>
      <c r="L380" s="51"/>
      <c r="M380" s="51"/>
      <c r="N380" s="51"/>
      <c r="O380" s="51"/>
      <c r="P380" s="51"/>
      <c r="Q380" s="51"/>
      <c r="R380" s="51"/>
      <c r="S380" s="51"/>
      <c r="T380" s="51"/>
      <c r="U380" s="51"/>
      <c r="V380" s="51"/>
      <c r="W380" s="51"/>
      <c r="X380" s="51"/>
      <c r="Y380" s="51"/>
      <c r="Z380" s="51"/>
      <c r="AA380" s="51"/>
      <c r="AB380" s="51"/>
      <c r="AC380" s="51"/>
      <c r="AD380" s="51"/>
      <c r="AE380" s="51"/>
    </row>
    <row r="381" spans="11:31">
      <c r="K381" s="51" t="str">
        <f t="shared" si="52"/>
        <v>-</v>
      </c>
      <c r="L381" s="51"/>
      <c r="M381" s="51"/>
      <c r="N381" s="51"/>
      <c r="O381" s="51"/>
      <c r="P381" s="51"/>
      <c r="Q381" s="51"/>
      <c r="R381" s="51"/>
      <c r="S381" s="51"/>
      <c r="T381" s="51"/>
      <c r="U381" s="51"/>
      <c r="V381" s="51"/>
      <c r="W381" s="51"/>
      <c r="X381" s="51"/>
      <c r="Y381" s="51"/>
      <c r="Z381" s="51"/>
      <c r="AA381" s="51"/>
      <c r="AB381" s="51"/>
      <c r="AC381" s="51"/>
      <c r="AD381" s="51"/>
      <c r="AE381" s="51"/>
    </row>
    <row r="382" spans="11:31">
      <c r="K382" s="51" t="str">
        <f t="shared" si="52"/>
        <v>-</v>
      </c>
      <c r="L382" s="51"/>
      <c r="M382" s="51"/>
      <c r="N382" s="51"/>
      <c r="O382" s="51"/>
      <c r="P382" s="51"/>
      <c r="Q382" s="51"/>
      <c r="R382" s="51"/>
      <c r="S382" s="51"/>
      <c r="T382" s="51"/>
      <c r="U382" s="51"/>
      <c r="V382" s="51"/>
      <c r="W382" s="51"/>
      <c r="X382" s="51"/>
      <c r="Y382" s="51"/>
      <c r="Z382" s="51"/>
      <c r="AA382" s="51"/>
      <c r="AB382" s="51"/>
      <c r="AC382" s="51"/>
      <c r="AD382" s="51"/>
      <c r="AE382" s="51"/>
    </row>
    <row r="383" spans="11:31">
      <c r="K383" s="51" t="str">
        <f t="shared" si="52"/>
        <v>-</v>
      </c>
      <c r="L383" s="51"/>
      <c r="M383" s="51"/>
      <c r="N383" s="51"/>
      <c r="O383" s="51"/>
      <c r="P383" s="51"/>
      <c r="Q383" s="51"/>
      <c r="R383" s="51"/>
      <c r="S383" s="51"/>
      <c r="T383" s="51"/>
      <c r="U383" s="51"/>
      <c r="V383" s="51"/>
      <c r="W383" s="51"/>
      <c r="X383" s="51"/>
      <c r="Y383" s="51"/>
      <c r="Z383" s="51"/>
      <c r="AA383" s="51"/>
      <c r="AB383" s="51"/>
      <c r="AC383" s="51"/>
      <c r="AD383" s="51"/>
      <c r="AE383" s="51"/>
    </row>
    <row r="384" spans="11:31">
      <c r="K384" s="51" t="str">
        <f t="shared" si="52"/>
        <v>-</v>
      </c>
      <c r="L384" s="51"/>
      <c r="M384" s="51"/>
      <c r="N384" s="51"/>
      <c r="O384" s="51"/>
      <c r="P384" s="51"/>
      <c r="Q384" s="51"/>
      <c r="R384" s="51"/>
      <c r="S384" s="51"/>
      <c r="T384" s="51"/>
      <c r="U384" s="51"/>
      <c r="V384" s="51"/>
      <c r="W384" s="51"/>
      <c r="X384" s="51"/>
      <c r="Y384" s="51"/>
      <c r="Z384" s="51"/>
      <c r="AA384" s="51"/>
      <c r="AB384" s="51"/>
      <c r="AC384" s="51"/>
      <c r="AD384" s="51"/>
      <c r="AE384" s="51"/>
    </row>
    <row r="385" spans="11:31">
      <c r="K385" s="51" t="str">
        <f t="shared" si="52"/>
        <v>-</v>
      </c>
      <c r="L385" s="51"/>
      <c r="M385" s="51"/>
      <c r="N385" s="51"/>
      <c r="O385" s="51"/>
      <c r="P385" s="51"/>
      <c r="Q385" s="51"/>
      <c r="R385" s="51"/>
      <c r="S385" s="51"/>
      <c r="T385" s="51"/>
      <c r="U385" s="51"/>
      <c r="V385" s="51"/>
      <c r="W385" s="51"/>
      <c r="X385" s="51"/>
      <c r="Y385" s="51"/>
      <c r="Z385" s="51"/>
      <c r="AA385" s="51"/>
      <c r="AB385" s="51"/>
      <c r="AC385" s="51"/>
      <c r="AD385" s="51"/>
      <c r="AE385" s="51"/>
    </row>
    <row r="386" spans="11:31">
      <c r="K386" s="51" t="str">
        <f t="shared" si="52"/>
        <v>-</v>
      </c>
      <c r="L386" s="51"/>
      <c r="M386" s="51"/>
      <c r="N386" s="51"/>
      <c r="O386" s="51"/>
      <c r="P386" s="51"/>
      <c r="Q386" s="51"/>
      <c r="R386" s="51"/>
      <c r="S386" s="51"/>
      <c r="T386" s="51"/>
      <c r="U386" s="51"/>
      <c r="V386" s="51"/>
      <c r="W386" s="51"/>
      <c r="X386" s="51"/>
      <c r="Y386" s="51"/>
      <c r="Z386" s="51"/>
      <c r="AA386" s="51"/>
      <c r="AB386" s="51"/>
      <c r="AC386" s="51"/>
      <c r="AD386" s="51"/>
      <c r="AE386" s="51"/>
    </row>
    <row r="387" spans="11:31">
      <c r="K387" s="51" t="str">
        <f t="shared" si="52"/>
        <v>-</v>
      </c>
      <c r="L387" s="51"/>
      <c r="M387" s="51"/>
      <c r="N387" s="51"/>
      <c r="O387" s="51"/>
      <c r="P387" s="51"/>
      <c r="Q387" s="51"/>
      <c r="R387" s="51"/>
      <c r="S387" s="51"/>
      <c r="T387" s="51"/>
      <c r="U387" s="51"/>
      <c r="V387" s="51"/>
      <c r="W387" s="51"/>
      <c r="X387" s="51"/>
      <c r="Y387" s="51"/>
      <c r="Z387" s="51"/>
      <c r="AA387" s="51"/>
      <c r="AB387" s="51"/>
      <c r="AC387" s="51"/>
      <c r="AD387" s="51"/>
      <c r="AE387" s="51"/>
    </row>
    <row r="388" spans="11:31">
      <c r="K388" s="51" t="str">
        <f t="shared" ref="K388:K451" si="53">CONCATENATE(H388,"-",I388)</f>
        <v>-</v>
      </c>
      <c r="L388" s="51"/>
      <c r="M388" s="51"/>
      <c r="N388" s="51"/>
      <c r="O388" s="51"/>
      <c r="P388" s="51"/>
      <c r="Q388" s="51"/>
      <c r="R388" s="51"/>
      <c r="S388" s="51"/>
      <c r="T388" s="51"/>
      <c r="U388" s="51"/>
      <c r="V388" s="51"/>
      <c r="W388" s="51"/>
      <c r="X388" s="51"/>
      <c r="Y388" s="51"/>
      <c r="Z388" s="51"/>
      <c r="AA388" s="51"/>
      <c r="AB388" s="51"/>
      <c r="AC388" s="51"/>
      <c r="AD388" s="51"/>
      <c r="AE388" s="51"/>
    </row>
    <row r="389" spans="11:31">
      <c r="K389" s="51" t="str">
        <f t="shared" si="53"/>
        <v>-</v>
      </c>
      <c r="L389" s="51"/>
      <c r="M389" s="51"/>
      <c r="N389" s="51"/>
      <c r="O389" s="51"/>
      <c r="P389" s="51"/>
      <c r="Q389" s="51"/>
      <c r="R389" s="51"/>
      <c r="S389" s="51"/>
      <c r="T389" s="51"/>
      <c r="U389" s="51"/>
      <c r="V389" s="51"/>
      <c r="W389" s="51"/>
      <c r="X389" s="51"/>
      <c r="Y389" s="51"/>
      <c r="Z389" s="51"/>
      <c r="AA389" s="51"/>
      <c r="AB389" s="51"/>
      <c r="AC389" s="51"/>
      <c r="AD389" s="51"/>
      <c r="AE389" s="51"/>
    </row>
    <row r="390" spans="11:31">
      <c r="K390" s="51" t="str">
        <f t="shared" si="53"/>
        <v>-</v>
      </c>
      <c r="L390" s="51"/>
      <c r="M390" s="51"/>
      <c r="N390" s="51"/>
      <c r="O390" s="51"/>
      <c r="P390" s="51"/>
      <c r="Q390" s="51"/>
      <c r="R390" s="51"/>
      <c r="S390" s="51"/>
      <c r="T390" s="51"/>
      <c r="U390" s="51"/>
      <c r="V390" s="51"/>
      <c r="W390" s="51"/>
      <c r="X390" s="51"/>
      <c r="Y390" s="51"/>
      <c r="Z390" s="51"/>
      <c r="AA390" s="51"/>
      <c r="AB390" s="51"/>
      <c r="AC390" s="51"/>
      <c r="AD390" s="51"/>
      <c r="AE390" s="51"/>
    </row>
    <row r="391" spans="11:31">
      <c r="K391" s="51" t="str">
        <f t="shared" si="53"/>
        <v>-</v>
      </c>
      <c r="L391" s="51"/>
      <c r="M391" s="51"/>
      <c r="N391" s="51"/>
      <c r="O391" s="51"/>
      <c r="P391" s="51"/>
      <c r="Q391" s="51"/>
      <c r="R391" s="51"/>
      <c r="S391" s="51"/>
      <c r="T391" s="51"/>
      <c r="U391" s="51"/>
      <c r="V391" s="51"/>
      <c r="W391" s="51"/>
      <c r="X391" s="51"/>
      <c r="Y391" s="51"/>
      <c r="Z391" s="51"/>
      <c r="AA391" s="51"/>
      <c r="AB391" s="51"/>
      <c r="AC391" s="51"/>
      <c r="AD391" s="51"/>
      <c r="AE391" s="51"/>
    </row>
    <row r="392" spans="11:31">
      <c r="K392" s="51" t="str">
        <f t="shared" si="53"/>
        <v>-</v>
      </c>
      <c r="L392" s="51"/>
      <c r="M392" s="51"/>
      <c r="N392" s="51"/>
      <c r="O392" s="51"/>
      <c r="P392" s="51"/>
      <c r="Q392" s="51"/>
      <c r="R392" s="51"/>
      <c r="S392" s="51"/>
      <c r="T392" s="51"/>
      <c r="U392" s="51"/>
      <c r="V392" s="51"/>
      <c r="W392" s="51"/>
      <c r="X392" s="51"/>
      <c r="Y392" s="51"/>
      <c r="Z392" s="51"/>
      <c r="AA392" s="51"/>
      <c r="AB392" s="51"/>
      <c r="AC392" s="51"/>
      <c r="AD392" s="51"/>
      <c r="AE392" s="51"/>
    </row>
    <row r="393" spans="11:31">
      <c r="K393" s="51" t="str">
        <f t="shared" si="53"/>
        <v>-</v>
      </c>
      <c r="L393" s="51"/>
      <c r="M393" s="51"/>
      <c r="N393" s="51"/>
      <c r="O393" s="51"/>
      <c r="P393" s="51"/>
      <c r="Q393" s="51"/>
      <c r="R393" s="51"/>
      <c r="S393" s="51"/>
      <c r="T393" s="51"/>
      <c r="U393" s="51"/>
      <c r="V393" s="51"/>
      <c r="W393" s="51"/>
      <c r="X393" s="51"/>
      <c r="Y393" s="51"/>
      <c r="Z393" s="51"/>
      <c r="AA393" s="51"/>
      <c r="AB393" s="51"/>
      <c r="AC393" s="51"/>
      <c r="AD393" s="51"/>
      <c r="AE393" s="51"/>
    </row>
    <row r="394" spans="11:31">
      <c r="K394" s="51" t="str">
        <f t="shared" si="53"/>
        <v>-</v>
      </c>
      <c r="L394" s="51"/>
      <c r="M394" s="51"/>
      <c r="N394" s="51"/>
      <c r="O394" s="51"/>
      <c r="P394" s="51"/>
      <c r="Q394" s="51"/>
      <c r="R394" s="51"/>
      <c r="S394" s="51"/>
      <c r="T394" s="51"/>
      <c r="U394" s="51"/>
      <c r="V394" s="51"/>
      <c r="W394" s="51"/>
      <c r="X394" s="51"/>
      <c r="Y394" s="51"/>
      <c r="Z394" s="51"/>
      <c r="AA394" s="51"/>
      <c r="AB394" s="51"/>
      <c r="AC394" s="51"/>
      <c r="AD394" s="51"/>
      <c r="AE394" s="51"/>
    </row>
    <row r="395" spans="11:31">
      <c r="K395" s="51" t="str">
        <f t="shared" si="53"/>
        <v>-</v>
      </c>
      <c r="L395" s="51"/>
      <c r="M395" s="51"/>
      <c r="N395" s="51"/>
      <c r="O395" s="51"/>
      <c r="P395" s="51"/>
      <c r="Q395" s="51"/>
      <c r="R395" s="51"/>
      <c r="S395" s="51"/>
      <c r="T395" s="51"/>
      <c r="U395" s="51"/>
      <c r="V395" s="51"/>
      <c r="W395" s="51"/>
      <c r="X395" s="51"/>
      <c r="Y395" s="51"/>
      <c r="Z395" s="51"/>
      <c r="AA395" s="51"/>
      <c r="AB395" s="51"/>
      <c r="AC395" s="51"/>
      <c r="AD395" s="51"/>
      <c r="AE395" s="51"/>
    </row>
    <row r="396" spans="11:31">
      <c r="K396" s="51" t="str">
        <f t="shared" si="53"/>
        <v>-</v>
      </c>
      <c r="L396" s="51"/>
      <c r="M396" s="51"/>
      <c r="N396" s="51"/>
      <c r="O396" s="51"/>
      <c r="P396" s="51"/>
      <c r="Q396" s="51"/>
      <c r="R396" s="51"/>
      <c r="S396" s="51"/>
      <c r="T396" s="51"/>
      <c r="U396" s="51"/>
      <c r="V396" s="51"/>
      <c r="W396" s="51"/>
      <c r="X396" s="51"/>
      <c r="Y396" s="51"/>
      <c r="Z396" s="51"/>
      <c r="AA396" s="51"/>
      <c r="AB396" s="51"/>
      <c r="AC396" s="51"/>
      <c r="AD396" s="51"/>
      <c r="AE396" s="51"/>
    </row>
    <row r="397" spans="11:31">
      <c r="K397" s="51" t="str">
        <f t="shared" si="53"/>
        <v>-</v>
      </c>
      <c r="L397" s="51"/>
      <c r="M397" s="51"/>
      <c r="N397" s="51"/>
      <c r="O397" s="51"/>
      <c r="P397" s="51"/>
      <c r="Q397" s="51"/>
      <c r="R397" s="51"/>
      <c r="S397" s="51"/>
      <c r="T397" s="51"/>
      <c r="U397" s="51"/>
      <c r="V397" s="51"/>
      <c r="W397" s="51"/>
      <c r="X397" s="51"/>
      <c r="Y397" s="51"/>
      <c r="Z397" s="51"/>
      <c r="AA397" s="51"/>
      <c r="AB397" s="51"/>
      <c r="AC397" s="51"/>
      <c r="AD397" s="51"/>
      <c r="AE397" s="51"/>
    </row>
    <row r="398" spans="11:31">
      <c r="K398" s="51" t="str">
        <f t="shared" si="53"/>
        <v>-</v>
      </c>
      <c r="L398" s="51"/>
      <c r="M398" s="51"/>
      <c r="N398" s="51"/>
      <c r="O398" s="51"/>
      <c r="P398" s="51"/>
      <c r="Q398" s="51"/>
      <c r="R398" s="51"/>
      <c r="S398" s="51"/>
      <c r="T398" s="51"/>
      <c r="U398" s="51"/>
      <c r="V398" s="51"/>
      <c r="W398" s="51"/>
      <c r="X398" s="51"/>
      <c r="Y398" s="51"/>
      <c r="Z398" s="51"/>
      <c r="AA398" s="51"/>
      <c r="AB398" s="51"/>
      <c r="AC398" s="51"/>
      <c r="AD398" s="51"/>
      <c r="AE398" s="51"/>
    </row>
    <row r="399" spans="11:31">
      <c r="K399" s="51" t="str">
        <f t="shared" si="53"/>
        <v>-</v>
      </c>
      <c r="L399" s="51"/>
      <c r="M399" s="51"/>
      <c r="N399" s="51"/>
      <c r="O399" s="51"/>
      <c r="P399" s="51"/>
      <c r="Q399" s="51"/>
      <c r="R399" s="51"/>
      <c r="S399" s="51"/>
      <c r="T399" s="51"/>
      <c r="U399" s="51"/>
      <c r="V399" s="51"/>
      <c r="W399" s="51"/>
      <c r="X399" s="51"/>
      <c r="Y399" s="51"/>
      <c r="Z399" s="51"/>
      <c r="AA399" s="51"/>
      <c r="AB399" s="51"/>
      <c r="AC399" s="51"/>
      <c r="AD399" s="51"/>
      <c r="AE399" s="51"/>
    </row>
    <row r="400" spans="11:31">
      <c r="K400" s="51" t="str">
        <f t="shared" si="53"/>
        <v>-</v>
      </c>
      <c r="L400" s="51"/>
      <c r="M400" s="51"/>
      <c r="N400" s="51"/>
      <c r="O400" s="51"/>
      <c r="P400" s="51"/>
      <c r="Q400" s="51"/>
      <c r="R400" s="51"/>
      <c r="S400" s="51"/>
      <c r="T400" s="51"/>
      <c r="U400" s="51"/>
      <c r="V400" s="51"/>
      <c r="W400" s="51"/>
      <c r="X400" s="51"/>
      <c r="Y400" s="51"/>
      <c r="Z400" s="51"/>
      <c r="AA400" s="51"/>
      <c r="AB400" s="51"/>
      <c r="AC400" s="51"/>
      <c r="AD400" s="51"/>
      <c r="AE400" s="51"/>
    </row>
    <row r="401" spans="11:31">
      <c r="K401" s="51" t="str">
        <f t="shared" si="53"/>
        <v>-</v>
      </c>
      <c r="L401" s="51"/>
      <c r="M401" s="51"/>
      <c r="N401" s="51"/>
      <c r="O401" s="51"/>
      <c r="P401" s="51"/>
      <c r="Q401" s="51"/>
      <c r="R401" s="51"/>
      <c r="S401" s="51"/>
      <c r="T401" s="51"/>
      <c r="U401" s="51"/>
      <c r="V401" s="51"/>
      <c r="W401" s="51"/>
      <c r="X401" s="51"/>
      <c r="Y401" s="51"/>
      <c r="Z401" s="51"/>
      <c r="AA401" s="51"/>
      <c r="AB401" s="51"/>
      <c r="AC401" s="51"/>
      <c r="AD401" s="51"/>
      <c r="AE401" s="51"/>
    </row>
    <row r="402" spans="11:31">
      <c r="K402" s="51" t="str">
        <f t="shared" si="53"/>
        <v>-</v>
      </c>
      <c r="L402" s="51"/>
      <c r="M402" s="51"/>
      <c r="N402" s="51"/>
      <c r="O402" s="51"/>
      <c r="P402" s="51"/>
      <c r="Q402" s="51"/>
      <c r="R402" s="51"/>
      <c r="S402" s="51"/>
      <c r="T402" s="51"/>
      <c r="U402" s="51"/>
      <c r="V402" s="51"/>
      <c r="W402" s="51"/>
      <c r="X402" s="51"/>
      <c r="Y402" s="51"/>
      <c r="Z402" s="51"/>
      <c r="AA402" s="51"/>
      <c r="AB402" s="51"/>
      <c r="AC402" s="51"/>
      <c r="AD402" s="51"/>
      <c r="AE402" s="51"/>
    </row>
    <row r="403" spans="11:31">
      <c r="K403" s="51" t="str">
        <f t="shared" si="53"/>
        <v>-</v>
      </c>
      <c r="L403" s="51"/>
      <c r="M403" s="51"/>
      <c r="N403" s="51"/>
      <c r="O403" s="51"/>
      <c r="P403" s="51"/>
      <c r="Q403" s="51"/>
      <c r="R403" s="51"/>
      <c r="S403" s="51"/>
      <c r="T403" s="51"/>
      <c r="U403" s="51"/>
      <c r="V403" s="51"/>
      <c r="W403" s="51"/>
      <c r="X403" s="51"/>
      <c r="Y403" s="51"/>
      <c r="Z403" s="51"/>
      <c r="AA403" s="51"/>
      <c r="AB403" s="51"/>
      <c r="AC403" s="51"/>
      <c r="AD403" s="51"/>
      <c r="AE403" s="51"/>
    </row>
    <row r="404" spans="11:31">
      <c r="K404" s="51" t="str">
        <f t="shared" si="53"/>
        <v>-</v>
      </c>
      <c r="L404" s="51"/>
      <c r="M404" s="51"/>
      <c r="N404" s="51"/>
      <c r="O404" s="51"/>
      <c r="P404" s="51"/>
      <c r="Q404" s="51"/>
      <c r="R404" s="51"/>
      <c r="S404" s="51"/>
      <c r="T404" s="51"/>
      <c r="U404" s="51"/>
      <c r="V404" s="51"/>
      <c r="W404" s="51"/>
      <c r="X404" s="51"/>
      <c r="Y404" s="51"/>
      <c r="Z404" s="51"/>
      <c r="AA404" s="51"/>
      <c r="AB404" s="51"/>
      <c r="AC404" s="51"/>
      <c r="AD404" s="51"/>
      <c r="AE404" s="51"/>
    </row>
    <row r="405" spans="11:31">
      <c r="K405" s="51" t="str">
        <f t="shared" si="53"/>
        <v>-</v>
      </c>
      <c r="L405" s="51"/>
      <c r="M405" s="51"/>
      <c r="N405" s="51"/>
      <c r="O405" s="51"/>
      <c r="P405" s="51"/>
      <c r="Q405" s="51"/>
      <c r="R405" s="51"/>
      <c r="S405" s="51"/>
      <c r="T405" s="51"/>
      <c r="U405" s="51"/>
      <c r="V405" s="51"/>
      <c r="W405" s="51"/>
      <c r="X405" s="51"/>
      <c r="Y405" s="51"/>
      <c r="Z405" s="51"/>
      <c r="AA405" s="51"/>
      <c r="AB405" s="51"/>
      <c r="AC405" s="51"/>
      <c r="AD405" s="51"/>
      <c r="AE405" s="51"/>
    </row>
    <row r="406" spans="11:31">
      <c r="K406" s="51" t="str">
        <f t="shared" si="53"/>
        <v>-</v>
      </c>
      <c r="L406" s="51"/>
      <c r="M406" s="51"/>
      <c r="N406" s="51"/>
      <c r="O406" s="51"/>
      <c r="P406" s="51"/>
      <c r="Q406" s="51"/>
      <c r="R406" s="51"/>
      <c r="S406" s="51"/>
      <c r="T406" s="51"/>
      <c r="U406" s="51"/>
      <c r="V406" s="51"/>
      <c r="W406" s="51"/>
      <c r="X406" s="51"/>
      <c r="Y406" s="51"/>
      <c r="Z406" s="51"/>
      <c r="AA406" s="51"/>
      <c r="AB406" s="51"/>
      <c r="AC406" s="51"/>
      <c r="AD406" s="51"/>
      <c r="AE406" s="51"/>
    </row>
    <row r="407" spans="11:31">
      <c r="K407" s="51" t="str">
        <f t="shared" si="53"/>
        <v>-</v>
      </c>
      <c r="L407" s="51"/>
      <c r="M407" s="51"/>
      <c r="N407" s="51"/>
      <c r="O407" s="51"/>
      <c r="P407" s="51"/>
      <c r="Q407" s="51"/>
      <c r="R407" s="51"/>
      <c r="S407" s="51"/>
      <c r="T407" s="51"/>
      <c r="U407" s="51"/>
      <c r="V407" s="51"/>
      <c r="W407" s="51"/>
      <c r="X407" s="51"/>
      <c r="Y407" s="51"/>
      <c r="Z407" s="51"/>
      <c r="AA407" s="51"/>
      <c r="AB407" s="51"/>
      <c r="AC407" s="51"/>
      <c r="AD407" s="51"/>
      <c r="AE407" s="51"/>
    </row>
    <row r="408" spans="11:31">
      <c r="K408" s="51" t="str">
        <f t="shared" si="53"/>
        <v>-</v>
      </c>
      <c r="L408" s="51"/>
      <c r="M408" s="51"/>
      <c r="N408" s="51"/>
      <c r="O408" s="51"/>
      <c r="P408" s="51"/>
      <c r="Q408" s="51"/>
      <c r="R408" s="51"/>
      <c r="S408" s="51"/>
      <c r="T408" s="51"/>
      <c r="U408" s="51"/>
      <c r="V408" s="51"/>
      <c r="W408" s="51"/>
      <c r="X408" s="51"/>
      <c r="Y408" s="51"/>
      <c r="Z408" s="51"/>
      <c r="AA408" s="51"/>
      <c r="AB408" s="51"/>
      <c r="AC408" s="51"/>
      <c r="AD408" s="51"/>
      <c r="AE408" s="51"/>
    </row>
    <row r="409" spans="11:31">
      <c r="K409" s="51" t="str">
        <f t="shared" si="53"/>
        <v>-</v>
      </c>
      <c r="L409" s="51"/>
      <c r="M409" s="51"/>
      <c r="N409" s="51"/>
      <c r="O409" s="51"/>
      <c r="P409" s="51"/>
      <c r="Q409" s="51"/>
      <c r="R409" s="51"/>
      <c r="S409" s="51"/>
      <c r="T409" s="51"/>
      <c r="U409" s="51"/>
      <c r="V409" s="51"/>
      <c r="W409" s="51"/>
      <c r="X409" s="51"/>
      <c r="Y409" s="51"/>
      <c r="Z409" s="51"/>
      <c r="AA409" s="51"/>
      <c r="AB409" s="51"/>
      <c r="AC409" s="51"/>
      <c r="AD409" s="51"/>
      <c r="AE409" s="51"/>
    </row>
    <row r="410" spans="11:31">
      <c r="K410" s="51" t="str">
        <f t="shared" si="53"/>
        <v>-</v>
      </c>
      <c r="L410" s="51"/>
      <c r="M410" s="51"/>
      <c r="N410" s="51"/>
      <c r="O410" s="51"/>
      <c r="P410" s="51"/>
      <c r="Q410" s="51"/>
      <c r="R410" s="51"/>
      <c r="S410" s="51"/>
      <c r="T410" s="51"/>
      <c r="U410" s="51"/>
      <c r="V410" s="51"/>
      <c r="W410" s="51"/>
      <c r="X410" s="51"/>
      <c r="Y410" s="51"/>
      <c r="Z410" s="51"/>
      <c r="AA410" s="51"/>
      <c r="AB410" s="51"/>
      <c r="AC410" s="51"/>
      <c r="AD410" s="51"/>
      <c r="AE410" s="51"/>
    </row>
    <row r="411" spans="11:31">
      <c r="K411" s="51" t="str">
        <f t="shared" si="53"/>
        <v>-</v>
      </c>
      <c r="L411" s="51"/>
      <c r="M411" s="51"/>
      <c r="N411" s="51"/>
      <c r="O411" s="51"/>
      <c r="P411" s="51"/>
      <c r="Q411" s="51"/>
      <c r="R411" s="51"/>
      <c r="S411" s="51"/>
      <c r="T411" s="51"/>
      <c r="U411" s="51"/>
      <c r="V411" s="51"/>
      <c r="W411" s="51"/>
      <c r="X411" s="51"/>
      <c r="Y411" s="51"/>
      <c r="Z411" s="51"/>
      <c r="AA411" s="51"/>
      <c r="AB411" s="51"/>
      <c r="AC411" s="51"/>
      <c r="AD411" s="51"/>
      <c r="AE411" s="51"/>
    </row>
    <row r="412" spans="11:31">
      <c r="K412" s="51" t="str">
        <f t="shared" si="53"/>
        <v>-</v>
      </c>
      <c r="L412" s="51"/>
      <c r="M412" s="51"/>
      <c r="N412" s="51"/>
      <c r="O412" s="51"/>
      <c r="P412" s="51"/>
      <c r="Q412" s="51"/>
      <c r="R412" s="51"/>
      <c r="S412" s="51"/>
      <c r="T412" s="51"/>
      <c r="U412" s="51"/>
      <c r="V412" s="51"/>
      <c r="W412" s="51"/>
      <c r="X412" s="51"/>
      <c r="Y412" s="51"/>
      <c r="Z412" s="51"/>
      <c r="AA412" s="51"/>
      <c r="AB412" s="51"/>
      <c r="AC412" s="51"/>
      <c r="AD412" s="51"/>
      <c r="AE412" s="51"/>
    </row>
    <row r="413" spans="11:31">
      <c r="K413" s="51" t="str">
        <f t="shared" si="53"/>
        <v>-</v>
      </c>
      <c r="L413" s="51"/>
      <c r="M413" s="51"/>
      <c r="N413" s="51"/>
      <c r="O413" s="51"/>
      <c r="P413" s="51"/>
      <c r="Q413" s="51"/>
      <c r="R413" s="51"/>
      <c r="S413" s="51"/>
      <c r="T413" s="51"/>
      <c r="U413" s="51"/>
      <c r="V413" s="51"/>
      <c r="W413" s="51"/>
      <c r="X413" s="51"/>
      <c r="Y413" s="51"/>
      <c r="Z413" s="51"/>
      <c r="AA413" s="51"/>
      <c r="AB413" s="51"/>
      <c r="AC413" s="51"/>
      <c r="AD413" s="51"/>
      <c r="AE413" s="51"/>
    </row>
    <row r="414" spans="11:31">
      <c r="K414" s="51" t="str">
        <f t="shared" si="53"/>
        <v>-</v>
      </c>
      <c r="L414" s="51"/>
      <c r="M414" s="51"/>
      <c r="N414" s="51"/>
      <c r="O414" s="51"/>
      <c r="P414" s="51"/>
      <c r="Q414" s="51"/>
      <c r="R414" s="51"/>
      <c r="S414" s="51"/>
      <c r="T414" s="51"/>
      <c r="U414" s="51"/>
      <c r="V414" s="51"/>
      <c r="W414" s="51"/>
      <c r="X414" s="51"/>
      <c r="Y414" s="51"/>
      <c r="Z414" s="51"/>
      <c r="AA414" s="51"/>
      <c r="AB414" s="51"/>
      <c r="AC414" s="51"/>
      <c r="AD414" s="51"/>
      <c r="AE414" s="51"/>
    </row>
    <row r="415" spans="11:31">
      <c r="K415" s="51" t="str">
        <f t="shared" si="53"/>
        <v>-</v>
      </c>
      <c r="L415" s="51"/>
      <c r="M415" s="51"/>
      <c r="N415" s="51"/>
      <c r="O415" s="51"/>
      <c r="P415" s="51"/>
      <c r="Q415" s="51"/>
      <c r="R415" s="51"/>
      <c r="S415" s="51"/>
      <c r="T415" s="51"/>
      <c r="U415" s="51"/>
      <c r="V415" s="51"/>
      <c r="W415" s="51"/>
      <c r="X415" s="51"/>
      <c r="Y415" s="51"/>
      <c r="Z415" s="51"/>
      <c r="AA415" s="51"/>
      <c r="AB415" s="51"/>
      <c r="AC415" s="51"/>
      <c r="AD415" s="51"/>
      <c r="AE415" s="51"/>
    </row>
    <row r="416" spans="11:31">
      <c r="K416" s="51" t="str">
        <f t="shared" si="53"/>
        <v>-</v>
      </c>
      <c r="L416" s="51"/>
      <c r="M416" s="51"/>
      <c r="N416" s="51"/>
      <c r="O416" s="51"/>
      <c r="P416" s="51"/>
      <c r="Q416" s="51"/>
      <c r="R416" s="51"/>
      <c r="S416" s="51"/>
      <c r="T416" s="51"/>
      <c r="U416" s="51"/>
      <c r="V416" s="51"/>
      <c r="W416" s="51"/>
      <c r="X416" s="51"/>
      <c r="Y416" s="51"/>
      <c r="Z416" s="51"/>
      <c r="AA416" s="51"/>
      <c r="AB416" s="51"/>
      <c r="AC416" s="51"/>
      <c r="AD416" s="51"/>
      <c r="AE416" s="51"/>
    </row>
    <row r="417" spans="11:31">
      <c r="K417" s="51" t="str">
        <f t="shared" si="53"/>
        <v>-</v>
      </c>
      <c r="L417" s="51"/>
      <c r="M417" s="51"/>
      <c r="N417" s="51"/>
      <c r="O417" s="51"/>
      <c r="P417" s="51"/>
      <c r="Q417" s="51"/>
      <c r="R417" s="51"/>
      <c r="S417" s="51"/>
      <c r="T417" s="51"/>
      <c r="U417" s="51"/>
      <c r="V417" s="51"/>
      <c r="W417" s="51"/>
      <c r="X417" s="51"/>
      <c r="Y417" s="51"/>
      <c r="Z417" s="51"/>
      <c r="AA417" s="51"/>
      <c r="AB417" s="51"/>
      <c r="AC417" s="51"/>
      <c r="AD417" s="51"/>
      <c r="AE417" s="51"/>
    </row>
    <row r="418" spans="11:31">
      <c r="K418" s="51" t="str">
        <f t="shared" si="53"/>
        <v>-</v>
      </c>
      <c r="L418" s="51"/>
      <c r="M418" s="51"/>
      <c r="N418" s="51"/>
      <c r="O418" s="51"/>
      <c r="P418" s="51"/>
      <c r="Q418" s="51"/>
      <c r="R418" s="51"/>
      <c r="S418" s="51"/>
      <c r="T418" s="51"/>
      <c r="U418" s="51"/>
      <c r="V418" s="51"/>
      <c r="W418" s="51"/>
      <c r="X418" s="51"/>
      <c r="Y418" s="51"/>
      <c r="Z418" s="51"/>
      <c r="AA418" s="51"/>
      <c r="AB418" s="51"/>
      <c r="AC418" s="51"/>
      <c r="AD418" s="51"/>
      <c r="AE418" s="51"/>
    </row>
    <row r="419" spans="11:31">
      <c r="K419" s="51" t="str">
        <f t="shared" si="53"/>
        <v>-</v>
      </c>
      <c r="L419" s="51"/>
      <c r="M419" s="51"/>
      <c r="N419" s="51"/>
      <c r="O419" s="51"/>
      <c r="P419" s="51"/>
      <c r="Q419" s="51"/>
      <c r="R419" s="51"/>
      <c r="S419" s="51"/>
      <c r="T419" s="51"/>
      <c r="U419" s="51"/>
      <c r="V419" s="51"/>
      <c r="W419" s="51"/>
      <c r="X419" s="51"/>
      <c r="Y419" s="51"/>
      <c r="Z419" s="51"/>
      <c r="AA419" s="51"/>
      <c r="AB419" s="51"/>
      <c r="AC419" s="51"/>
      <c r="AD419" s="51"/>
      <c r="AE419" s="51"/>
    </row>
    <row r="420" spans="11:31">
      <c r="K420" s="51" t="str">
        <f t="shared" si="53"/>
        <v>-</v>
      </c>
      <c r="L420" s="51"/>
      <c r="M420" s="51"/>
      <c r="N420" s="51"/>
      <c r="O420" s="51"/>
      <c r="P420" s="51"/>
      <c r="Q420" s="51"/>
      <c r="R420" s="51"/>
      <c r="S420" s="51"/>
      <c r="T420" s="51"/>
      <c r="U420" s="51"/>
      <c r="V420" s="51"/>
      <c r="W420" s="51"/>
      <c r="X420" s="51"/>
      <c r="Y420" s="51"/>
      <c r="Z420" s="51"/>
      <c r="AA420" s="51"/>
      <c r="AB420" s="51"/>
      <c r="AC420" s="51"/>
      <c r="AD420" s="51"/>
      <c r="AE420" s="51"/>
    </row>
    <row r="421" spans="11:31">
      <c r="K421" s="51" t="str">
        <f t="shared" si="53"/>
        <v>-</v>
      </c>
      <c r="L421" s="51"/>
      <c r="M421" s="51"/>
      <c r="N421" s="51"/>
      <c r="O421" s="51"/>
      <c r="P421" s="51"/>
      <c r="Q421" s="51"/>
      <c r="R421" s="51"/>
      <c r="S421" s="51"/>
      <c r="T421" s="51"/>
      <c r="U421" s="51"/>
      <c r="V421" s="51"/>
      <c r="W421" s="51"/>
      <c r="X421" s="51"/>
      <c r="Y421" s="51"/>
      <c r="Z421" s="51"/>
      <c r="AA421" s="51"/>
      <c r="AB421" s="51"/>
      <c r="AC421" s="51"/>
      <c r="AD421" s="51"/>
      <c r="AE421" s="51"/>
    </row>
    <row r="422" spans="11:31">
      <c r="K422" s="51" t="str">
        <f t="shared" si="53"/>
        <v>-</v>
      </c>
      <c r="L422" s="51"/>
      <c r="M422" s="51"/>
      <c r="N422" s="51"/>
      <c r="O422" s="51"/>
      <c r="P422" s="51"/>
      <c r="Q422" s="51"/>
      <c r="R422" s="51"/>
      <c r="S422" s="51"/>
      <c r="T422" s="51"/>
      <c r="U422" s="51"/>
      <c r="V422" s="51"/>
      <c r="W422" s="51"/>
      <c r="X422" s="51"/>
      <c r="Y422" s="51"/>
      <c r="Z422" s="51"/>
      <c r="AA422" s="51"/>
      <c r="AB422" s="51"/>
      <c r="AC422" s="51"/>
      <c r="AD422" s="51"/>
      <c r="AE422" s="51"/>
    </row>
    <row r="423" spans="11:31">
      <c r="K423" s="51" t="str">
        <f t="shared" si="53"/>
        <v>-</v>
      </c>
      <c r="L423" s="51"/>
      <c r="M423" s="51"/>
      <c r="N423" s="51"/>
      <c r="O423" s="51"/>
      <c r="P423" s="51"/>
      <c r="Q423" s="51"/>
      <c r="R423" s="51"/>
      <c r="S423" s="51"/>
      <c r="T423" s="51"/>
      <c r="U423" s="51"/>
      <c r="V423" s="51"/>
      <c r="W423" s="51"/>
      <c r="X423" s="51"/>
      <c r="Y423" s="51"/>
      <c r="Z423" s="51"/>
      <c r="AA423" s="51"/>
      <c r="AB423" s="51"/>
      <c r="AC423" s="51"/>
      <c r="AD423" s="51"/>
      <c r="AE423" s="51"/>
    </row>
    <row r="424" spans="11:31">
      <c r="K424" s="51" t="str">
        <f t="shared" si="53"/>
        <v>-</v>
      </c>
      <c r="L424" s="51"/>
      <c r="M424" s="51"/>
      <c r="N424" s="51"/>
      <c r="O424" s="51"/>
      <c r="P424" s="51"/>
      <c r="Q424" s="51"/>
      <c r="R424" s="51"/>
      <c r="S424" s="51"/>
      <c r="T424" s="51"/>
      <c r="U424" s="51"/>
      <c r="V424" s="51"/>
      <c r="W424" s="51"/>
      <c r="X424" s="51"/>
      <c r="Y424" s="51"/>
      <c r="Z424" s="51"/>
      <c r="AA424" s="51"/>
      <c r="AB424" s="51"/>
      <c r="AC424" s="51"/>
      <c r="AD424" s="51"/>
      <c r="AE424" s="51"/>
    </row>
    <row r="425" spans="11:31">
      <c r="K425" s="51" t="str">
        <f t="shared" si="53"/>
        <v>-</v>
      </c>
      <c r="L425" s="51"/>
      <c r="M425" s="51"/>
      <c r="N425" s="51"/>
      <c r="O425" s="51"/>
      <c r="P425" s="51"/>
      <c r="Q425" s="51"/>
      <c r="R425" s="51"/>
      <c r="S425" s="51"/>
      <c r="T425" s="51"/>
      <c r="U425" s="51"/>
      <c r="V425" s="51"/>
      <c r="W425" s="51"/>
      <c r="X425" s="51"/>
      <c r="Y425" s="51"/>
      <c r="Z425" s="51"/>
      <c r="AA425" s="51"/>
      <c r="AB425" s="51"/>
      <c r="AC425" s="51"/>
      <c r="AD425" s="51"/>
      <c r="AE425" s="51"/>
    </row>
    <row r="426" spans="11:31">
      <c r="K426" s="51" t="str">
        <f t="shared" si="53"/>
        <v>-</v>
      </c>
      <c r="L426" s="51"/>
      <c r="M426" s="51"/>
      <c r="N426" s="51"/>
      <c r="O426" s="51"/>
      <c r="P426" s="51"/>
      <c r="Q426" s="51"/>
      <c r="R426" s="51"/>
      <c r="S426" s="51"/>
      <c r="T426" s="51"/>
      <c r="U426" s="51"/>
      <c r="V426" s="51"/>
      <c r="W426" s="51"/>
      <c r="X426" s="51"/>
      <c r="Y426" s="51"/>
      <c r="Z426" s="51"/>
      <c r="AA426" s="51"/>
      <c r="AB426" s="51"/>
      <c r="AC426" s="51"/>
      <c r="AD426" s="51"/>
      <c r="AE426" s="51"/>
    </row>
    <row r="427" spans="11:31">
      <c r="K427" s="51" t="str">
        <f t="shared" si="53"/>
        <v>-</v>
      </c>
      <c r="L427" s="51"/>
      <c r="M427" s="51"/>
      <c r="N427" s="51"/>
      <c r="O427" s="51"/>
      <c r="P427" s="51"/>
      <c r="Q427" s="51"/>
      <c r="R427" s="51"/>
      <c r="S427" s="51"/>
      <c r="T427" s="51"/>
      <c r="U427" s="51"/>
      <c r="V427" s="51"/>
      <c r="W427" s="51"/>
      <c r="X427" s="51"/>
      <c r="Y427" s="51"/>
      <c r="Z427" s="51"/>
      <c r="AA427" s="51"/>
      <c r="AB427" s="51"/>
      <c r="AC427" s="51"/>
      <c r="AD427" s="51"/>
      <c r="AE427" s="51"/>
    </row>
    <row r="428" spans="11:31">
      <c r="K428" s="51" t="str">
        <f t="shared" si="53"/>
        <v>-</v>
      </c>
      <c r="L428" s="51"/>
      <c r="M428" s="51"/>
      <c r="N428" s="51"/>
      <c r="O428" s="51"/>
      <c r="P428" s="51"/>
      <c r="Q428" s="51"/>
      <c r="R428" s="51"/>
      <c r="S428" s="51"/>
      <c r="T428" s="51"/>
      <c r="U428" s="51"/>
      <c r="V428" s="51"/>
      <c r="W428" s="51"/>
      <c r="X428" s="51"/>
      <c r="Y428" s="51"/>
      <c r="Z428" s="51"/>
      <c r="AA428" s="51"/>
      <c r="AB428" s="51"/>
      <c r="AC428" s="51"/>
      <c r="AD428" s="51"/>
      <c r="AE428" s="51"/>
    </row>
    <row r="429" spans="11:31">
      <c r="K429" s="51" t="str">
        <f t="shared" si="53"/>
        <v>-</v>
      </c>
      <c r="L429" s="51"/>
      <c r="M429" s="51"/>
      <c r="N429" s="51"/>
      <c r="O429" s="51"/>
      <c r="P429" s="51"/>
      <c r="Q429" s="51"/>
      <c r="R429" s="51"/>
      <c r="S429" s="51"/>
      <c r="T429" s="51"/>
      <c r="U429" s="51"/>
      <c r="V429" s="51"/>
      <c r="W429" s="51"/>
      <c r="X429" s="51"/>
      <c r="Y429" s="51"/>
      <c r="Z429" s="51"/>
      <c r="AA429" s="51"/>
      <c r="AB429" s="51"/>
      <c r="AC429" s="51"/>
      <c r="AD429" s="51"/>
      <c r="AE429" s="51"/>
    </row>
    <row r="430" spans="11:31">
      <c r="K430" s="51" t="str">
        <f t="shared" si="53"/>
        <v>-</v>
      </c>
      <c r="L430" s="51"/>
      <c r="M430" s="51"/>
      <c r="N430" s="51"/>
      <c r="O430" s="51"/>
      <c r="P430" s="51"/>
      <c r="Q430" s="51"/>
      <c r="R430" s="51"/>
      <c r="S430" s="51"/>
      <c r="T430" s="51"/>
      <c r="U430" s="51"/>
      <c r="V430" s="51"/>
      <c r="W430" s="51"/>
      <c r="X430" s="51"/>
      <c r="Y430" s="51"/>
      <c r="Z430" s="51"/>
      <c r="AA430" s="51"/>
      <c r="AB430" s="51"/>
      <c r="AC430" s="51"/>
      <c r="AD430" s="51"/>
      <c r="AE430" s="51"/>
    </row>
    <row r="431" spans="11:31">
      <c r="K431" s="51" t="str">
        <f t="shared" si="53"/>
        <v>-</v>
      </c>
      <c r="L431" s="51"/>
      <c r="M431" s="51"/>
      <c r="N431" s="51"/>
      <c r="O431" s="51"/>
      <c r="P431" s="51"/>
      <c r="Q431" s="51"/>
      <c r="R431" s="51"/>
      <c r="S431" s="51"/>
      <c r="T431" s="51"/>
      <c r="U431" s="51"/>
      <c r="V431" s="51"/>
      <c r="W431" s="51"/>
      <c r="X431" s="51"/>
      <c r="Y431" s="51"/>
      <c r="Z431" s="51"/>
      <c r="AA431" s="51"/>
      <c r="AB431" s="51"/>
      <c r="AC431" s="51"/>
      <c r="AD431" s="51"/>
      <c r="AE431" s="51"/>
    </row>
    <row r="432" spans="11:31">
      <c r="K432" s="51" t="str">
        <f t="shared" si="53"/>
        <v>-</v>
      </c>
      <c r="L432" s="51"/>
      <c r="M432" s="51"/>
      <c r="N432" s="51"/>
      <c r="O432" s="51"/>
      <c r="P432" s="51"/>
      <c r="Q432" s="51"/>
      <c r="R432" s="51"/>
      <c r="S432" s="51"/>
      <c r="T432" s="51"/>
      <c r="U432" s="51"/>
      <c r="V432" s="51"/>
      <c r="W432" s="51"/>
      <c r="X432" s="51"/>
      <c r="Y432" s="51"/>
      <c r="Z432" s="51"/>
      <c r="AA432" s="51"/>
      <c r="AB432" s="51"/>
      <c r="AC432" s="51"/>
      <c r="AD432" s="51"/>
      <c r="AE432" s="51"/>
    </row>
    <row r="433" spans="11:31">
      <c r="K433" s="51" t="str">
        <f t="shared" si="53"/>
        <v>-</v>
      </c>
      <c r="L433" s="51"/>
      <c r="M433" s="51"/>
      <c r="N433" s="51"/>
      <c r="O433" s="51"/>
      <c r="P433" s="51"/>
      <c r="Q433" s="51"/>
      <c r="R433" s="51"/>
      <c r="S433" s="51"/>
      <c r="T433" s="51"/>
      <c r="U433" s="51"/>
      <c r="V433" s="51"/>
      <c r="W433" s="51"/>
      <c r="X433" s="51"/>
      <c r="Y433" s="51"/>
      <c r="Z433" s="51"/>
      <c r="AA433" s="51"/>
      <c r="AB433" s="51"/>
      <c r="AC433" s="51"/>
      <c r="AD433" s="51"/>
      <c r="AE433" s="51"/>
    </row>
    <row r="434" spans="11:31">
      <c r="K434" s="51" t="str">
        <f t="shared" si="53"/>
        <v>-</v>
      </c>
      <c r="L434" s="51"/>
      <c r="M434" s="51"/>
      <c r="N434" s="51"/>
      <c r="O434" s="51"/>
      <c r="P434" s="51"/>
      <c r="Q434" s="51"/>
      <c r="R434" s="51"/>
      <c r="S434" s="51"/>
      <c r="T434" s="51"/>
      <c r="U434" s="51"/>
      <c r="V434" s="51"/>
      <c r="W434" s="51"/>
      <c r="X434" s="51"/>
      <c r="Y434" s="51"/>
      <c r="Z434" s="51"/>
      <c r="AA434" s="51"/>
      <c r="AB434" s="51"/>
      <c r="AC434" s="51"/>
      <c r="AD434" s="51"/>
      <c r="AE434" s="51"/>
    </row>
    <row r="435" spans="11:31">
      <c r="K435" s="51" t="str">
        <f t="shared" si="53"/>
        <v>-</v>
      </c>
      <c r="L435" s="51"/>
      <c r="M435" s="51"/>
      <c r="N435" s="51"/>
      <c r="O435" s="51"/>
      <c r="P435" s="51"/>
      <c r="Q435" s="51"/>
      <c r="R435" s="51"/>
      <c r="S435" s="51"/>
      <c r="T435" s="51"/>
      <c r="U435" s="51"/>
      <c r="V435" s="51"/>
      <c r="W435" s="51"/>
      <c r="X435" s="51"/>
      <c r="Y435" s="51"/>
      <c r="Z435" s="51"/>
      <c r="AA435" s="51"/>
      <c r="AB435" s="51"/>
      <c r="AC435" s="51"/>
      <c r="AD435" s="51"/>
      <c r="AE435" s="51"/>
    </row>
    <row r="436" spans="11:31">
      <c r="K436" s="51" t="str">
        <f t="shared" si="53"/>
        <v>-</v>
      </c>
      <c r="L436" s="51"/>
      <c r="M436" s="51"/>
      <c r="N436" s="51"/>
      <c r="O436" s="51"/>
      <c r="P436" s="51"/>
      <c r="Q436" s="51"/>
      <c r="R436" s="51"/>
      <c r="S436" s="51"/>
      <c r="T436" s="51"/>
      <c r="U436" s="51"/>
      <c r="V436" s="51"/>
      <c r="W436" s="51"/>
      <c r="X436" s="51"/>
      <c r="Y436" s="51"/>
      <c r="Z436" s="51"/>
      <c r="AA436" s="51"/>
      <c r="AB436" s="51"/>
      <c r="AC436" s="51"/>
      <c r="AD436" s="51"/>
      <c r="AE436" s="51"/>
    </row>
    <row r="437" spans="11:31">
      <c r="K437" s="51" t="str">
        <f t="shared" si="53"/>
        <v>-</v>
      </c>
      <c r="L437" s="51"/>
      <c r="M437" s="51"/>
      <c r="N437" s="51"/>
      <c r="O437" s="51"/>
      <c r="P437" s="51"/>
      <c r="Q437" s="51"/>
      <c r="R437" s="51"/>
      <c r="S437" s="51"/>
      <c r="T437" s="51"/>
      <c r="U437" s="51"/>
      <c r="V437" s="51"/>
      <c r="W437" s="51"/>
      <c r="X437" s="51"/>
      <c r="Y437" s="51"/>
      <c r="Z437" s="51"/>
      <c r="AA437" s="51"/>
      <c r="AB437" s="51"/>
      <c r="AC437" s="51"/>
      <c r="AD437" s="51"/>
      <c r="AE437" s="51"/>
    </row>
    <row r="438" spans="11:31">
      <c r="K438" s="51" t="str">
        <f t="shared" si="53"/>
        <v>-</v>
      </c>
      <c r="L438" s="51"/>
      <c r="M438" s="51"/>
      <c r="N438" s="51"/>
      <c r="O438" s="51"/>
      <c r="P438" s="51"/>
      <c r="Q438" s="51"/>
      <c r="R438" s="51"/>
      <c r="S438" s="51"/>
      <c r="T438" s="51"/>
      <c r="U438" s="51"/>
      <c r="V438" s="51"/>
      <c r="W438" s="51"/>
      <c r="X438" s="51"/>
      <c r="Y438" s="51"/>
      <c r="Z438" s="51"/>
      <c r="AA438" s="51"/>
      <c r="AB438" s="51"/>
      <c r="AC438" s="51"/>
      <c r="AD438" s="51"/>
      <c r="AE438" s="51"/>
    </row>
    <row r="439" spans="11:31">
      <c r="K439" s="51" t="str">
        <f t="shared" si="53"/>
        <v>-</v>
      </c>
      <c r="L439" s="51"/>
      <c r="M439" s="51"/>
      <c r="N439" s="51"/>
      <c r="O439" s="51"/>
      <c r="P439" s="51"/>
      <c r="Q439" s="51"/>
      <c r="R439" s="51"/>
      <c r="S439" s="51"/>
      <c r="T439" s="51"/>
      <c r="U439" s="51"/>
      <c r="V439" s="51"/>
      <c r="W439" s="51"/>
      <c r="X439" s="51"/>
      <c r="Y439" s="51"/>
      <c r="Z439" s="51"/>
      <c r="AA439" s="51"/>
      <c r="AB439" s="51"/>
      <c r="AC439" s="51"/>
      <c r="AD439" s="51"/>
      <c r="AE439" s="51"/>
    </row>
    <row r="440" spans="11:31">
      <c r="K440" s="51" t="str">
        <f t="shared" si="53"/>
        <v>-</v>
      </c>
      <c r="L440" s="51"/>
      <c r="M440" s="51"/>
      <c r="N440" s="51"/>
      <c r="O440" s="51"/>
      <c r="P440" s="51"/>
      <c r="Q440" s="51"/>
      <c r="R440" s="51"/>
      <c r="S440" s="51"/>
      <c r="T440" s="51"/>
      <c r="U440" s="51"/>
      <c r="V440" s="51"/>
      <c r="W440" s="51"/>
      <c r="X440" s="51"/>
      <c r="Y440" s="51"/>
      <c r="Z440" s="51"/>
      <c r="AA440" s="51"/>
      <c r="AB440" s="51"/>
      <c r="AC440" s="51"/>
      <c r="AD440" s="51"/>
      <c r="AE440" s="51"/>
    </row>
    <row r="441" spans="11:31">
      <c r="K441" s="51" t="str">
        <f t="shared" si="53"/>
        <v>-</v>
      </c>
      <c r="L441" s="51"/>
      <c r="M441" s="51"/>
      <c r="N441" s="51"/>
      <c r="O441" s="51"/>
      <c r="P441" s="51"/>
      <c r="Q441" s="51"/>
      <c r="R441" s="51"/>
      <c r="S441" s="51"/>
      <c r="T441" s="51"/>
      <c r="U441" s="51"/>
      <c r="V441" s="51"/>
      <c r="W441" s="51"/>
      <c r="X441" s="51"/>
      <c r="Y441" s="51"/>
      <c r="Z441" s="51"/>
      <c r="AA441" s="51"/>
      <c r="AB441" s="51"/>
      <c r="AC441" s="51"/>
      <c r="AD441" s="51"/>
      <c r="AE441" s="51"/>
    </row>
    <row r="442" spans="11:31">
      <c r="K442" s="51" t="str">
        <f t="shared" si="53"/>
        <v>-</v>
      </c>
      <c r="L442" s="51"/>
      <c r="M442" s="51"/>
      <c r="N442" s="51"/>
      <c r="O442" s="51"/>
      <c r="P442" s="51"/>
      <c r="Q442" s="51"/>
      <c r="R442" s="51"/>
      <c r="S442" s="51"/>
      <c r="T442" s="51"/>
      <c r="U442" s="51"/>
      <c r="V442" s="51"/>
      <c r="W442" s="51"/>
      <c r="X442" s="51"/>
      <c r="Y442" s="51"/>
      <c r="Z442" s="51"/>
      <c r="AA442" s="51"/>
      <c r="AB442" s="51"/>
      <c r="AC442" s="51"/>
      <c r="AD442" s="51"/>
      <c r="AE442" s="51"/>
    </row>
    <row r="443" spans="11:31">
      <c r="K443" s="51" t="str">
        <f t="shared" si="53"/>
        <v>-</v>
      </c>
      <c r="L443" s="51"/>
      <c r="M443" s="51"/>
      <c r="N443" s="51"/>
      <c r="O443" s="51"/>
      <c r="P443" s="51"/>
      <c r="Q443" s="51"/>
      <c r="R443" s="51"/>
      <c r="S443" s="51"/>
      <c r="T443" s="51"/>
      <c r="U443" s="51"/>
      <c r="V443" s="51"/>
      <c r="W443" s="51"/>
      <c r="X443" s="51"/>
      <c r="Y443" s="51"/>
      <c r="Z443" s="51"/>
      <c r="AA443" s="51"/>
      <c r="AB443" s="51"/>
      <c r="AC443" s="51"/>
      <c r="AD443" s="51"/>
      <c r="AE443" s="51"/>
    </row>
    <row r="444" spans="11:31">
      <c r="K444" s="51" t="str">
        <f t="shared" si="53"/>
        <v>-</v>
      </c>
      <c r="L444" s="51"/>
      <c r="M444" s="51"/>
      <c r="N444" s="51"/>
      <c r="O444" s="51"/>
      <c r="P444" s="51"/>
      <c r="Q444" s="51"/>
      <c r="R444" s="51"/>
      <c r="S444" s="51"/>
      <c r="T444" s="51"/>
      <c r="U444" s="51"/>
      <c r="V444" s="51"/>
      <c r="W444" s="51"/>
      <c r="X444" s="51"/>
      <c r="Y444" s="51"/>
      <c r="Z444" s="51"/>
      <c r="AA444" s="51"/>
      <c r="AB444" s="51"/>
      <c r="AC444" s="51"/>
      <c r="AD444" s="51"/>
      <c r="AE444" s="51"/>
    </row>
    <row r="445" spans="11:31">
      <c r="K445" s="51" t="str">
        <f t="shared" si="53"/>
        <v>-</v>
      </c>
      <c r="L445" s="51"/>
      <c r="M445" s="51"/>
      <c r="N445" s="51"/>
      <c r="O445" s="51"/>
      <c r="P445" s="51"/>
      <c r="Q445" s="51"/>
      <c r="R445" s="51"/>
      <c r="S445" s="51"/>
      <c r="T445" s="51"/>
      <c r="U445" s="51"/>
      <c r="V445" s="51"/>
      <c r="W445" s="51"/>
      <c r="X445" s="51"/>
      <c r="Y445" s="51"/>
      <c r="Z445" s="51"/>
      <c r="AA445" s="51"/>
      <c r="AB445" s="51"/>
      <c r="AC445" s="51"/>
      <c r="AD445" s="51"/>
      <c r="AE445" s="51"/>
    </row>
    <row r="446" spans="11:31">
      <c r="K446" s="51" t="str">
        <f t="shared" si="53"/>
        <v>-</v>
      </c>
      <c r="L446" s="51"/>
      <c r="M446" s="51"/>
      <c r="N446" s="51"/>
      <c r="O446" s="51"/>
      <c r="P446" s="51"/>
      <c r="Q446" s="51"/>
      <c r="R446" s="51"/>
      <c r="S446" s="51"/>
      <c r="T446" s="51"/>
      <c r="U446" s="51"/>
      <c r="V446" s="51"/>
      <c r="W446" s="51"/>
      <c r="X446" s="51"/>
      <c r="Y446" s="51"/>
      <c r="Z446" s="51"/>
      <c r="AA446" s="51"/>
      <c r="AB446" s="51"/>
      <c r="AC446" s="51"/>
      <c r="AD446" s="51"/>
      <c r="AE446" s="51"/>
    </row>
    <row r="447" spans="11:31">
      <c r="K447" s="51" t="str">
        <f t="shared" si="53"/>
        <v>-</v>
      </c>
      <c r="L447" s="51"/>
      <c r="M447" s="51"/>
      <c r="N447" s="51"/>
      <c r="O447" s="51"/>
      <c r="P447" s="51"/>
      <c r="Q447" s="51"/>
      <c r="R447" s="51"/>
      <c r="S447" s="51"/>
      <c r="T447" s="51"/>
      <c r="U447" s="51"/>
      <c r="V447" s="51"/>
      <c r="W447" s="51"/>
      <c r="X447" s="51"/>
      <c r="Y447" s="51"/>
      <c r="Z447" s="51"/>
      <c r="AA447" s="51"/>
      <c r="AB447" s="51"/>
      <c r="AC447" s="51"/>
      <c r="AD447" s="51"/>
      <c r="AE447" s="51"/>
    </row>
    <row r="448" spans="11:31">
      <c r="K448" s="51" t="str">
        <f t="shared" si="53"/>
        <v>-</v>
      </c>
      <c r="L448" s="51"/>
      <c r="M448" s="51"/>
      <c r="N448" s="51"/>
      <c r="O448" s="51"/>
      <c r="P448" s="51"/>
      <c r="Q448" s="51"/>
      <c r="R448" s="51"/>
      <c r="S448" s="51"/>
      <c r="T448" s="51"/>
      <c r="U448" s="51"/>
      <c r="V448" s="51"/>
      <c r="W448" s="51"/>
      <c r="X448" s="51"/>
      <c r="Y448" s="51"/>
      <c r="Z448" s="51"/>
      <c r="AA448" s="51"/>
      <c r="AB448" s="51"/>
      <c r="AC448" s="51"/>
      <c r="AD448" s="51"/>
      <c r="AE448" s="51"/>
    </row>
    <row r="449" spans="11:31">
      <c r="K449" s="51" t="str">
        <f t="shared" si="53"/>
        <v>-</v>
      </c>
      <c r="L449" s="51"/>
      <c r="M449" s="51"/>
      <c r="N449" s="51"/>
      <c r="O449" s="51"/>
      <c r="P449" s="51"/>
      <c r="Q449" s="51"/>
      <c r="R449" s="51"/>
      <c r="S449" s="51"/>
      <c r="T449" s="51"/>
      <c r="U449" s="51"/>
      <c r="V449" s="51"/>
      <c r="W449" s="51"/>
      <c r="X449" s="51"/>
      <c r="Y449" s="51"/>
      <c r="Z449" s="51"/>
      <c r="AA449" s="51"/>
      <c r="AB449" s="51"/>
      <c r="AC449" s="51"/>
      <c r="AD449" s="51"/>
      <c r="AE449" s="51"/>
    </row>
    <row r="450" spans="11:31">
      <c r="K450" s="51" t="str">
        <f t="shared" si="53"/>
        <v>-</v>
      </c>
      <c r="L450" s="51"/>
      <c r="M450" s="51"/>
      <c r="N450" s="51"/>
      <c r="O450" s="51"/>
      <c r="P450" s="51"/>
      <c r="Q450" s="51"/>
      <c r="R450" s="51"/>
      <c r="S450" s="51"/>
      <c r="T450" s="51"/>
      <c r="U450" s="51"/>
      <c r="V450" s="51"/>
      <c r="W450" s="51"/>
      <c r="X450" s="51"/>
      <c r="Y450" s="51"/>
      <c r="Z450" s="51"/>
      <c r="AA450" s="51"/>
      <c r="AB450" s="51"/>
      <c r="AC450" s="51"/>
      <c r="AD450" s="51"/>
      <c r="AE450" s="51"/>
    </row>
    <row r="451" spans="11:31">
      <c r="K451" s="51" t="str">
        <f t="shared" si="53"/>
        <v>-</v>
      </c>
      <c r="L451" s="51"/>
      <c r="M451" s="51"/>
      <c r="N451" s="51"/>
      <c r="O451" s="51"/>
      <c r="P451" s="51"/>
      <c r="Q451" s="51"/>
      <c r="R451" s="51"/>
      <c r="S451" s="51"/>
      <c r="T451" s="51"/>
      <c r="U451" s="51"/>
      <c r="V451" s="51"/>
      <c r="W451" s="51"/>
      <c r="X451" s="51"/>
      <c r="Y451" s="51"/>
      <c r="Z451" s="51"/>
      <c r="AA451" s="51"/>
      <c r="AB451" s="51"/>
      <c r="AC451" s="51"/>
      <c r="AD451" s="51"/>
      <c r="AE451" s="51"/>
    </row>
    <row r="452" spans="11:31">
      <c r="K452" s="51" t="str">
        <f t="shared" ref="K452:K515" si="54">CONCATENATE(H452,"-",I452)</f>
        <v>-</v>
      </c>
      <c r="L452" s="51"/>
      <c r="M452" s="51"/>
      <c r="N452" s="51"/>
      <c r="O452" s="51"/>
      <c r="P452" s="51"/>
      <c r="Q452" s="51"/>
      <c r="R452" s="51"/>
      <c r="S452" s="51"/>
      <c r="T452" s="51"/>
      <c r="U452" s="51"/>
      <c r="V452" s="51"/>
      <c r="W452" s="51"/>
      <c r="X452" s="51"/>
      <c r="Y452" s="51"/>
      <c r="Z452" s="51"/>
      <c r="AA452" s="51"/>
      <c r="AB452" s="51"/>
      <c r="AC452" s="51"/>
      <c r="AD452" s="51"/>
      <c r="AE452" s="51"/>
    </row>
    <row r="453" spans="11:31">
      <c r="K453" s="51" t="str">
        <f t="shared" si="54"/>
        <v>-</v>
      </c>
      <c r="L453" s="51"/>
      <c r="M453" s="51"/>
      <c r="N453" s="51"/>
      <c r="O453" s="51"/>
      <c r="P453" s="51"/>
      <c r="Q453" s="51"/>
      <c r="R453" s="51"/>
      <c r="S453" s="51"/>
      <c r="T453" s="51"/>
      <c r="U453" s="51"/>
      <c r="V453" s="51"/>
      <c r="W453" s="51"/>
      <c r="X453" s="51"/>
      <c r="Y453" s="51"/>
      <c r="Z453" s="51"/>
      <c r="AA453" s="51"/>
      <c r="AB453" s="51"/>
      <c r="AC453" s="51"/>
      <c r="AD453" s="51"/>
      <c r="AE453" s="51"/>
    </row>
    <row r="454" spans="11:31">
      <c r="K454" s="51" t="str">
        <f t="shared" si="54"/>
        <v>-</v>
      </c>
      <c r="L454" s="51"/>
      <c r="M454" s="51"/>
      <c r="N454" s="51"/>
      <c r="O454" s="51"/>
      <c r="P454" s="51"/>
      <c r="Q454" s="51"/>
      <c r="R454" s="51"/>
      <c r="S454" s="51"/>
      <c r="T454" s="51"/>
      <c r="U454" s="51"/>
      <c r="V454" s="51"/>
      <c r="W454" s="51"/>
      <c r="X454" s="51"/>
      <c r="Y454" s="51"/>
      <c r="Z454" s="51"/>
      <c r="AA454" s="51"/>
      <c r="AB454" s="51"/>
      <c r="AC454" s="51"/>
      <c r="AD454" s="51"/>
      <c r="AE454" s="51"/>
    </row>
    <row r="455" spans="11:31">
      <c r="K455" s="51" t="str">
        <f t="shared" si="54"/>
        <v>-</v>
      </c>
      <c r="L455" s="51"/>
      <c r="M455" s="51"/>
      <c r="N455" s="51"/>
      <c r="O455" s="51"/>
      <c r="P455" s="51"/>
      <c r="Q455" s="51"/>
      <c r="R455" s="51"/>
      <c r="S455" s="51"/>
      <c r="T455" s="51"/>
      <c r="U455" s="51"/>
      <c r="V455" s="51"/>
      <c r="W455" s="51"/>
      <c r="X455" s="51"/>
      <c r="Y455" s="51"/>
      <c r="Z455" s="51"/>
      <c r="AA455" s="51"/>
      <c r="AB455" s="51"/>
      <c r="AC455" s="51"/>
      <c r="AD455" s="51"/>
      <c r="AE455" s="51"/>
    </row>
    <row r="456" spans="11:31">
      <c r="K456" s="51" t="str">
        <f t="shared" si="54"/>
        <v>-</v>
      </c>
      <c r="L456" s="51"/>
      <c r="M456" s="51"/>
      <c r="N456" s="51"/>
      <c r="O456" s="51"/>
      <c r="P456" s="51"/>
      <c r="Q456" s="51"/>
      <c r="R456" s="51"/>
      <c r="S456" s="51"/>
      <c r="T456" s="51"/>
      <c r="U456" s="51"/>
      <c r="V456" s="51"/>
      <c r="W456" s="51"/>
      <c r="X456" s="51"/>
      <c r="Y456" s="51"/>
      <c r="Z456" s="51"/>
      <c r="AA456" s="51"/>
      <c r="AB456" s="51"/>
      <c r="AC456" s="51"/>
      <c r="AD456" s="51"/>
      <c r="AE456" s="51"/>
    </row>
    <row r="457" spans="11:31">
      <c r="K457" s="51" t="str">
        <f t="shared" si="54"/>
        <v>-</v>
      </c>
      <c r="L457" s="51"/>
      <c r="M457" s="51"/>
      <c r="N457" s="51"/>
      <c r="O457" s="51"/>
      <c r="P457" s="51"/>
      <c r="Q457" s="51"/>
      <c r="R457" s="51"/>
      <c r="S457" s="51"/>
      <c r="T457" s="51"/>
      <c r="U457" s="51"/>
      <c r="V457" s="51"/>
      <c r="W457" s="51"/>
      <c r="X457" s="51"/>
      <c r="Y457" s="51"/>
      <c r="Z457" s="51"/>
      <c r="AA457" s="51"/>
      <c r="AB457" s="51"/>
      <c r="AC457" s="51"/>
      <c r="AD457" s="51"/>
      <c r="AE457" s="51"/>
    </row>
    <row r="458" spans="11:31">
      <c r="K458" s="51" t="str">
        <f t="shared" si="54"/>
        <v>-</v>
      </c>
      <c r="L458" s="51"/>
      <c r="M458" s="51"/>
      <c r="N458" s="51"/>
      <c r="O458" s="51"/>
      <c r="P458" s="51"/>
      <c r="Q458" s="51"/>
      <c r="R458" s="51"/>
      <c r="S458" s="51"/>
      <c r="T458" s="51"/>
      <c r="U458" s="51"/>
      <c r="V458" s="51"/>
      <c r="W458" s="51"/>
      <c r="X458" s="51"/>
      <c r="Y458" s="51"/>
      <c r="Z458" s="51"/>
      <c r="AA458" s="51"/>
      <c r="AB458" s="51"/>
      <c r="AC458" s="51"/>
      <c r="AD458" s="51"/>
      <c r="AE458" s="51"/>
    </row>
    <row r="459" spans="11:31">
      <c r="K459" s="51" t="str">
        <f t="shared" si="54"/>
        <v>-</v>
      </c>
      <c r="L459" s="51"/>
      <c r="M459" s="51"/>
      <c r="N459" s="51"/>
      <c r="O459" s="51"/>
      <c r="P459" s="51"/>
      <c r="Q459" s="51"/>
      <c r="R459" s="51"/>
      <c r="S459" s="51"/>
      <c r="T459" s="51"/>
      <c r="U459" s="51"/>
      <c r="V459" s="51"/>
      <c r="W459" s="51"/>
      <c r="X459" s="51"/>
      <c r="Y459" s="51"/>
      <c r="Z459" s="51"/>
      <c r="AA459" s="51"/>
      <c r="AB459" s="51"/>
      <c r="AC459" s="51"/>
      <c r="AD459" s="51"/>
      <c r="AE459" s="51"/>
    </row>
    <row r="460" spans="11:31">
      <c r="K460" s="51" t="str">
        <f t="shared" si="54"/>
        <v>-</v>
      </c>
      <c r="L460" s="51"/>
      <c r="M460" s="51"/>
      <c r="N460" s="51"/>
      <c r="O460" s="51"/>
      <c r="P460" s="51"/>
      <c r="Q460" s="51"/>
      <c r="R460" s="51"/>
      <c r="S460" s="51"/>
      <c r="T460" s="51"/>
      <c r="U460" s="51"/>
      <c r="V460" s="51"/>
      <c r="W460" s="51"/>
      <c r="X460" s="51"/>
      <c r="Y460" s="51"/>
      <c r="Z460" s="51"/>
      <c r="AA460" s="51"/>
      <c r="AB460" s="51"/>
      <c r="AC460" s="51"/>
      <c r="AD460" s="51"/>
      <c r="AE460" s="51"/>
    </row>
    <row r="461" spans="11:31">
      <c r="K461" s="51" t="str">
        <f t="shared" si="54"/>
        <v>-</v>
      </c>
      <c r="L461" s="51"/>
      <c r="M461" s="51"/>
      <c r="N461" s="51"/>
      <c r="O461" s="51"/>
      <c r="P461" s="51"/>
      <c r="Q461" s="51"/>
      <c r="R461" s="51"/>
      <c r="S461" s="51"/>
      <c r="T461" s="51"/>
      <c r="U461" s="51"/>
      <c r="V461" s="51"/>
      <c r="W461" s="51"/>
      <c r="X461" s="51"/>
      <c r="Y461" s="51"/>
      <c r="Z461" s="51"/>
      <c r="AA461" s="51"/>
      <c r="AB461" s="51"/>
      <c r="AC461" s="51"/>
      <c r="AD461" s="51"/>
      <c r="AE461" s="51"/>
    </row>
    <row r="462" spans="11:31">
      <c r="K462" s="51" t="str">
        <f t="shared" si="54"/>
        <v>-</v>
      </c>
      <c r="L462" s="51"/>
      <c r="M462" s="51"/>
      <c r="N462" s="51"/>
      <c r="O462" s="51"/>
      <c r="P462" s="51"/>
      <c r="Q462" s="51"/>
      <c r="R462" s="51"/>
      <c r="S462" s="51"/>
      <c r="T462" s="51"/>
      <c r="U462" s="51"/>
      <c r="V462" s="51"/>
      <c r="W462" s="51"/>
      <c r="X462" s="51"/>
      <c r="Y462" s="51"/>
      <c r="Z462" s="51"/>
      <c r="AA462" s="51"/>
      <c r="AB462" s="51"/>
      <c r="AC462" s="51"/>
      <c r="AD462" s="51"/>
      <c r="AE462" s="51"/>
    </row>
    <row r="463" spans="11:31">
      <c r="K463" s="51" t="str">
        <f t="shared" si="54"/>
        <v>-</v>
      </c>
      <c r="L463" s="51"/>
      <c r="M463" s="51"/>
      <c r="N463" s="51"/>
      <c r="O463" s="51"/>
      <c r="P463" s="51"/>
      <c r="Q463" s="51"/>
      <c r="R463" s="51"/>
      <c r="S463" s="51"/>
      <c r="T463" s="51"/>
      <c r="U463" s="51"/>
      <c r="V463" s="51"/>
      <c r="W463" s="51"/>
      <c r="X463" s="51"/>
      <c r="Y463" s="51"/>
      <c r="Z463" s="51"/>
      <c r="AA463" s="51"/>
      <c r="AB463" s="51"/>
      <c r="AC463" s="51"/>
      <c r="AD463" s="51"/>
      <c r="AE463" s="51"/>
    </row>
    <row r="464" spans="11:31">
      <c r="K464" s="51" t="str">
        <f t="shared" si="54"/>
        <v>-</v>
      </c>
      <c r="L464" s="51"/>
      <c r="M464" s="51"/>
      <c r="N464" s="51"/>
      <c r="O464" s="51"/>
      <c r="P464" s="51"/>
      <c r="Q464" s="51"/>
      <c r="R464" s="51"/>
      <c r="S464" s="51"/>
      <c r="T464" s="51"/>
      <c r="U464" s="51"/>
      <c r="V464" s="51"/>
      <c r="W464" s="51"/>
      <c r="X464" s="51"/>
      <c r="Y464" s="51"/>
      <c r="Z464" s="51"/>
      <c r="AA464" s="51"/>
      <c r="AB464" s="51"/>
      <c r="AC464" s="51"/>
      <c r="AD464" s="51"/>
      <c r="AE464" s="51"/>
    </row>
    <row r="465" spans="11:31">
      <c r="K465" s="51" t="str">
        <f t="shared" si="54"/>
        <v>-</v>
      </c>
      <c r="L465" s="51"/>
      <c r="M465" s="51"/>
      <c r="N465" s="51"/>
      <c r="O465" s="51"/>
      <c r="P465" s="51"/>
      <c r="Q465" s="51"/>
      <c r="R465" s="51"/>
      <c r="S465" s="51"/>
      <c r="T465" s="51"/>
      <c r="U465" s="51"/>
      <c r="V465" s="51"/>
      <c r="W465" s="51"/>
      <c r="X465" s="51"/>
      <c r="Y465" s="51"/>
      <c r="Z465" s="51"/>
      <c r="AA465" s="51"/>
      <c r="AB465" s="51"/>
      <c r="AC465" s="51"/>
      <c r="AD465" s="51"/>
      <c r="AE465" s="51"/>
    </row>
    <row r="466" spans="11:31">
      <c r="K466" s="51" t="str">
        <f t="shared" si="54"/>
        <v>-</v>
      </c>
      <c r="L466" s="51"/>
      <c r="M466" s="51"/>
      <c r="N466" s="51"/>
      <c r="O466" s="51"/>
      <c r="P466" s="51"/>
      <c r="Q466" s="51"/>
      <c r="R466" s="51"/>
      <c r="S466" s="51"/>
      <c r="T466" s="51"/>
      <c r="U466" s="51"/>
      <c r="V466" s="51"/>
      <c r="W466" s="51"/>
      <c r="X466" s="51"/>
      <c r="Y466" s="51"/>
      <c r="Z466" s="51"/>
      <c r="AA466" s="51"/>
      <c r="AB466" s="51"/>
      <c r="AC466" s="51"/>
      <c r="AD466" s="51"/>
      <c r="AE466" s="51"/>
    </row>
    <row r="467" spans="11:31">
      <c r="K467" s="51" t="str">
        <f t="shared" si="54"/>
        <v>-</v>
      </c>
      <c r="L467" s="51"/>
      <c r="M467" s="51"/>
      <c r="N467" s="51"/>
      <c r="O467" s="51"/>
      <c r="P467" s="51"/>
      <c r="Q467" s="51"/>
      <c r="R467" s="51"/>
      <c r="S467" s="51"/>
      <c r="T467" s="51"/>
      <c r="U467" s="51"/>
      <c r="V467" s="51"/>
      <c r="W467" s="51"/>
      <c r="X467" s="51"/>
      <c r="Y467" s="51"/>
      <c r="Z467" s="51"/>
      <c r="AA467" s="51"/>
      <c r="AB467" s="51"/>
      <c r="AC467" s="51"/>
      <c r="AD467" s="51"/>
      <c r="AE467" s="51"/>
    </row>
    <row r="468" spans="11:31">
      <c r="K468" s="51" t="str">
        <f t="shared" si="54"/>
        <v>-</v>
      </c>
      <c r="L468" s="51"/>
      <c r="M468" s="51"/>
      <c r="N468" s="51"/>
      <c r="O468" s="51"/>
      <c r="P468" s="51"/>
      <c r="Q468" s="51"/>
      <c r="R468" s="51"/>
      <c r="S468" s="51"/>
      <c r="T468" s="51"/>
      <c r="U468" s="51"/>
      <c r="V468" s="51"/>
      <c r="W468" s="51"/>
      <c r="X468" s="51"/>
      <c r="Y468" s="51"/>
      <c r="Z468" s="51"/>
      <c r="AA468" s="51"/>
      <c r="AB468" s="51"/>
      <c r="AC468" s="51"/>
      <c r="AD468" s="51"/>
      <c r="AE468" s="51"/>
    </row>
    <row r="469" spans="11:31">
      <c r="K469" s="51" t="str">
        <f t="shared" si="54"/>
        <v>-</v>
      </c>
      <c r="L469" s="51"/>
      <c r="M469" s="51"/>
      <c r="N469" s="51"/>
      <c r="O469" s="51"/>
      <c r="P469" s="51"/>
      <c r="Q469" s="51"/>
      <c r="R469" s="51"/>
      <c r="S469" s="51"/>
      <c r="T469" s="51"/>
      <c r="U469" s="51"/>
      <c r="V469" s="51"/>
      <c r="W469" s="51"/>
      <c r="X469" s="51"/>
      <c r="Y469" s="51"/>
      <c r="Z469" s="51"/>
      <c r="AA469" s="51"/>
      <c r="AB469" s="51"/>
      <c r="AC469" s="51"/>
      <c r="AD469" s="51"/>
      <c r="AE469" s="51"/>
    </row>
    <row r="470" spans="11:31">
      <c r="K470" s="51" t="str">
        <f t="shared" si="54"/>
        <v>-</v>
      </c>
      <c r="L470" s="51"/>
      <c r="M470" s="51"/>
      <c r="N470" s="51"/>
      <c r="O470" s="51"/>
      <c r="P470" s="51"/>
      <c r="Q470" s="51"/>
      <c r="R470" s="51"/>
      <c r="S470" s="51"/>
      <c r="T470" s="51"/>
      <c r="U470" s="51"/>
      <c r="V470" s="51"/>
      <c r="W470" s="51"/>
      <c r="X470" s="51"/>
      <c r="Y470" s="51"/>
      <c r="Z470" s="51"/>
      <c r="AA470" s="51"/>
      <c r="AB470" s="51"/>
      <c r="AC470" s="51"/>
      <c r="AD470" s="51"/>
      <c r="AE470" s="51"/>
    </row>
    <row r="471" spans="11:31">
      <c r="K471" s="51" t="str">
        <f t="shared" si="54"/>
        <v>-</v>
      </c>
      <c r="L471" s="51"/>
      <c r="M471" s="51"/>
      <c r="N471" s="51"/>
      <c r="O471" s="51"/>
      <c r="P471" s="51"/>
      <c r="Q471" s="51"/>
      <c r="R471" s="51"/>
      <c r="S471" s="51"/>
      <c r="T471" s="51"/>
      <c r="U471" s="51"/>
      <c r="V471" s="51"/>
      <c r="W471" s="51"/>
      <c r="X471" s="51"/>
      <c r="Y471" s="51"/>
      <c r="Z471" s="51"/>
      <c r="AA471" s="51"/>
      <c r="AB471" s="51"/>
      <c r="AC471" s="51"/>
      <c r="AD471" s="51"/>
      <c r="AE471" s="51"/>
    </row>
    <row r="472" spans="11:31">
      <c r="K472" s="51" t="str">
        <f t="shared" si="54"/>
        <v>-</v>
      </c>
      <c r="L472" s="51"/>
      <c r="M472" s="51"/>
      <c r="N472" s="51"/>
      <c r="O472" s="51"/>
      <c r="P472" s="51"/>
      <c r="Q472" s="51"/>
      <c r="R472" s="51"/>
      <c r="S472" s="51"/>
      <c r="T472" s="51"/>
      <c r="U472" s="51"/>
      <c r="V472" s="51"/>
      <c r="W472" s="51"/>
      <c r="X472" s="51"/>
      <c r="Y472" s="51"/>
      <c r="Z472" s="51"/>
      <c r="AA472" s="51"/>
      <c r="AB472" s="51"/>
      <c r="AC472" s="51"/>
      <c r="AD472" s="51"/>
      <c r="AE472" s="51"/>
    </row>
    <row r="473" spans="11:31">
      <c r="K473" s="51" t="str">
        <f t="shared" si="54"/>
        <v>-</v>
      </c>
      <c r="L473" s="51"/>
      <c r="M473" s="51"/>
      <c r="N473" s="51"/>
      <c r="O473" s="51"/>
      <c r="P473" s="51"/>
      <c r="Q473" s="51"/>
      <c r="R473" s="51"/>
      <c r="S473" s="51"/>
      <c r="T473" s="51"/>
      <c r="U473" s="51"/>
      <c r="V473" s="51"/>
      <c r="W473" s="51"/>
      <c r="X473" s="51"/>
      <c r="Y473" s="51"/>
      <c r="Z473" s="51"/>
      <c r="AA473" s="51"/>
      <c r="AB473" s="51"/>
      <c r="AC473" s="51"/>
      <c r="AD473" s="51"/>
      <c r="AE473" s="51"/>
    </row>
    <row r="474" spans="11:31">
      <c r="K474" s="51" t="str">
        <f t="shared" si="54"/>
        <v>-</v>
      </c>
      <c r="L474" s="51"/>
      <c r="M474" s="51"/>
      <c r="N474" s="51"/>
      <c r="O474" s="51"/>
      <c r="P474" s="51"/>
      <c r="Q474" s="51"/>
      <c r="R474" s="51"/>
      <c r="S474" s="51"/>
      <c r="T474" s="51"/>
      <c r="U474" s="51"/>
      <c r="V474" s="51"/>
      <c r="W474" s="51"/>
      <c r="X474" s="51"/>
      <c r="Y474" s="51"/>
      <c r="Z474" s="51"/>
      <c r="AA474" s="51"/>
      <c r="AB474" s="51"/>
      <c r="AC474" s="51"/>
      <c r="AD474" s="51"/>
      <c r="AE474" s="51"/>
    </row>
    <row r="475" spans="11:31">
      <c r="K475" s="51" t="str">
        <f t="shared" si="54"/>
        <v>-</v>
      </c>
      <c r="L475" s="51"/>
      <c r="M475" s="51"/>
      <c r="N475" s="51"/>
      <c r="O475" s="51"/>
      <c r="P475" s="51"/>
      <c r="Q475" s="51"/>
      <c r="R475" s="51"/>
      <c r="S475" s="51"/>
      <c r="T475" s="51"/>
      <c r="U475" s="51"/>
      <c r="V475" s="51"/>
      <c r="W475" s="51"/>
      <c r="X475" s="51"/>
      <c r="Y475" s="51"/>
      <c r="Z475" s="51"/>
      <c r="AA475" s="51"/>
      <c r="AB475" s="51"/>
      <c r="AC475" s="51"/>
      <c r="AD475" s="51"/>
      <c r="AE475" s="51"/>
    </row>
    <row r="476" spans="11:31">
      <c r="K476" s="51" t="str">
        <f t="shared" si="54"/>
        <v>-</v>
      </c>
      <c r="L476" s="51"/>
      <c r="M476" s="51"/>
      <c r="N476" s="51"/>
      <c r="O476" s="51"/>
      <c r="P476" s="51"/>
      <c r="Q476" s="51"/>
      <c r="R476" s="51"/>
      <c r="S476" s="51"/>
      <c r="T476" s="51"/>
      <c r="U476" s="51"/>
      <c r="V476" s="51"/>
      <c r="W476" s="51"/>
      <c r="X476" s="51"/>
      <c r="Y476" s="51"/>
      <c r="Z476" s="51"/>
      <c r="AA476" s="51"/>
      <c r="AB476" s="51"/>
      <c r="AC476" s="51"/>
      <c r="AD476" s="51"/>
      <c r="AE476" s="51"/>
    </row>
    <row r="477" spans="11:31">
      <c r="K477" s="51" t="str">
        <f t="shared" si="54"/>
        <v>-</v>
      </c>
      <c r="L477" s="51"/>
      <c r="M477" s="51"/>
      <c r="N477" s="51"/>
      <c r="O477" s="51"/>
      <c r="P477" s="51"/>
      <c r="Q477" s="51"/>
      <c r="R477" s="51"/>
      <c r="S477" s="51"/>
      <c r="T477" s="51"/>
      <c r="U477" s="51"/>
      <c r="V477" s="51"/>
      <c r="W477" s="51"/>
      <c r="X477" s="51"/>
      <c r="Y477" s="51"/>
      <c r="Z477" s="51"/>
      <c r="AA477" s="51"/>
      <c r="AB477" s="51"/>
      <c r="AC477" s="51"/>
      <c r="AD477" s="51"/>
      <c r="AE477" s="51"/>
    </row>
    <row r="478" spans="11:31">
      <c r="K478" s="51" t="str">
        <f t="shared" si="54"/>
        <v>-</v>
      </c>
      <c r="L478" s="51"/>
      <c r="M478" s="51"/>
      <c r="N478" s="51"/>
      <c r="O478" s="51"/>
      <c r="P478" s="51"/>
      <c r="Q478" s="51"/>
      <c r="R478" s="51"/>
      <c r="S478" s="51"/>
      <c r="T478" s="51"/>
      <c r="U478" s="51"/>
      <c r="V478" s="51"/>
      <c r="W478" s="51"/>
      <c r="X478" s="51"/>
      <c r="Y478" s="51"/>
      <c r="Z478" s="51"/>
      <c r="AA478" s="51"/>
      <c r="AB478" s="51"/>
      <c r="AC478" s="51"/>
      <c r="AD478" s="51"/>
      <c r="AE478" s="51"/>
    </row>
    <row r="479" spans="11:31">
      <c r="K479" s="51" t="str">
        <f t="shared" si="54"/>
        <v>-</v>
      </c>
      <c r="L479" s="51"/>
      <c r="M479" s="51"/>
      <c r="N479" s="51"/>
      <c r="O479" s="51"/>
      <c r="P479" s="51"/>
      <c r="Q479" s="51"/>
      <c r="R479" s="51"/>
      <c r="S479" s="51"/>
      <c r="T479" s="51"/>
      <c r="U479" s="51"/>
      <c r="V479" s="51"/>
      <c r="W479" s="51"/>
      <c r="X479" s="51"/>
      <c r="Y479" s="51"/>
      <c r="Z479" s="51"/>
      <c r="AA479" s="51"/>
      <c r="AB479" s="51"/>
      <c r="AC479" s="51"/>
      <c r="AD479" s="51"/>
      <c r="AE479" s="51"/>
    </row>
    <row r="480" spans="11:31">
      <c r="K480" s="51" t="str">
        <f t="shared" si="54"/>
        <v>-</v>
      </c>
      <c r="L480" s="51"/>
      <c r="M480" s="51"/>
      <c r="N480" s="51"/>
      <c r="O480" s="51"/>
      <c r="P480" s="51"/>
      <c r="Q480" s="51"/>
      <c r="R480" s="51"/>
      <c r="S480" s="51"/>
      <c r="T480" s="51"/>
      <c r="U480" s="51"/>
      <c r="V480" s="51"/>
      <c r="W480" s="51"/>
      <c r="X480" s="51"/>
      <c r="Y480" s="51"/>
      <c r="Z480" s="51"/>
      <c r="AA480" s="51"/>
      <c r="AB480" s="51"/>
      <c r="AC480" s="51"/>
      <c r="AD480" s="51"/>
      <c r="AE480" s="51"/>
    </row>
    <row r="481" spans="11:31">
      <c r="K481" s="51" t="str">
        <f t="shared" si="54"/>
        <v>-</v>
      </c>
      <c r="L481" s="51"/>
      <c r="M481" s="51"/>
      <c r="N481" s="51"/>
      <c r="O481" s="51"/>
      <c r="P481" s="51"/>
      <c r="Q481" s="51"/>
      <c r="R481" s="51"/>
      <c r="S481" s="51"/>
      <c r="T481" s="51"/>
      <c r="U481" s="51"/>
      <c r="V481" s="51"/>
      <c r="W481" s="51"/>
      <c r="X481" s="51"/>
      <c r="Y481" s="51"/>
      <c r="Z481" s="51"/>
      <c r="AA481" s="51"/>
      <c r="AB481" s="51"/>
      <c r="AC481" s="51"/>
      <c r="AD481" s="51"/>
      <c r="AE481" s="51"/>
    </row>
    <row r="482" spans="11:31">
      <c r="K482" s="51" t="str">
        <f t="shared" si="54"/>
        <v>-</v>
      </c>
      <c r="L482" s="51"/>
      <c r="M482" s="51"/>
      <c r="N482" s="51"/>
      <c r="O482" s="51"/>
      <c r="P482" s="51"/>
      <c r="Q482" s="51"/>
      <c r="R482" s="51"/>
      <c r="S482" s="51"/>
      <c r="T482" s="51"/>
      <c r="U482" s="51"/>
      <c r="V482" s="51"/>
      <c r="W482" s="51"/>
      <c r="X482" s="51"/>
      <c r="Y482" s="51"/>
      <c r="Z482" s="51"/>
      <c r="AA482" s="51"/>
      <c r="AB482" s="51"/>
      <c r="AC482" s="51"/>
      <c r="AD482" s="51"/>
      <c r="AE482" s="51"/>
    </row>
    <row r="483" spans="11:31">
      <c r="K483" s="51" t="str">
        <f t="shared" si="54"/>
        <v>-</v>
      </c>
      <c r="L483" s="51"/>
      <c r="M483" s="51"/>
      <c r="N483" s="51"/>
      <c r="O483" s="51"/>
      <c r="P483" s="51"/>
      <c r="Q483" s="51"/>
      <c r="R483" s="51"/>
      <c r="S483" s="51"/>
      <c r="T483" s="51"/>
      <c r="U483" s="51"/>
      <c r="V483" s="51"/>
      <c r="W483" s="51"/>
      <c r="X483" s="51"/>
      <c r="Y483" s="51"/>
      <c r="Z483" s="51"/>
      <c r="AA483" s="51"/>
      <c r="AB483" s="51"/>
      <c r="AC483" s="51"/>
      <c r="AD483" s="51"/>
      <c r="AE483" s="51"/>
    </row>
    <row r="484" spans="11:31">
      <c r="K484" s="51" t="str">
        <f t="shared" si="54"/>
        <v>-</v>
      </c>
      <c r="L484" s="51"/>
      <c r="M484" s="51"/>
      <c r="N484" s="51"/>
      <c r="O484" s="51"/>
      <c r="P484" s="51"/>
      <c r="Q484" s="51"/>
      <c r="R484" s="51"/>
      <c r="S484" s="51"/>
      <c r="T484" s="51"/>
      <c r="U484" s="51"/>
      <c r="V484" s="51"/>
      <c r="W484" s="51"/>
      <c r="X484" s="51"/>
      <c r="Y484" s="51"/>
      <c r="Z484" s="51"/>
      <c r="AA484" s="51"/>
      <c r="AB484" s="51"/>
      <c r="AC484" s="51"/>
      <c r="AD484" s="51"/>
      <c r="AE484" s="51"/>
    </row>
    <row r="485" spans="11:31">
      <c r="K485" s="51" t="str">
        <f t="shared" si="54"/>
        <v>-</v>
      </c>
      <c r="L485" s="51"/>
      <c r="M485" s="51"/>
      <c r="N485" s="51"/>
      <c r="O485" s="51"/>
      <c r="P485" s="51"/>
      <c r="Q485" s="51"/>
      <c r="R485" s="51"/>
      <c r="S485" s="51"/>
      <c r="T485" s="51"/>
      <c r="U485" s="51"/>
      <c r="V485" s="51"/>
      <c r="W485" s="51"/>
      <c r="X485" s="51"/>
      <c r="Y485" s="51"/>
      <c r="Z485" s="51"/>
      <c r="AA485" s="51"/>
      <c r="AB485" s="51"/>
      <c r="AC485" s="51"/>
      <c r="AD485" s="51"/>
      <c r="AE485" s="51"/>
    </row>
    <row r="486" spans="11:31">
      <c r="K486" s="51" t="str">
        <f t="shared" si="54"/>
        <v>-</v>
      </c>
      <c r="L486" s="51"/>
      <c r="M486" s="51"/>
      <c r="N486" s="51"/>
      <c r="O486" s="51"/>
      <c r="P486" s="51"/>
      <c r="Q486" s="51"/>
      <c r="R486" s="51"/>
      <c r="S486" s="51"/>
      <c r="T486" s="51"/>
      <c r="U486" s="51"/>
      <c r="V486" s="51"/>
      <c r="W486" s="51"/>
      <c r="X486" s="51"/>
      <c r="Y486" s="51"/>
      <c r="Z486" s="51"/>
      <c r="AA486" s="51"/>
      <c r="AB486" s="51"/>
      <c r="AC486" s="51"/>
      <c r="AD486" s="51"/>
      <c r="AE486" s="51"/>
    </row>
    <row r="487" spans="11:31">
      <c r="K487" s="51" t="str">
        <f t="shared" si="54"/>
        <v>-</v>
      </c>
      <c r="L487" s="51"/>
      <c r="M487" s="51"/>
      <c r="N487" s="51"/>
      <c r="O487" s="51"/>
      <c r="P487" s="51"/>
      <c r="Q487" s="51"/>
      <c r="R487" s="51"/>
      <c r="S487" s="51"/>
      <c r="T487" s="51"/>
      <c r="U487" s="51"/>
      <c r="V487" s="51"/>
      <c r="W487" s="51"/>
      <c r="X487" s="51"/>
      <c r="Y487" s="51"/>
      <c r="Z487" s="51"/>
      <c r="AA487" s="51"/>
      <c r="AB487" s="51"/>
      <c r="AC487" s="51"/>
      <c r="AD487" s="51"/>
      <c r="AE487" s="51"/>
    </row>
    <row r="488" spans="11:31">
      <c r="K488" s="51" t="str">
        <f t="shared" si="54"/>
        <v>-</v>
      </c>
      <c r="L488" s="51"/>
      <c r="M488" s="51"/>
      <c r="N488" s="51"/>
      <c r="O488" s="51"/>
      <c r="P488" s="51"/>
      <c r="Q488" s="51"/>
      <c r="R488" s="51"/>
      <c r="S488" s="51"/>
      <c r="T488" s="51"/>
      <c r="U488" s="51"/>
      <c r="V488" s="51"/>
      <c r="W488" s="51"/>
      <c r="X488" s="51"/>
      <c r="Y488" s="51"/>
      <c r="Z488" s="51"/>
      <c r="AA488" s="51"/>
      <c r="AB488" s="51"/>
      <c r="AC488" s="51"/>
      <c r="AD488" s="51"/>
      <c r="AE488" s="51"/>
    </row>
    <row r="489" spans="11:31">
      <c r="K489" s="51" t="str">
        <f t="shared" si="54"/>
        <v>-</v>
      </c>
      <c r="L489" s="51"/>
      <c r="M489" s="51"/>
      <c r="N489" s="51"/>
      <c r="O489" s="51"/>
      <c r="P489" s="51"/>
      <c r="Q489" s="51"/>
      <c r="R489" s="51"/>
      <c r="S489" s="51"/>
      <c r="T489" s="51"/>
      <c r="U489" s="51"/>
      <c r="V489" s="51"/>
      <c r="W489" s="51"/>
      <c r="X489" s="51"/>
      <c r="Y489" s="51"/>
      <c r="Z489" s="51"/>
      <c r="AA489" s="51"/>
      <c r="AB489" s="51"/>
      <c r="AC489" s="51"/>
      <c r="AD489" s="51"/>
      <c r="AE489" s="51"/>
    </row>
    <row r="490" spans="11:31">
      <c r="K490" s="51" t="str">
        <f t="shared" si="54"/>
        <v>-</v>
      </c>
      <c r="L490" s="51"/>
      <c r="M490" s="51"/>
      <c r="N490" s="51"/>
      <c r="O490" s="51"/>
      <c r="P490" s="51"/>
      <c r="Q490" s="51"/>
      <c r="R490" s="51"/>
      <c r="S490" s="51"/>
      <c r="T490" s="51"/>
      <c r="U490" s="51"/>
      <c r="V490" s="51"/>
      <c r="W490" s="51"/>
      <c r="X490" s="51"/>
      <c r="Y490" s="51"/>
      <c r="Z490" s="51"/>
      <c r="AA490" s="51"/>
      <c r="AB490" s="51"/>
      <c r="AC490" s="51"/>
      <c r="AD490" s="51"/>
      <c r="AE490" s="51"/>
    </row>
    <row r="491" spans="11:31">
      <c r="K491" s="51" t="str">
        <f t="shared" si="54"/>
        <v>-</v>
      </c>
      <c r="L491" s="51"/>
      <c r="M491" s="51"/>
      <c r="N491" s="51"/>
      <c r="O491" s="51"/>
      <c r="P491" s="51"/>
      <c r="Q491" s="51"/>
      <c r="R491" s="51"/>
      <c r="S491" s="51"/>
      <c r="T491" s="51"/>
      <c r="U491" s="51"/>
      <c r="V491" s="51"/>
      <c r="W491" s="51"/>
      <c r="X491" s="51"/>
      <c r="Y491" s="51"/>
      <c r="Z491" s="51"/>
      <c r="AA491" s="51"/>
      <c r="AB491" s="51"/>
      <c r="AC491" s="51"/>
      <c r="AD491" s="51"/>
      <c r="AE491" s="51"/>
    </row>
    <row r="492" spans="11:31">
      <c r="K492" s="51" t="str">
        <f t="shared" si="54"/>
        <v>-</v>
      </c>
      <c r="L492" s="51"/>
      <c r="M492" s="51"/>
      <c r="N492" s="51"/>
      <c r="O492" s="51"/>
      <c r="P492" s="51"/>
      <c r="Q492" s="51"/>
      <c r="R492" s="51"/>
      <c r="S492" s="51"/>
      <c r="T492" s="51"/>
      <c r="U492" s="51"/>
      <c r="V492" s="51"/>
      <c r="W492" s="51"/>
      <c r="X492" s="51"/>
      <c r="Y492" s="51"/>
      <c r="Z492" s="51"/>
      <c r="AA492" s="51"/>
      <c r="AB492" s="51"/>
      <c r="AC492" s="51"/>
      <c r="AD492" s="51"/>
      <c r="AE492" s="51"/>
    </row>
    <row r="493" spans="11:31">
      <c r="K493" s="51" t="str">
        <f t="shared" si="54"/>
        <v>-</v>
      </c>
      <c r="L493" s="51"/>
      <c r="M493" s="51"/>
      <c r="N493" s="51"/>
      <c r="O493" s="51"/>
      <c r="P493" s="51"/>
      <c r="Q493" s="51"/>
      <c r="R493" s="51"/>
      <c r="S493" s="51"/>
      <c r="T493" s="51"/>
      <c r="U493" s="51"/>
      <c r="V493" s="51"/>
      <c r="W493" s="51"/>
      <c r="X493" s="51"/>
      <c r="Y493" s="51"/>
      <c r="Z493" s="51"/>
      <c r="AA493" s="51"/>
      <c r="AB493" s="51"/>
      <c r="AC493" s="51"/>
      <c r="AD493" s="51"/>
      <c r="AE493" s="51"/>
    </row>
    <row r="494" spans="11:31">
      <c r="K494" s="51" t="str">
        <f t="shared" si="54"/>
        <v>-</v>
      </c>
      <c r="L494" s="51"/>
      <c r="M494" s="51"/>
      <c r="N494" s="51"/>
      <c r="O494" s="51"/>
      <c r="P494" s="51"/>
      <c r="Q494" s="51"/>
      <c r="R494" s="51"/>
      <c r="S494" s="51"/>
      <c r="T494" s="51"/>
      <c r="U494" s="51"/>
      <c r="V494" s="51"/>
      <c r="W494" s="51"/>
      <c r="X494" s="51"/>
      <c r="Y494" s="51"/>
      <c r="Z494" s="51"/>
      <c r="AA494" s="51"/>
      <c r="AB494" s="51"/>
      <c r="AC494" s="51"/>
      <c r="AD494" s="51"/>
      <c r="AE494" s="51"/>
    </row>
    <row r="495" spans="11:31">
      <c r="K495" s="51" t="str">
        <f t="shared" si="54"/>
        <v>-</v>
      </c>
      <c r="L495" s="51"/>
      <c r="M495" s="51"/>
      <c r="N495" s="51"/>
      <c r="O495" s="51"/>
      <c r="P495" s="51"/>
      <c r="Q495" s="51"/>
      <c r="R495" s="51"/>
      <c r="S495" s="51"/>
      <c r="T495" s="51"/>
      <c r="U495" s="51"/>
      <c r="V495" s="51"/>
      <c r="W495" s="51"/>
      <c r="X495" s="51"/>
      <c r="Y495" s="51"/>
      <c r="Z495" s="51"/>
      <c r="AA495" s="51"/>
      <c r="AB495" s="51"/>
      <c r="AC495" s="51"/>
      <c r="AD495" s="51"/>
      <c r="AE495" s="51"/>
    </row>
    <row r="496" spans="11:31">
      <c r="K496" s="51" t="str">
        <f t="shared" si="54"/>
        <v>-</v>
      </c>
      <c r="L496" s="51"/>
      <c r="M496" s="51"/>
      <c r="N496" s="51"/>
      <c r="O496" s="51"/>
      <c r="P496" s="51"/>
      <c r="Q496" s="51"/>
      <c r="R496" s="51"/>
      <c r="S496" s="51"/>
      <c r="T496" s="51"/>
      <c r="U496" s="51"/>
      <c r="V496" s="51"/>
      <c r="W496" s="51"/>
      <c r="X496" s="51"/>
      <c r="Y496" s="51"/>
      <c r="Z496" s="51"/>
      <c r="AA496" s="51"/>
      <c r="AB496" s="51"/>
      <c r="AC496" s="51"/>
      <c r="AD496" s="51"/>
      <c r="AE496" s="51"/>
    </row>
    <row r="497" spans="11:31">
      <c r="K497" s="51" t="str">
        <f t="shared" si="54"/>
        <v>-</v>
      </c>
      <c r="L497" s="51"/>
      <c r="M497" s="51"/>
      <c r="N497" s="51"/>
      <c r="O497" s="51"/>
      <c r="P497" s="51"/>
      <c r="Q497" s="51"/>
      <c r="R497" s="51"/>
      <c r="S497" s="51"/>
      <c r="T497" s="51"/>
      <c r="U497" s="51"/>
      <c r="V497" s="51"/>
      <c r="W497" s="51"/>
      <c r="X497" s="51"/>
      <c r="Y497" s="51"/>
      <c r="Z497" s="51"/>
      <c r="AA497" s="51"/>
      <c r="AB497" s="51"/>
      <c r="AC497" s="51"/>
      <c r="AD497" s="51"/>
      <c r="AE497" s="51"/>
    </row>
    <row r="498" spans="11:31">
      <c r="K498" s="51" t="str">
        <f t="shared" si="54"/>
        <v>-</v>
      </c>
      <c r="L498" s="51"/>
      <c r="M498" s="51"/>
      <c r="N498" s="51"/>
      <c r="O498" s="51"/>
      <c r="P498" s="51"/>
      <c r="Q498" s="51"/>
      <c r="R498" s="51"/>
      <c r="S498" s="51"/>
      <c r="T498" s="51"/>
      <c r="U498" s="51"/>
      <c r="V498" s="51"/>
      <c r="W498" s="51"/>
      <c r="X498" s="51"/>
      <c r="Y498" s="51"/>
      <c r="Z498" s="51"/>
      <c r="AA498" s="51"/>
      <c r="AB498" s="51"/>
      <c r="AC498" s="51"/>
      <c r="AD498" s="51"/>
      <c r="AE498" s="51"/>
    </row>
    <row r="499" spans="11:31">
      <c r="K499" s="51" t="str">
        <f t="shared" si="54"/>
        <v>-</v>
      </c>
      <c r="L499" s="51"/>
      <c r="M499" s="51"/>
      <c r="N499" s="51"/>
      <c r="O499" s="51"/>
      <c r="P499" s="51"/>
      <c r="Q499" s="51"/>
      <c r="R499" s="51"/>
      <c r="S499" s="51"/>
      <c r="T499" s="51"/>
      <c r="U499" s="51"/>
      <c r="V499" s="51"/>
      <c r="W499" s="51"/>
      <c r="X499" s="51"/>
      <c r="Y499" s="51"/>
      <c r="Z499" s="51"/>
      <c r="AA499" s="51"/>
      <c r="AB499" s="51"/>
      <c r="AC499" s="51"/>
      <c r="AD499" s="51"/>
      <c r="AE499" s="51"/>
    </row>
    <row r="500" spans="11:31">
      <c r="K500" s="51" t="str">
        <f t="shared" si="54"/>
        <v>-</v>
      </c>
      <c r="L500" s="51"/>
      <c r="M500" s="51"/>
      <c r="N500" s="51"/>
      <c r="O500" s="51"/>
      <c r="P500" s="51"/>
      <c r="Q500" s="51"/>
      <c r="R500" s="51"/>
      <c r="S500" s="51"/>
      <c r="T500" s="51"/>
      <c r="U500" s="51"/>
      <c r="V500" s="51"/>
      <c r="W500" s="51"/>
      <c r="X500" s="51"/>
      <c r="Y500" s="51"/>
      <c r="Z500" s="51"/>
      <c r="AA500" s="51"/>
      <c r="AB500" s="51"/>
      <c r="AC500" s="51"/>
      <c r="AD500" s="51"/>
      <c r="AE500" s="51"/>
    </row>
    <row r="501" spans="11:31">
      <c r="K501" s="51" t="str">
        <f t="shared" si="54"/>
        <v>-</v>
      </c>
      <c r="L501" s="51"/>
      <c r="M501" s="51"/>
      <c r="N501" s="51"/>
      <c r="O501" s="51"/>
      <c r="P501" s="51"/>
      <c r="Q501" s="51"/>
      <c r="R501" s="51"/>
      <c r="S501" s="51"/>
      <c r="T501" s="51"/>
      <c r="U501" s="51"/>
      <c r="V501" s="51"/>
      <c r="W501" s="51"/>
      <c r="X501" s="51"/>
      <c r="Y501" s="51"/>
      <c r="Z501" s="51"/>
      <c r="AA501" s="51"/>
      <c r="AB501" s="51"/>
      <c r="AC501" s="51"/>
      <c r="AD501" s="51"/>
      <c r="AE501" s="51"/>
    </row>
    <row r="502" spans="11:31">
      <c r="K502" s="51" t="str">
        <f t="shared" si="54"/>
        <v>-</v>
      </c>
      <c r="L502" s="51"/>
      <c r="M502" s="51"/>
      <c r="N502" s="51"/>
      <c r="O502" s="51"/>
      <c r="P502" s="51"/>
      <c r="Q502" s="51"/>
      <c r="R502" s="51"/>
      <c r="S502" s="51"/>
      <c r="T502" s="51"/>
      <c r="U502" s="51"/>
      <c r="V502" s="51"/>
      <c r="W502" s="51"/>
      <c r="X502" s="51"/>
      <c r="Y502" s="51"/>
      <c r="Z502" s="51"/>
      <c r="AA502" s="51"/>
      <c r="AB502" s="51"/>
      <c r="AC502" s="51"/>
      <c r="AD502" s="51"/>
      <c r="AE502" s="51"/>
    </row>
    <row r="503" spans="11:31">
      <c r="K503" s="51" t="str">
        <f t="shared" si="54"/>
        <v>-</v>
      </c>
      <c r="L503" s="51"/>
      <c r="M503" s="51"/>
      <c r="N503" s="51"/>
      <c r="O503" s="51"/>
      <c r="P503" s="51"/>
      <c r="Q503" s="51"/>
      <c r="R503" s="51"/>
      <c r="S503" s="51"/>
      <c r="T503" s="51"/>
      <c r="U503" s="51"/>
      <c r="V503" s="51"/>
      <c r="W503" s="51"/>
      <c r="X503" s="51"/>
      <c r="Y503" s="51"/>
      <c r="Z503" s="51"/>
      <c r="AA503" s="51"/>
      <c r="AB503" s="51"/>
      <c r="AC503" s="51"/>
      <c r="AD503" s="51"/>
      <c r="AE503" s="51"/>
    </row>
    <row r="504" spans="11:31">
      <c r="K504" s="51" t="str">
        <f t="shared" si="54"/>
        <v>-</v>
      </c>
      <c r="L504" s="51"/>
      <c r="M504" s="51"/>
      <c r="N504" s="51"/>
      <c r="O504" s="51"/>
      <c r="P504" s="51"/>
      <c r="Q504" s="51"/>
      <c r="R504" s="51"/>
      <c r="S504" s="51"/>
      <c r="T504" s="51"/>
      <c r="U504" s="51"/>
      <c r="V504" s="51"/>
      <c r="W504" s="51"/>
      <c r="X504" s="51"/>
      <c r="Y504" s="51"/>
      <c r="Z504" s="51"/>
      <c r="AA504" s="51"/>
      <c r="AB504" s="51"/>
      <c r="AC504" s="51"/>
      <c r="AD504" s="51"/>
      <c r="AE504" s="51"/>
    </row>
    <row r="505" spans="11:31">
      <c r="K505" s="51" t="str">
        <f t="shared" si="54"/>
        <v>-</v>
      </c>
      <c r="L505" s="51"/>
      <c r="M505" s="51"/>
      <c r="N505" s="51"/>
      <c r="O505" s="51"/>
      <c r="P505" s="51"/>
      <c r="Q505" s="51"/>
      <c r="R505" s="51"/>
      <c r="S505" s="51"/>
      <c r="T505" s="51"/>
      <c r="U505" s="51"/>
      <c r="V505" s="51"/>
      <c r="W505" s="51"/>
      <c r="X505" s="51"/>
      <c r="Y505" s="51"/>
      <c r="Z505" s="51"/>
      <c r="AA505" s="51"/>
      <c r="AB505" s="51"/>
      <c r="AC505" s="51"/>
      <c r="AD505" s="51"/>
      <c r="AE505" s="51"/>
    </row>
    <row r="506" spans="11:31">
      <c r="K506" s="51" t="str">
        <f t="shared" si="54"/>
        <v>-</v>
      </c>
      <c r="L506" s="51"/>
      <c r="M506" s="51"/>
      <c r="N506" s="51"/>
      <c r="O506" s="51"/>
      <c r="P506" s="51"/>
      <c r="Q506" s="51"/>
      <c r="R506" s="51"/>
      <c r="S506" s="51"/>
      <c r="T506" s="51"/>
      <c r="U506" s="51"/>
      <c r="V506" s="51"/>
      <c r="W506" s="51"/>
      <c r="X506" s="51"/>
      <c r="Y506" s="51"/>
      <c r="Z506" s="51"/>
      <c r="AA506" s="51"/>
      <c r="AB506" s="51"/>
      <c r="AC506" s="51"/>
      <c r="AD506" s="51"/>
      <c r="AE506" s="51"/>
    </row>
    <row r="507" spans="11:31">
      <c r="K507" s="51" t="str">
        <f t="shared" si="54"/>
        <v>-</v>
      </c>
      <c r="L507" s="51"/>
      <c r="M507" s="51"/>
      <c r="N507" s="51"/>
      <c r="O507" s="51"/>
      <c r="P507" s="51"/>
      <c r="Q507" s="51"/>
      <c r="R507" s="51"/>
      <c r="S507" s="51"/>
      <c r="T507" s="51"/>
      <c r="U507" s="51"/>
      <c r="V507" s="51"/>
      <c r="W507" s="51"/>
      <c r="X507" s="51"/>
      <c r="Y507" s="51"/>
      <c r="Z507" s="51"/>
      <c r="AA507" s="51"/>
      <c r="AB507" s="51"/>
      <c r="AC507" s="51"/>
      <c r="AD507" s="51"/>
      <c r="AE507" s="51"/>
    </row>
    <row r="508" spans="11:31">
      <c r="K508" s="51" t="str">
        <f t="shared" si="54"/>
        <v>-</v>
      </c>
      <c r="L508" s="51"/>
      <c r="M508" s="51"/>
      <c r="N508" s="51"/>
      <c r="O508" s="51"/>
      <c r="P508" s="51"/>
      <c r="Q508" s="51"/>
      <c r="R508" s="51"/>
      <c r="S508" s="51"/>
      <c r="T508" s="51"/>
      <c r="U508" s="51"/>
      <c r="V508" s="51"/>
      <c r="W508" s="51"/>
      <c r="X508" s="51"/>
      <c r="Y508" s="51"/>
      <c r="Z508" s="51"/>
      <c r="AA508" s="51"/>
      <c r="AB508" s="51"/>
      <c r="AC508" s="51"/>
      <c r="AD508" s="51"/>
      <c r="AE508" s="51"/>
    </row>
    <row r="509" spans="11:31">
      <c r="K509" s="51" t="str">
        <f t="shared" si="54"/>
        <v>-</v>
      </c>
      <c r="L509" s="51"/>
      <c r="M509" s="51"/>
      <c r="N509" s="51"/>
      <c r="O509" s="51"/>
      <c r="P509" s="51"/>
      <c r="Q509" s="51"/>
      <c r="R509" s="51"/>
      <c r="S509" s="51"/>
      <c r="T509" s="51"/>
      <c r="U509" s="51"/>
      <c r="V509" s="51"/>
      <c r="W509" s="51"/>
      <c r="X509" s="51"/>
      <c r="Y509" s="51"/>
      <c r="Z509" s="51"/>
      <c r="AA509" s="51"/>
      <c r="AB509" s="51"/>
      <c r="AC509" s="51"/>
      <c r="AD509" s="51"/>
      <c r="AE509" s="51"/>
    </row>
    <row r="510" spans="11:31">
      <c r="K510" s="51" t="str">
        <f t="shared" si="54"/>
        <v>-</v>
      </c>
      <c r="L510" s="51"/>
      <c r="M510" s="51"/>
      <c r="N510" s="51"/>
      <c r="O510" s="51"/>
      <c r="P510" s="51"/>
      <c r="Q510" s="51"/>
      <c r="R510" s="51"/>
      <c r="S510" s="51"/>
      <c r="T510" s="51"/>
      <c r="U510" s="51"/>
      <c r="V510" s="51"/>
      <c r="W510" s="51"/>
      <c r="X510" s="51"/>
      <c r="Y510" s="51"/>
      <c r="Z510" s="51"/>
      <c r="AA510" s="51"/>
      <c r="AB510" s="51"/>
      <c r="AC510" s="51"/>
      <c r="AD510" s="51"/>
      <c r="AE510" s="51"/>
    </row>
    <row r="511" spans="11:31">
      <c r="K511" s="51" t="str">
        <f t="shared" si="54"/>
        <v>-</v>
      </c>
      <c r="L511" s="51"/>
      <c r="M511" s="51"/>
      <c r="N511" s="51"/>
      <c r="O511" s="51"/>
      <c r="P511" s="51"/>
      <c r="Q511" s="51"/>
      <c r="R511" s="51"/>
      <c r="S511" s="51"/>
      <c r="T511" s="51"/>
      <c r="U511" s="51"/>
      <c r="V511" s="51"/>
      <c r="W511" s="51"/>
      <c r="X511" s="51"/>
      <c r="Y511" s="51"/>
      <c r="Z511" s="51"/>
      <c r="AA511" s="51"/>
      <c r="AB511" s="51"/>
      <c r="AC511" s="51"/>
      <c r="AD511" s="51"/>
      <c r="AE511" s="51"/>
    </row>
    <row r="512" spans="11:31">
      <c r="K512" s="51" t="str">
        <f t="shared" si="54"/>
        <v>-</v>
      </c>
      <c r="L512" s="51"/>
      <c r="M512" s="51"/>
      <c r="N512" s="51"/>
      <c r="O512" s="51"/>
      <c r="P512" s="51"/>
      <c r="Q512" s="51"/>
      <c r="R512" s="51"/>
      <c r="S512" s="51"/>
      <c r="T512" s="51"/>
      <c r="U512" s="51"/>
      <c r="V512" s="51"/>
      <c r="W512" s="51"/>
      <c r="X512" s="51"/>
      <c r="Y512" s="51"/>
      <c r="Z512" s="51"/>
      <c r="AA512" s="51"/>
      <c r="AB512" s="51"/>
      <c r="AC512" s="51"/>
      <c r="AD512" s="51"/>
      <c r="AE512" s="51"/>
    </row>
    <row r="513" spans="11:31">
      <c r="K513" s="51" t="str">
        <f t="shared" si="54"/>
        <v>-</v>
      </c>
      <c r="L513" s="51"/>
      <c r="M513" s="51"/>
      <c r="N513" s="51"/>
      <c r="O513" s="51"/>
      <c r="P513" s="51"/>
      <c r="Q513" s="51"/>
      <c r="R513" s="51"/>
      <c r="S513" s="51"/>
      <c r="T513" s="51"/>
      <c r="U513" s="51"/>
      <c r="V513" s="51"/>
      <c r="W513" s="51"/>
      <c r="X513" s="51"/>
      <c r="Y513" s="51"/>
      <c r="Z513" s="51"/>
      <c r="AA513" s="51"/>
      <c r="AB513" s="51"/>
      <c r="AC513" s="51"/>
      <c r="AD513" s="51"/>
      <c r="AE513" s="51"/>
    </row>
    <row r="514" spans="11:31">
      <c r="K514" s="51" t="str">
        <f t="shared" si="54"/>
        <v>-</v>
      </c>
      <c r="L514" s="51"/>
      <c r="M514" s="51"/>
      <c r="N514" s="51"/>
      <c r="O514" s="51"/>
      <c r="P514" s="51"/>
      <c r="Q514" s="51"/>
      <c r="R514" s="51"/>
      <c r="S514" s="51"/>
      <c r="T514" s="51"/>
      <c r="U514" s="51"/>
      <c r="V514" s="51"/>
      <c r="W514" s="51"/>
      <c r="X514" s="51"/>
      <c r="Y514" s="51"/>
      <c r="Z514" s="51"/>
      <c r="AA514" s="51"/>
      <c r="AB514" s="51"/>
      <c r="AC514" s="51"/>
      <c r="AD514" s="51"/>
      <c r="AE514" s="51"/>
    </row>
    <row r="515" spans="11:31">
      <c r="K515" s="51" t="str">
        <f t="shared" si="54"/>
        <v>-</v>
      </c>
      <c r="L515" s="51"/>
      <c r="M515" s="51"/>
      <c r="N515" s="51"/>
      <c r="O515" s="51"/>
      <c r="P515" s="51"/>
      <c r="Q515" s="51"/>
      <c r="R515" s="51"/>
      <c r="S515" s="51"/>
      <c r="T515" s="51"/>
      <c r="U515" s="51"/>
      <c r="V515" s="51"/>
      <c r="W515" s="51"/>
      <c r="X515" s="51"/>
      <c r="Y515" s="51"/>
      <c r="Z515" s="51"/>
      <c r="AA515" s="51"/>
      <c r="AB515" s="51"/>
      <c r="AC515" s="51"/>
      <c r="AD515" s="51"/>
      <c r="AE515" s="51"/>
    </row>
    <row r="516" spans="11:31">
      <c r="K516" s="51" t="str">
        <f t="shared" ref="K516:K579" si="55">CONCATENATE(H516,"-",I516)</f>
        <v>-</v>
      </c>
      <c r="L516" s="51"/>
      <c r="M516" s="51"/>
      <c r="N516" s="51"/>
      <c r="O516" s="51"/>
      <c r="P516" s="51"/>
      <c r="Q516" s="51"/>
      <c r="R516" s="51"/>
      <c r="S516" s="51"/>
      <c r="T516" s="51"/>
      <c r="U516" s="51"/>
      <c r="V516" s="51"/>
      <c r="W516" s="51"/>
      <c r="X516" s="51"/>
      <c r="Y516" s="51"/>
      <c r="Z516" s="51"/>
      <c r="AA516" s="51"/>
      <c r="AB516" s="51"/>
      <c r="AC516" s="51"/>
      <c r="AD516" s="51"/>
      <c r="AE516" s="51"/>
    </row>
    <row r="517" spans="11:31">
      <c r="K517" s="51" t="str">
        <f t="shared" si="55"/>
        <v>-</v>
      </c>
      <c r="L517" s="51"/>
      <c r="M517" s="51"/>
      <c r="N517" s="51"/>
      <c r="O517" s="51"/>
      <c r="P517" s="51"/>
      <c r="Q517" s="51"/>
      <c r="R517" s="51"/>
      <c r="S517" s="51"/>
      <c r="T517" s="51"/>
      <c r="U517" s="51"/>
      <c r="V517" s="51"/>
      <c r="W517" s="51"/>
      <c r="X517" s="51"/>
      <c r="Y517" s="51"/>
      <c r="Z517" s="51"/>
      <c r="AA517" s="51"/>
      <c r="AB517" s="51"/>
      <c r="AC517" s="51"/>
      <c r="AD517" s="51"/>
      <c r="AE517" s="51"/>
    </row>
    <row r="518" spans="11:31">
      <c r="K518" s="51" t="str">
        <f t="shared" si="55"/>
        <v>-</v>
      </c>
      <c r="L518" s="51"/>
      <c r="M518" s="51"/>
      <c r="N518" s="51"/>
      <c r="O518" s="51"/>
      <c r="P518" s="51"/>
      <c r="Q518" s="51"/>
      <c r="R518" s="51"/>
      <c r="S518" s="51"/>
      <c r="T518" s="51"/>
      <c r="U518" s="51"/>
      <c r="V518" s="51"/>
      <c r="W518" s="51"/>
      <c r="X518" s="51"/>
      <c r="Y518" s="51"/>
      <c r="Z518" s="51"/>
      <c r="AA518" s="51"/>
      <c r="AB518" s="51"/>
      <c r="AC518" s="51"/>
      <c r="AD518" s="51"/>
      <c r="AE518" s="51"/>
    </row>
    <row r="519" spans="11:31">
      <c r="K519" s="51" t="str">
        <f t="shared" si="55"/>
        <v>-</v>
      </c>
      <c r="L519" s="51"/>
      <c r="M519" s="51"/>
      <c r="N519" s="51"/>
      <c r="O519" s="51"/>
      <c r="P519" s="51"/>
      <c r="Q519" s="51"/>
      <c r="R519" s="51"/>
      <c r="S519" s="51"/>
      <c r="T519" s="51"/>
      <c r="U519" s="51"/>
      <c r="V519" s="51"/>
      <c r="W519" s="51"/>
      <c r="X519" s="51"/>
      <c r="Y519" s="51"/>
      <c r="Z519" s="51"/>
      <c r="AA519" s="51"/>
      <c r="AB519" s="51"/>
      <c r="AC519" s="51"/>
      <c r="AD519" s="51"/>
      <c r="AE519" s="51"/>
    </row>
    <row r="520" spans="11:31">
      <c r="K520" s="51" t="str">
        <f t="shared" si="55"/>
        <v>-</v>
      </c>
      <c r="L520" s="51"/>
      <c r="M520" s="51"/>
      <c r="N520" s="51"/>
      <c r="O520" s="51"/>
      <c r="P520" s="51"/>
      <c r="Q520" s="51"/>
      <c r="R520" s="51"/>
      <c r="S520" s="51"/>
      <c r="T520" s="51"/>
      <c r="U520" s="51"/>
      <c r="V520" s="51"/>
      <c r="W520" s="51"/>
      <c r="X520" s="51"/>
      <c r="Y520" s="51"/>
      <c r="Z520" s="51"/>
      <c r="AA520" s="51"/>
      <c r="AB520" s="51"/>
      <c r="AC520" s="51"/>
      <c r="AD520" s="51"/>
      <c r="AE520" s="51"/>
    </row>
    <row r="521" spans="11:31">
      <c r="K521" s="51" t="str">
        <f t="shared" si="55"/>
        <v>-</v>
      </c>
      <c r="L521" s="51"/>
      <c r="M521" s="51"/>
      <c r="N521" s="51"/>
      <c r="O521" s="51"/>
      <c r="P521" s="51"/>
      <c r="Q521" s="51"/>
      <c r="R521" s="51"/>
      <c r="S521" s="51"/>
      <c r="T521" s="51"/>
      <c r="U521" s="51"/>
      <c r="V521" s="51"/>
      <c r="W521" s="51"/>
      <c r="X521" s="51"/>
      <c r="Y521" s="51"/>
      <c r="Z521" s="51"/>
      <c r="AA521" s="51"/>
      <c r="AB521" s="51"/>
      <c r="AC521" s="51"/>
      <c r="AD521" s="51"/>
      <c r="AE521" s="51"/>
    </row>
    <row r="522" spans="11:31">
      <c r="K522" s="51" t="str">
        <f t="shared" si="55"/>
        <v>-</v>
      </c>
      <c r="L522" s="51"/>
      <c r="M522" s="51"/>
      <c r="N522" s="51"/>
      <c r="O522" s="51"/>
      <c r="P522" s="51"/>
      <c r="Q522" s="51"/>
      <c r="R522" s="51"/>
      <c r="S522" s="51"/>
      <c r="T522" s="51"/>
      <c r="U522" s="51"/>
      <c r="V522" s="51"/>
      <c r="W522" s="51"/>
      <c r="X522" s="51"/>
      <c r="Y522" s="51"/>
      <c r="Z522" s="51"/>
      <c r="AA522" s="51"/>
      <c r="AB522" s="51"/>
      <c r="AC522" s="51"/>
      <c r="AD522" s="51"/>
      <c r="AE522" s="51"/>
    </row>
    <row r="523" spans="11:31">
      <c r="K523" s="51" t="str">
        <f t="shared" si="55"/>
        <v>-</v>
      </c>
      <c r="L523" s="51"/>
      <c r="M523" s="51"/>
      <c r="N523" s="51"/>
      <c r="O523" s="51"/>
      <c r="P523" s="51"/>
      <c r="Q523" s="51"/>
      <c r="R523" s="51"/>
      <c r="S523" s="51"/>
      <c r="T523" s="51"/>
      <c r="U523" s="51"/>
      <c r="V523" s="51"/>
      <c r="W523" s="51"/>
      <c r="X523" s="51"/>
      <c r="Y523" s="51"/>
      <c r="Z523" s="51"/>
      <c r="AA523" s="51"/>
      <c r="AB523" s="51"/>
      <c r="AC523" s="51"/>
      <c r="AD523" s="51"/>
      <c r="AE523" s="51"/>
    </row>
    <row r="524" spans="11:31">
      <c r="K524" s="51" t="str">
        <f t="shared" si="55"/>
        <v>-</v>
      </c>
      <c r="L524" s="51"/>
      <c r="M524" s="51"/>
      <c r="N524" s="51"/>
      <c r="O524" s="51"/>
      <c r="P524" s="51"/>
      <c r="Q524" s="51"/>
      <c r="R524" s="51"/>
      <c r="S524" s="51"/>
      <c r="T524" s="51"/>
      <c r="U524" s="51"/>
      <c r="V524" s="51"/>
      <c r="W524" s="51"/>
      <c r="X524" s="51"/>
      <c r="Y524" s="51"/>
      <c r="Z524" s="51"/>
      <c r="AA524" s="51"/>
      <c r="AB524" s="51"/>
      <c r="AC524" s="51"/>
      <c r="AD524" s="51"/>
      <c r="AE524" s="51"/>
    </row>
    <row r="525" spans="11:31">
      <c r="K525" s="51" t="str">
        <f t="shared" si="55"/>
        <v>-</v>
      </c>
      <c r="L525" s="51"/>
      <c r="M525" s="51"/>
      <c r="N525" s="51"/>
      <c r="O525" s="51"/>
      <c r="P525" s="51"/>
      <c r="Q525" s="51"/>
      <c r="R525" s="51"/>
      <c r="S525" s="51"/>
      <c r="T525" s="51"/>
      <c r="U525" s="51"/>
      <c r="V525" s="51"/>
      <c r="W525" s="51"/>
      <c r="X525" s="51"/>
      <c r="Y525" s="51"/>
      <c r="Z525" s="51"/>
      <c r="AA525" s="51"/>
      <c r="AB525" s="51"/>
      <c r="AC525" s="51"/>
      <c r="AD525" s="51"/>
      <c r="AE525" s="51"/>
    </row>
    <row r="526" spans="11:31">
      <c r="K526" s="51" t="str">
        <f t="shared" si="55"/>
        <v>-</v>
      </c>
      <c r="L526" s="51"/>
      <c r="M526" s="51"/>
      <c r="N526" s="51"/>
      <c r="O526" s="51"/>
      <c r="P526" s="51"/>
      <c r="Q526" s="51"/>
      <c r="R526" s="51"/>
      <c r="S526" s="51"/>
      <c r="T526" s="51"/>
      <c r="U526" s="51"/>
      <c r="V526" s="51"/>
      <c r="W526" s="51"/>
      <c r="X526" s="51"/>
      <c r="Y526" s="51"/>
      <c r="Z526" s="51"/>
      <c r="AA526" s="51"/>
      <c r="AB526" s="51"/>
      <c r="AC526" s="51"/>
      <c r="AD526" s="51"/>
      <c r="AE526" s="51"/>
    </row>
    <row r="527" spans="11:31">
      <c r="K527" s="51" t="str">
        <f t="shared" si="55"/>
        <v>-</v>
      </c>
      <c r="L527" s="51"/>
      <c r="M527" s="51"/>
      <c r="N527" s="51"/>
      <c r="O527" s="51"/>
      <c r="P527" s="51"/>
      <c r="Q527" s="51"/>
      <c r="R527" s="51"/>
      <c r="S527" s="51"/>
      <c r="T527" s="51"/>
      <c r="U527" s="51"/>
      <c r="V527" s="51"/>
      <c r="W527" s="51"/>
      <c r="X527" s="51"/>
      <c r="Y527" s="51"/>
      <c r="Z527" s="51"/>
      <c r="AA527" s="51"/>
      <c r="AB527" s="51"/>
      <c r="AC527" s="51"/>
      <c r="AD527" s="51"/>
      <c r="AE527" s="51"/>
    </row>
    <row r="528" spans="11:31">
      <c r="K528" s="51" t="str">
        <f t="shared" si="55"/>
        <v>-</v>
      </c>
      <c r="L528" s="51"/>
      <c r="M528" s="51"/>
      <c r="N528" s="51"/>
      <c r="O528" s="51"/>
      <c r="P528" s="51"/>
      <c r="Q528" s="51"/>
      <c r="R528" s="51"/>
      <c r="S528" s="51"/>
      <c r="T528" s="51"/>
      <c r="U528" s="51"/>
      <c r="V528" s="51"/>
      <c r="W528" s="51"/>
      <c r="X528" s="51"/>
      <c r="Y528" s="51"/>
      <c r="Z528" s="51"/>
      <c r="AA528" s="51"/>
      <c r="AB528" s="51"/>
      <c r="AC528" s="51"/>
      <c r="AD528" s="51"/>
      <c r="AE528" s="51"/>
    </row>
    <row r="529" spans="11:31">
      <c r="K529" s="51" t="str">
        <f t="shared" si="55"/>
        <v>-</v>
      </c>
      <c r="L529" s="51"/>
      <c r="M529" s="51"/>
      <c r="N529" s="51"/>
      <c r="O529" s="51"/>
      <c r="P529" s="51"/>
      <c r="Q529" s="51"/>
      <c r="R529" s="51"/>
      <c r="S529" s="51"/>
      <c r="T529" s="51"/>
      <c r="U529" s="51"/>
      <c r="V529" s="51"/>
      <c r="W529" s="51"/>
      <c r="X529" s="51"/>
      <c r="Y529" s="51"/>
      <c r="Z529" s="51"/>
      <c r="AA529" s="51"/>
      <c r="AB529" s="51"/>
      <c r="AC529" s="51"/>
      <c r="AD529" s="51"/>
      <c r="AE529" s="51"/>
    </row>
    <row r="530" spans="11:31">
      <c r="K530" s="51" t="str">
        <f t="shared" si="55"/>
        <v>-</v>
      </c>
      <c r="L530" s="51"/>
      <c r="M530" s="51"/>
      <c r="N530" s="51"/>
      <c r="O530" s="51"/>
      <c r="P530" s="51"/>
      <c r="Q530" s="51"/>
      <c r="R530" s="51"/>
      <c r="S530" s="51"/>
      <c r="T530" s="51"/>
      <c r="U530" s="51"/>
      <c r="V530" s="51"/>
      <c r="W530" s="51"/>
      <c r="X530" s="51"/>
      <c r="Y530" s="51"/>
      <c r="Z530" s="51"/>
      <c r="AA530" s="51"/>
      <c r="AB530" s="51"/>
      <c r="AC530" s="51"/>
      <c r="AD530" s="51"/>
      <c r="AE530" s="51"/>
    </row>
    <row r="531" spans="11:31">
      <c r="K531" s="51" t="str">
        <f t="shared" si="55"/>
        <v>-</v>
      </c>
      <c r="L531" s="51"/>
      <c r="M531" s="51"/>
      <c r="N531" s="51"/>
      <c r="O531" s="51"/>
      <c r="P531" s="51"/>
      <c r="Q531" s="51"/>
      <c r="R531" s="51"/>
      <c r="S531" s="51"/>
      <c r="T531" s="51"/>
      <c r="U531" s="51"/>
      <c r="V531" s="51"/>
      <c r="W531" s="51"/>
      <c r="X531" s="51"/>
      <c r="Y531" s="51"/>
      <c r="Z531" s="51"/>
      <c r="AA531" s="51"/>
      <c r="AB531" s="51"/>
      <c r="AC531" s="51"/>
      <c r="AD531" s="51"/>
      <c r="AE531" s="51"/>
    </row>
    <row r="532" spans="11:31">
      <c r="K532" s="51" t="str">
        <f t="shared" si="55"/>
        <v>-</v>
      </c>
      <c r="L532" s="51"/>
      <c r="M532" s="51"/>
      <c r="N532" s="51"/>
      <c r="O532" s="51"/>
      <c r="P532" s="51"/>
      <c r="Q532" s="51"/>
      <c r="R532" s="51"/>
      <c r="S532" s="51"/>
      <c r="T532" s="51"/>
      <c r="U532" s="51"/>
      <c r="V532" s="51"/>
      <c r="W532" s="51"/>
      <c r="X532" s="51"/>
      <c r="Y532" s="51"/>
      <c r="Z532" s="51"/>
      <c r="AA532" s="51"/>
      <c r="AB532" s="51"/>
      <c r="AC532" s="51"/>
      <c r="AD532" s="51"/>
      <c r="AE532" s="51"/>
    </row>
    <row r="533" spans="11:31">
      <c r="K533" s="51" t="str">
        <f t="shared" si="55"/>
        <v>-</v>
      </c>
      <c r="L533" s="51"/>
      <c r="M533" s="51"/>
      <c r="N533" s="51"/>
      <c r="O533" s="51"/>
      <c r="P533" s="51"/>
      <c r="Q533" s="51"/>
      <c r="R533" s="51"/>
      <c r="S533" s="51"/>
      <c r="T533" s="51"/>
      <c r="U533" s="51"/>
      <c r="V533" s="51"/>
      <c r="W533" s="51"/>
      <c r="X533" s="51"/>
      <c r="Y533" s="51"/>
      <c r="Z533" s="51"/>
      <c r="AA533" s="51"/>
      <c r="AB533" s="51"/>
      <c r="AC533" s="51"/>
      <c r="AD533" s="51"/>
      <c r="AE533" s="51"/>
    </row>
    <row r="534" spans="11:31">
      <c r="K534" s="51" t="str">
        <f t="shared" si="55"/>
        <v>-</v>
      </c>
      <c r="L534" s="51"/>
      <c r="M534" s="51"/>
      <c r="N534" s="51"/>
      <c r="O534" s="51"/>
      <c r="P534" s="51"/>
      <c r="Q534" s="51"/>
      <c r="R534" s="51"/>
      <c r="S534" s="51"/>
      <c r="T534" s="51"/>
      <c r="U534" s="51"/>
      <c r="V534" s="51"/>
      <c r="W534" s="51"/>
      <c r="X534" s="51"/>
      <c r="Y534" s="51"/>
      <c r="Z534" s="51"/>
      <c r="AA534" s="51"/>
      <c r="AB534" s="51"/>
      <c r="AC534" s="51"/>
      <c r="AD534" s="51"/>
      <c r="AE534" s="51"/>
    </row>
    <row r="535" spans="11:31">
      <c r="K535" s="51" t="str">
        <f t="shared" si="55"/>
        <v>-</v>
      </c>
      <c r="L535" s="51"/>
      <c r="M535" s="51"/>
      <c r="N535" s="51"/>
      <c r="O535" s="51"/>
      <c r="P535" s="51"/>
      <c r="Q535" s="51"/>
      <c r="R535" s="51"/>
      <c r="S535" s="51"/>
      <c r="T535" s="51"/>
      <c r="U535" s="51"/>
      <c r="V535" s="51"/>
      <c r="W535" s="51"/>
      <c r="X535" s="51"/>
      <c r="Y535" s="51"/>
      <c r="Z535" s="51"/>
      <c r="AA535" s="51"/>
      <c r="AB535" s="51"/>
      <c r="AC535" s="51"/>
      <c r="AD535" s="51"/>
      <c r="AE535" s="51"/>
    </row>
    <row r="536" spans="11:31">
      <c r="K536" s="51" t="str">
        <f t="shared" si="55"/>
        <v>-</v>
      </c>
      <c r="L536" s="51"/>
      <c r="M536" s="51"/>
      <c r="N536" s="51"/>
      <c r="O536" s="51"/>
      <c r="P536" s="51"/>
      <c r="Q536" s="51"/>
      <c r="R536" s="51"/>
      <c r="S536" s="51"/>
      <c r="T536" s="51"/>
      <c r="U536" s="51"/>
      <c r="V536" s="51"/>
      <c r="W536" s="51"/>
      <c r="X536" s="51"/>
      <c r="Y536" s="51"/>
      <c r="Z536" s="51"/>
      <c r="AA536" s="51"/>
      <c r="AB536" s="51"/>
      <c r="AC536" s="51"/>
      <c r="AD536" s="51"/>
      <c r="AE536" s="51"/>
    </row>
    <row r="537" spans="11:31">
      <c r="K537" s="51" t="str">
        <f t="shared" si="55"/>
        <v>-</v>
      </c>
      <c r="L537" s="51"/>
      <c r="M537" s="51"/>
      <c r="N537" s="51"/>
      <c r="O537" s="51"/>
      <c r="P537" s="51"/>
      <c r="Q537" s="51"/>
      <c r="R537" s="51"/>
      <c r="S537" s="51"/>
      <c r="T537" s="51"/>
      <c r="U537" s="51"/>
      <c r="V537" s="51"/>
      <c r="W537" s="51"/>
      <c r="X537" s="51"/>
      <c r="Y537" s="51"/>
      <c r="Z537" s="51"/>
      <c r="AA537" s="51"/>
      <c r="AB537" s="51"/>
      <c r="AC537" s="51"/>
      <c r="AD537" s="51"/>
      <c r="AE537" s="51"/>
    </row>
    <row r="538" spans="11:31">
      <c r="K538" s="51" t="str">
        <f t="shared" si="55"/>
        <v>-</v>
      </c>
      <c r="L538" s="51"/>
      <c r="M538" s="51"/>
      <c r="N538" s="51"/>
      <c r="O538" s="51"/>
      <c r="P538" s="51"/>
      <c r="Q538" s="51"/>
      <c r="R538" s="51"/>
      <c r="S538" s="51"/>
      <c r="T538" s="51"/>
      <c r="U538" s="51"/>
      <c r="V538" s="51"/>
      <c r="W538" s="51"/>
      <c r="X538" s="51"/>
      <c r="Y538" s="51"/>
      <c r="Z538" s="51"/>
      <c r="AA538" s="51"/>
      <c r="AB538" s="51"/>
      <c r="AC538" s="51"/>
      <c r="AD538" s="51"/>
      <c r="AE538" s="51"/>
    </row>
    <row r="539" spans="11:31">
      <c r="K539" s="51" t="str">
        <f t="shared" si="55"/>
        <v>-</v>
      </c>
      <c r="L539" s="51"/>
      <c r="M539" s="51"/>
      <c r="N539" s="51"/>
      <c r="O539" s="51"/>
      <c r="P539" s="51"/>
      <c r="Q539" s="51"/>
      <c r="R539" s="51"/>
      <c r="S539" s="51"/>
      <c r="T539" s="51"/>
      <c r="U539" s="51"/>
      <c r="V539" s="51"/>
      <c r="W539" s="51"/>
      <c r="X539" s="51"/>
      <c r="Y539" s="51"/>
      <c r="Z539" s="51"/>
      <c r="AA539" s="51"/>
      <c r="AB539" s="51"/>
      <c r="AC539" s="51"/>
      <c r="AD539" s="51"/>
      <c r="AE539" s="51"/>
    </row>
    <row r="540" spans="11:31">
      <c r="K540" s="51" t="str">
        <f t="shared" si="55"/>
        <v>-</v>
      </c>
      <c r="L540" s="51"/>
      <c r="M540" s="51"/>
      <c r="N540" s="51"/>
      <c r="O540" s="51"/>
      <c r="P540" s="51"/>
      <c r="Q540" s="51"/>
      <c r="R540" s="51"/>
      <c r="S540" s="51"/>
      <c r="T540" s="51"/>
      <c r="U540" s="51"/>
      <c r="V540" s="51"/>
      <c r="W540" s="51"/>
      <c r="X540" s="51"/>
      <c r="Y540" s="51"/>
      <c r="Z540" s="51"/>
      <c r="AA540" s="51"/>
      <c r="AB540" s="51"/>
      <c r="AC540" s="51"/>
      <c r="AD540" s="51"/>
      <c r="AE540" s="51"/>
    </row>
    <row r="541" spans="11:31">
      <c r="K541" s="51" t="str">
        <f t="shared" si="55"/>
        <v>-</v>
      </c>
      <c r="L541" s="51"/>
      <c r="M541" s="51"/>
      <c r="N541" s="51"/>
      <c r="O541" s="51"/>
      <c r="P541" s="51"/>
      <c r="Q541" s="51"/>
      <c r="R541" s="51"/>
      <c r="S541" s="51"/>
      <c r="T541" s="51"/>
      <c r="U541" s="51"/>
      <c r="V541" s="51"/>
      <c r="W541" s="51"/>
      <c r="X541" s="51"/>
      <c r="Y541" s="51"/>
      <c r="Z541" s="51"/>
      <c r="AA541" s="51"/>
      <c r="AB541" s="51"/>
      <c r="AC541" s="51"/>
      <c r="AD541" s="51"/>
      <c r="AE541" s="51"/>
    </row>
    <row r="542" spans="11:31">
      <c r="K542" s="51" t="str">
        <f t="shared" si="55"/>
        <v>-</v>
      </c>
      <c r="L542" s="51"/>
      <c r="M542" s="51"/>
      <c r="N542" s="51"/>
      <c r="O542" s="51"/>
      <c r="P542" s="51"/>
      <c r="Q542" s="51"/>
      <c r="R542" s="51"/>
      <c r="S542" s="51"/>
      <c r="T542" s="51"/>
      <c r="U542" s="51"/>
      <c r="V542" s="51"/>
      <c r="W542" s="51"/>
      <c r="X542" s="51"/>
      <c r="Y542" s="51"/>
      <c r="Z542" s="51"/>
      <c r="AA542" s="51"/>
      <c r="AB542" s="51"/>
      <c r="AC542" s="51"/>
      <c r="AD542" s="51"/>
      <c r="AE542" s="51"/>
    </row>
    <row r="543" spans="11:31">
      <c r="K543" s="51" t="str">
        <f t="shared" si="55"/>
        <v>-</v>
      </c>
      <c r="L543" s="51"/>
      <c r="M543" s="51"/>
      <c r="N543" s="51"/>
      <c r="O543" s="51"/>
      <c r="P543" s="51"/>
      <c r="Q543" s="51"/>
      <c r="R543" s="51"/>
      <c r="S543" s="51"/>
      <c r="T543" s="51"/>
      <c r="U543" s="51"/>
      <c r="V543" s="51"/>
      <c r="W543" s="51"/>
      <c r="X543" s="51"/>
      <c r="Y543" s="51"/>
      <c r="Z543" s="51"/>
      <c r="AA543" s="51"/>
      <c r="AB543" s="51"/>
      <c r="AC543" s="51"/>
      <c r="AD543" s="51"/>
      <c r="AE543" s="51"/>
    </row>
    <row r="544" spans="11:31">
      <c r="K544" s="51" t="str">
        <f t="shared" si="55"/>
        <v>-</v>
      </c>
      <c r="L544" s="51"/>
      <c r="M544" s="51"/>
      <c r="N544" s="51"/>
      <c r="O544" s="51"/>
      <c r="P544" s="51"/>
      <c r="Q544" s="51"/>
      <c r="R544" s="51"/>
      <c r="S544" s="51"/>
      <c r="T544" s="51"/>
      <c r="U544" s="51"/>
      <c r="V544" s="51"/>
      <c r="W544" s="51"/>
      <c r="X544" s="51"/>
      <c r="Y544" s="51"/>
      <c r="Z544" s="51"/>
      <c r="AA544" s="51"/>
      <c r="AB544" s="51"/>
      <c r="AC544" s="51"/>
      <c r="AD544" s="51"/>
      <c r="AE544" s="51"/>
    </row>
    <row r="545" spans="11:31">
      <c r="K545" s="51" t="str">
        <f t="shared" si="55"/>
        <v>-</v>
      </c>
      <c r="L545" s="51"/>
      <c r="M545" s="51"/>
      <c r="N545" s="51"/>
      <c r="O545" s="51"/>
      <c r="P545" s="51"/>
      <c r="Q545" s="51"/>
      <c r="R545" s="51"/>
      <c r="S545" s="51"/>
      <c r="T545" s="51"/>
      <c r="U545" s="51"/>
      <c r="V545" s="51"/>
      <c r="W545" s="51"/>
      <c r="X545" s="51"/>
      <c r="Y545" s="51"/>
      <c r="Z545" s="51"/>
      <c r="AA545" s="51"/>
      <c r="AB545" s="51"/>
      <c r="AC545" s="51"/>
      <c r="AD545" s="51"/>
      <c r="AE545" s="51"/>
    </row>
    <row r="546" spans="11:31">
      <c r="K546" s="51" t="str">
        <f t="shared" si="55"/>
        <v>-</v>
      </c>
      <c r="L546" s="51"/>
      <c r="M546" s="51"/>
      <c r="N546" s="51"/>
      <c r="O546" s="51"/>
      <c r="P546" s="51"/>
      <c r="Q546" s="51"/>
      <c r="R546" s="51"/>
      <c r="S546" s="51"/>
      <c r="T546" s="51"/>
      <c r="U546" s="51"/>
      <c r="V546" s="51"/>
      <c r="W546" s="51"/>
      <c r="X546" s="51"/>
      <c r="Y546" s="51"/>
      <c r="Z546" s="51"/>
      <c r="AA546" s="51"/>
      <c r="AB546" s="51"/>
      <c r="AC546" s="51"/>
      <c r="AD546" s="51"/>
      <c r="AE546" s="51"/>
    </row>
    <row r="547" spans="11:31">
      <c r="K547" s="51" t="str">
        <f t="shared" si="55"/>
        <v>-</v>
      </c>
      <c r="L547" s="51"/>
      <c r="M547" s="51"/>
      <c r="N547" s="51"/>
      <c r="O547" s="51"/>
      <c r="P547" s="51"/>
      <c r="Q547" s="51"/>
      <c r="R547" s="51"/>
      <c r="S547" s="51"/>
      <c r="T547" s="51"/>
      <c r="U547" s="51"/>
      <c r="V547" s="51"/>
      <c r="W547" s="51"/>
      <c r="X547" s="51"/>
      <c r="Y547" s="51"/>
      <c r="Z547" s="51"/>
      <c r="AA547" s="51"/>
      <c r="AB547" s="51"/>
      <c r="AC547" s="51"/>
      <c r="AD547" s="51"/>
      <c r="AE547" s="51"/>
    </row>
    <row r="548" spans="11:31">
      <c r="K548" s="51" t="str">
        <f t="shared" si="55"/>
        <v>-</v>
      </c>
      <c r="L548" s="51"/>
      <c r="M548" s="51"/>
      <c r="N548" s="51"/>
      <c r="O548" s="51"/>
      <c r="P548" s="51"/>
      <c r="Q548" s="51"/>
      <c r="R548" s="51"/>
      <c r="S548" s="51"/>
      <c r="T548" s="51"/>
      <c r="U548" s="51"/>
      <c r="V548" s="51"/>
      <c r="W548" s="51"/>
      <c r="X548" s="51"/>
      <c r="Y548" s="51"/>
      <c r="Z548" s="51"/>
      <c r="AA548" s="51"/>
      <c r="AB548" s="51"/>
      <c r="AC548" s="51"/>
      <c r="AD548" s="51"/>
      <c r="AE548" s="51"/>
    </row>
    <row r="549" spans="11:31">
      <c r="K549" s="51" t="str">
        <f t="shared" si="55"/>
        <v>-</v>
      </c>
      <c r="L549" s="51"/>
      <c r="M549" s="51"/>
      <c r="N549" s="51"/>
      <c r="O549" s="51"/>
      <c r="P549" s="51"/>
      <c r="Q549" s="51"/>
      <c r="R549" s="51"/>
      <c r="S549" s="51"/>
      <c r="T549" s="51"/>
      <c r="U549" s="51"/>
      <c r="V549" s="51"/>
      <c r="W549" s="51"/>
      <c r="X549" s="51"/>
      <c r="Y549" s="51"/>
      <c r="Z549" s="51"/>
      <c r="AA549" s="51"/>
      <c r="AB549" s="51"/>
      <c r="AC549" s="51"/>
      <c r="AD549" s="51"/>
      <c r="AE549" s="51"/>
    </row>
    <row r="550" spans="11:31">
      <c r="K550" s="51" t="str">
        <f t="shared" si="55"/>
        <v>-</v>
      </c>
      <c r="L550" s="51"/>
      <c r="M550" s="51"/>
      <c r="N550" s="51"/>
      <c r="O550" s="51"/>
      <c r="P550" s="51"/>
      <c r="Q550" s="51"/>
      <c r="R550" s="51"/>
      <c r="S550" s="51"/>
      <c r="T550" s="51"/>
      <c r="U550" s="51"/>
      <c r="V550" s="51"/>
      <c r="W550" s="51"/>
      <c r="X550" s="51"/>
      <c r="Y550" s="51"/>
      <c r="Z550" s="51"/>
      <c r="AA550" s="51"/>
      <c r="AB550" s="51"/>
      <c r="AC550" s="51"/>
      <c r="AD550" s="51"/>
      <c r="AE550" s="51"/>
    </row>
    <row r="551" spans="11:31">
      <c r="K551" s="51" t="str">
        <f t="shared" si="55"/>
        <v>-</v>
      </c>
      <c r="L551" s="51"/>
      <c r="M551" s="51"/>
      <c r="N551" s="51"/>
      <c r="O551" s="51"/>
      <c r="P551" s="51"/>
      <c r="Q551" s="51"/>
      <c r="R551" s="51"/>
      <c r="S551" s="51"/>
      <c r="T551" s="51"/>
      <c r="U551" s="51"/>
      <c r="V551" s="51"/>
      <c r="W551" s="51"/>
      <c r="X551" s="51"/>
      <c r="Y551" s="51"/>
      <c r="Z551" s="51"/>
      <c r="AA551" s="51"/>
      <c r="AB551" s="51"/>
      <c r="AC551" s="51"/>
      <c r="AD551" s="51"/>
      <c r="AE551" s="51"/>
    </row>
    <row r="552" spans="11:31">
      <c r="K552" s="51" t="str">
        <f t="shared" si="55"/>
        <v>-</v>
      </c>
      <c r="L552" s="51"/>
      <c r="M552" s="51"/>
      <c r="N552" s="51"/>
      <c r="O552" s="51"/>
      <c r="P552" s="51"/>
      <c r="Q552" s="51"/>
      <c r="R552" s="51"/>
      <c r="S552" s="51"/>
      <c r="T552" s="51"/>
      <c r="U552" s="51"/>
      <c r="V552" s="51"/>
      <c r="W552" s="51"/>
      <c r="X552" s="51"/>
      <c r="Y552" s="51"/>
      <c r="Z552" s="51"/>
      <c r="AA552" s="51"/>
      <c r="AB552" s="51"/>
      <c r="AC552" s="51"/>
      <c r="AD552" s="51"/>
      <c r="AE552" s="51"/>
    </row>
    <row r="553" spans="11:31">
      <c r="K553" s="51" t="str">
        <f t="shared" si="55"/>
        <v>-</v>
      </c>
      <c r="L553" s="51"/>
      <c r="M553" s="51"/>
      <c r="N553" s="51"/>
      <c r="O553" s="51"/>
      <c r="P553" s="51"/>
      <c r="Q553" s="51"/>
      <c r="R553" s="51"/>
      <c r="S553" s="51"/>
      <c r="T553" s="51"/>
      <c r="U553" s="51"/>
      <c r="V553" s="51"/>
      <c r="W553" s="51"/>
      <c r="X553" s="51"/>
      <c r="Y553" s="51"/>
      <c r="Z553" s="51"/>
      <c r="AA553" s="51"/>
      <c r="AB553" s="51"/>
      <c r="AC553" s="51"/>
      <c r="AD553" s="51"/>
      <c r="AE553" s="51"/>
    </row>
    <row r="554" spans="11:31">
      <c r="K554" s="51" t="str">
        <f t="shared" si="55"/>
        <v>-</v>
      </c>
      <c r="L554" s="51"/>
      <c r="M554" s="51"/>
      <c r="N554" s="51"/>
      <c r="O554" s="51"/>
      <c r="P554" s="51"/>
      <c r="Q554" s="51"/>
      <c r="R554" s="51"/>
      <c r="S554" s="51"/>
      <c r="T554" s="51"/>
      <c r="U554" s="51"/>
      <c r="V554" s="51"/>
      <c r="W554" s="51"/>
      <c r="X554" s="51"/>
      <c r="Y554" s="51"/>
      <c r="Z554" s="51"/>
      <c r="AA554" s="51"/>
      <c r="AB554" s="51"/>
      <c r="AC554" s="51"/>
      <c r="AD554" s="51"/>
      <c r="AE554" s="51"/>
    </row>
    <row r="555" spans="11:31">
      <c r="K555" s="51" t="str">
        <f t="shared" si="55"/>
        <v>-</v>
      </c>
      <c r="L555" s="51"/>
      <c r="M555" s="51"/>
      <c r="N555" s="51"/>
      <c r="O555" s="51"/>
      <c r="P555" s="51"/>
      <c r="Q555" s="51"/>
      <c r="R555" s="51"/>
      <c r="S555" s="51"/>
      <c r="T555" s="51"/>
      <c r="U555" s="51"/>
      <c r="V555" s="51"/>
      <c r="W555" s="51"/>
      <c r="X555" s="51"/>
      <c r="Y555" s="51"/>
      <c r="Z555" s="51"/>
      <c r="AA555" s="51"/>
      <c r="AB555" s="51"/>
      <c r="AC555" s="51"/>
      <c r="AD555" s="51"/>
      <c r="AE555" s="51"/>
    </row>
    <row r="556" spans="11:31">
      <c r="K556" s="51" t="str">
        <f t="shared" si="55"/>
        <v>-</v>
      </c>
      <c r="L556" s="51"/>
      <c r="M556" s="51"/>
      <c r="N556" s="51"/>
      <c r="O556" s="51"/>
      <c r="P556" s="51"/>
      <c r="Q556" s="51"/>
      <c r="R556" s="51"/>
      <c r="S556" s="51"/>
      <c r="T556" s="51"/>
      <c r="U556" s="51"/>
      <c r="V556" s="51"/>
      <c r="W556" s="51"/>
      <c r="X556" s="51"/>
      <c r="Y556" s="51"/>
      <c r="Z556" s="51"/>
      <c r="AA556" s="51"/>
      <c r="AB556" s="51"/>
      <c r="AC556" s="51"/>
      <c r="AD556" s="51"/>
      <c r="AE556" s="51"/>
    </row>
    <row r="557" spans="11:31">
      <c r="K557" s="51" t="str">
        <f t="shared" si="55"/>
        <v>-</v>
      </c>
      <c r="L557" s="51"/>
      <c r="M557" s="51"/>
      <c r="N557" s="51"/>
      <c r="O557" s="51"/>
      <c r="P557" s="51"/>
      <c r="Q557" s="51"/>
      <c r="R557" s="51"/>
      <c r="S557" s="51"/>
      <c r="T557" s="51"/>
      <c r="U557" s="51"/>
      <c r="V557" s="51"/>
      <c r="W557" s="51"/>
      <c r="X557" s="51"/>
      <c r="Y557" s="51"/>
      <c r="Z557" s="51"/>
      <c r="AA557" s="51"/>
      <c r="AB557" s="51"/>
      <c r="AC557" s="51"/>
      <c r="AD557" s="51"/>
      <c r="AE557" s="51"/>
    </row>
    <row r="558" spans="11:31">
      <c r="K558" s="51" t="str">
        <f t="shared" si="55"/>
        <v>-</v>
      </c>
      <c r="L558" s="51"/>
      <c r="M558" s="51"/>
      <c r="N558" s="51"/>
      <c r="O558" s="51"/>
      <c r="P558" s="51"/>
      <c r="Q558" s="51"/>
      <c r="R558" s="51"/>
      <c r="S558" s="51"/>
      <c r="T558" s="51"/>
      <c r="U558" s="51"/>
      <c r="V558" s="51"/>
      <c r="W558" s="51"/>
      <c r="X558" s="51"/>
      <c r="Y558" s="51"/>
      <c r="Z558" s="51"/>
      <c r="AA558" s="51"/>
      <c r="AB558" s="51"/>
      <c r="AC558" s="51"/>
      <c r="AD558" s="51"/>
      <c r="AE558" s="51"/>
    </row>
    <row r="559" spans="11:31">
      <c r="K559" s="51" t="str">
        <f t="shared" si="55"/>
        <v>-</v>
      </c>
      <c r="L559" s="51"/>
      <c r="M559" s="51"/>
      <c r="N559" s="51"/>
      <c r="O559" s="51"/>
      <c r="P559" s="51"/>
      <c r="Q559" s="51"/>
      <c r="R559" s="51"/>
      <c r="S559" s="51"/>
      <c r="T559" s="51"/>
      <c r="U559" s="51"/>
      <c r="V559" s="51"/>
      <c r="W559" s="51"/>
      <c r="X559" s="51"/>
      <c r="Y559" s="51"/>
      <c r="Z559" s="51"/>
      <c r="AA559" s="51"/>
      <c r="AB559" s="51"/>
      <c r="AC559" s="51"/>
      <c r="AD559" s="51"/>
      <c r="AE559" s="51"/>
    </row>
    <row r="560" spans="11:31">
      <c r="K560" s="51" t="str">
        <f t="shared" si="55"/>
        <v>-</v>
      </c>
      <c r="L560" s="51"/>
      <c r="M560" s="51"/>
      <c r="N560" s="51"/>
      <c r="O560" s="51"/>
      <c r="P560" s="51"/>
      <c r="Q560" s="51"/>
      <c r="R560" s="51"/>
      <c r="S560" s="51"/>
      <c r="T560" s="51"/>
      <c r="U560" s="51"/>
      <c r="V560" s="51"/>
      <c r="W560" s="51"/>
      <c r="X560" s="51"/>
      <c r="Y560" s="51"/>
      <c r="Z560" s="51"/>
      <c r="AA560" s="51"/>
      <c r="AB560" s="51"/>
      <c r="AC560" s="51"/>
      <c r="AD560" s="51"/>
      <c r="AE560" s="51"/>
    </row>
    <row r="561" spans="11:31">
      <c r="K561" s="51" t="str">
        <f t="shared" si="55"/>
        <v>-</v>
      </c>
      <c r="L561" s="51"/>
      <c r="M561" s="51"/>
      <c r="N561" s="51"/>
      <c r="O561" s="51"/>
      <c r="P561" s="51"/>
      <c r="Q561" s="51"/>
      <c r="R561" s="51"/>
      <c r="S561" s="51"/>
      <c r="T561" s="51"/>
      <c r="U561" s="51"/>
      <c r="V561" s="51"/>
      <c r="W561" s="51"/>
      <c r="X561" s="51"/>
      <c r="Y561" s="51"/>
      <c r="Z561" s="51"/>
      <c r="AA561" s="51"/>
      <c r="AB561" s="51"/>
      <c r="AC561" s="51"/>
      <c r="AD561" s="51"/>
      <c r="AE561" s="51"/>
    </row>
    <row r="562" spans="11:31">
      <c r="K562" s="51" t="str">
        <f t="shared" si="55"/>
        <v>-</v>
      </c>
      <c r="L562" s="51"/>
      <c r="M562" s="51"/>
      <c r="N562" s="51"/>
      <c r="O562" s="51"/>
      <c r="P562" s="51"/>
      <c r="Q562" s="51"/>
      <c r="R562" s="51"/>
      <c r="S562" s="51"/>
      <c r="T562" s="51"/>
      <c r="U562" s="51"/>
      <c r="V562" s="51"/>
      <c r="W562" s="51"/>
      <c r="X562" s="51"/>
      <c r="Y562" s="51"/>
      <c r="Z562" s="51"/>
      <c r="AA562" s="51"/>
      <c r="AB562" s="51"/>
      <c r="AC562" s="51"/>
      <c r="AD562" s="51"/>
      <c r="AE562" s="51"/>
    </row>
    <row r="563" spans="11:31">
      <c r="K563" s="51" t="str">
        <f t="shared" si="55"/>
        <v>-</v>
      </c>
      <c r="L563" s="51"/>
      <c r="M563" s="51"/>
      <c r="N563" s="51"/>
      <c r="O563" s="51"/>
      <c r="P563" s="51"/>
      <c r="Q563" s="51"/>
      <c r="R563" s="51"/>
      <c r="S563" s="51"/>
      <c r="T563" s="51"/>
      <c r="U563" s="51"/>
      <c r="V563" s="51"/>
      <c r="W563" s="51"/>
      <c r="X563" s="51"/>
      <c r="Y563" s="51"/>
      <c r="Z563" s="51"/>
      <c r="AA563" s="51"/>
      <c r="AB563" s="51"/>
      <c r="AC563" s="51"/>
      <c r="AD563" s="51"/>
      <c r="AE563" s="51"/>
    </row>
    <row r="564" spans="11:31">
      <c r="K564" s="51" t="str">
        <f t="shared" si="55"/>
        <v>-</v>
      </c>
      <c r="L564" s="51"/>
      <c r="M564" s="51"/>
      <c r="N564" s="51"/>
      <c r="O564" s="51"/>
      <c r="P564" s="51"/>
      <c r="Q564" s="51"/>
      <c r="R564" s="51"/>
      <c r="S564" s="51"/>
      <c r="T564" s="51"/>
      <c r="U564" s="51"/>
      <c r="V564" s="51"/>
      <c r="W564" s="51"/>
      <c r="X564" s="51"/>
      <c r="Y564" s="51"/>
      <c r="Z564" s="51"/>
      <c r="AA564" s="51"/>
      <c r="AB564" s="51"/>
      <c r="AC564" s="51"/>
      <c r="AD564" s="51"/>
      <c r="AE564" s="51"/>
    </row>
    <row r="565" spans="11:31">
      <c r="K565" s="51" t="str">
        <f t="shared" si="55"/>
        <v>-</v>
      </c>
      <c r="L565" s="51"/>
      <c r="M565" s="51"/>
      <c r="N565" s="51"/>
      <c r="O565" s="51"/>
      <c r="P565" s="51"/>
      <c r="Q565" s="51"/>
      <c r="R565" s="51"/>
      <c r="S565" s="51"/>
      <c r="T565" s="51"/>
      <c r="U565" s="51"/>
      <c r="V565" s="51"/>
      <c r="W565" s="51"/>
      <c r="X565" s="51"/>
      <c r="Y565" s="51"/>
      <c r="Z565" s="51"/>
      <c r="AA565" s="51"/>
      <c r="AB565" s="51"/>
      <c r="AC565" s="51"/>
      <c r="AD565" s="51"/>
      <c r="AE565" s="51"/>
    </row>
    <row r="566" spans="11:31">
      <c r="K566" s="51" t="str">
        <f t="shared" si="55"/>
        <v>-</v>
      </c>
      <c r="L566" s="51"/>
      <c r="M566" s="51"/>
      <c r="N566" s="51"/>
      <c r="O566" s="51"/>
      <c r="P566" s="51"/>
      <c r="Q566" s="51"/>
      <c r="R566" s="51"/>
      <c r="S566" s="51"/>
      <c r="T566" s="51"/>
      <c r="U566" s="51"/>
      <c r="V566" s="51"/>
      <c r="W566" s="51"/>
      <c r="X566" s="51"/>
      <c r="Y566" s="51"/>
      <c r="Z566" s="51"/>
      <c r="AA566" s="51"/>
      <c r="AB566" s="51"/>
      <c r="AC566" s="51"/>
      <c r="AD566" s="51"/>
      <c r="AE566" s="51"/>
    </row>
    <row r="567" spans="11:31">
      <c r="K567" s="51" t="str">
        <f t="shared" si="55"/>
        <v>-</v>
      </c>
      <c r="L567" s="51"/>
      <c r="M567" s="51"/>
      <c r="N567" s="51"/>
      <c r="O567" s="51"/>
      <c r="P567" s="51"/>
      <c r="Q567" s="51"/>
      <c r="R567" s="51"/>
      <c r="S567" s="51"/>
      <c r="T567" s="51"/>
      <c r="U567" s="51"/>
      <c r="V567" s="51"/>
      <c r="W567" s="51"/>
      <c r="X567" s="51"/>
      <c r="Y567" s="51"/>
      <c r="Z567" s="51"/>
      <c r="AA567" s="51"/>
      <c r="AB567" s="51"/>
      <c r="AC567" s="51"/>
      <c r="AD567" s="51"/>
      <c r="AE567" s="51"/>
    </row>
    <row r="568" spans="11:31">
      <c r="K568" s="51" t="str">
        <f t="shared" si="55"/>
        <v>-</v>
      </c>
      <c r="L568" s="51"/>
      <c r="M568" s="51"/>
      <c r="N568" s="51"/>
      <c r="O568" s="51"/>
      <c r="P568" s="51"/>
      <c r="Q568" s="51"/>
      <c r="R568" s="51"/>
      <c r="S568" s="51"/>
      <c r="T568" s="51"/>
      <c r="U568" s="51"/>
      <c r="V568" s="51"/>
      <c r="W568" s="51"/>
      <c r="X568" s="51"/>
      <c r="Y568" s="51"/>
      <c r="Z568" s="51"/>
      <c r="AA568" s="51"/>
      <c r="AB568" s="51"/>
      <c r="AC568" s="51"/>
      <c r="AD568" s="51"/>
      <c r="AE568" s="51"/>
    </row>
    <row r="569" spans="11:31">
      <c r="K569" s="51" t="str">
        <f t="shared" si="55"/>
        <v>-</v>
      </c>
      <c r="L569" s="51"/>
      <c r="M569" s="51"/>
      <c r="N569" s="51"/>
      <c r="O569" s="51"/>
      <c r="P569" s="51"/>
      <c r="Q569" s="51"/>
      <c r="R569" s="51"/>
      <c r="S569" s="51"/>
      <c r="T569" s="51"/>
      <c r="U569" s="51"/>
      <c r="V569" s="51"/>
      <c r="W569" s="51"/>
      <c r="X569" s="51"/>
      <c r="Y569" s="51"/>
      <c r="Z569" s="51"/>
      <c r="AA569" s="51"/>
      <c r="AB569" s="51"/>
      <c r="AC569" s="51"/>
      <c r="AD569" s="51"/>
      <c r="AE569" s="51"/>
    </row>
    <row r="570" spans="11:31">
      <c r="K570" s="51" t="str">
        <f t="shared" si="55"/>
        <v>-</v>
      </c>
      <c r="L570" s="51"/>
      <c r="M570" s="51"/>
      <c r="N570" s="51"/>
      <c r="O570" s="51"/>
      <c r="P570" s="51"/>
      <c r="Q570" s="51"/>
      <c r="R570" s="51"/>
      <c r="S570" s="51"/>
      <c r="T570" s="51"/>
      <c r="U570" s="51"/>
      <c r="V570" s="51"/>
      <c r="W570" s="51"/>
      <c r="X570" s="51"/>
      <c r="Y570" s="51"/>
      <c r="Z570" s="51"/>
      <c r="AA570" s="51"/>
      <c r="AB570" s="51"/>
      <c r="AC570" s="51"/>
      <c r="AD570" s="51"/>
      <c r="AE570" s="51"/>
    </row>
    <row r="571" spans="11:31">
      <c r="K571" s="51" t="str">
        <f t="shared" si="55"/>
        <v>-</v>
      </c>
      <c r="L571" s="51"/>
      <c r="M571" s="51"/>
      <c r="N571" s="51"/>
      <c r="O571" s="51"/>
      <c r="P571" s="51"/>
      <c r="Q571" s="51"/>
      <c r="R571" s="51"/>
      <c r="S571" s="51"/>
      <c r="T571" s="51"/>
      <c r="U571" s="51"/>
      <c r="V571" s="51"/>
      <c r="W571" s="51"/>
      <c r="X571" s="51"/>
      <c r="Y571" s="51"/>
      <c r="Z571" s="51"/>
      <c r="AA571" s="51"/>
      <c r="AB571" s="51"/>
      <c r="AC571" s="51"/>
      <c r="AD571" s="51"/>
      <c r="AE571" s="51"/>
    </row>
    <row r="572" spans="11:31">
      <c r="K572" s="51" t="str">
        <f t="shared" si="55"/>
        <v>-</v>
      </c>
      <c r="L572" s="51"/>
      <c r="M572" s="51"/>
      <c r="N572" s="51"/>
      <c r="O572" s="51"/>
      <c r="P572" s="51"/>
      <c r="Q572" s="51"/>
      <c r="R572" s="51"/>
      <c r="S572" s="51"/>
      <c r="T572" s="51"/>
      <c r="U572" s="51"/>
      <c r="V572" s="51"/>
      <c r="W572" s="51"/>
      <c r="X572" s="51"/>
      <c r="Y572" s="51"/>
      <c r="Z572" s="51"/>
      <c r="AA572" s="51"/>
      <c r="AB572" s="51"/>
      <c r="AC572" s="51"/>
      <c r="AD572" s="51"/>
      <c r="AE572" s="51"/>
    </row>
    <row r="573" spans="11:31">
      <c r="K573" s="51" t="str">
        <f t="shared" si="55"/>
        <v>-</v>
      </c>
      <c r="L573" s="51"/>
      <c r="M573" s="51"/>
      <c r="N573" s="51"/>
      <c r="O573" s="51"/>
      <c r="P573" s="51"/>
      <c r="Q573" s="51"/>
      <c r="R573" s="51"/>
      <c r="S573" s="51"/>
      <c r="T573" s="51"/>
      <c r="U573" s="51"/>
      <c r="V573" s="51"/>
      <c r="W573" s="51"/>
      <c r="X573" s="51"/>
      <c r="Y573" s="51"/>
      <c r="Z573" s="51"/>
      <c r="AA573" s="51"/>
      <c r="AB573" s="51"/>
      <c r="AC573" s="51"/>
      <c r="AD573" s="51"/>
      <c r="AE573" s="51"/>
    </row>
    <row r="574" spans="11:31">
      <c r="K574" s="51" t="str">
        <f t="shared" si="55"/>
        <v>-</v>
      </c>
      <c r="L574" s="51"/>
      <c r="M574" s="51"/>
      <c r="N574" s="51"/>
      <c r="O574" s="51"/>
      <c r="P574" s="51"/>
      <c r="Q574" s="51"/>
      <c r="R574" s="51"/>
      <c r="S574" s="51"/>
      <c r="T574" s="51"/>
      <c r="U574" s="51"/>
      <c r="V574" s="51"/>
      <c r="W574" s="51"/>
      <c r="X574" s="51"/>
      <c r="Y574" s="51"/>
      <c r="Z574" s="51"/>
      <c r="AA574" s="51"/>
      <c r="AB574" s="51"/>
      <c r="AC574" s="51"/>
      <c r="AD574" s="51"/>
      <c r="AE574" s="51"/>
    </row>
    <row r="575" spans="11:31">
      <c r="K575" s="51" t="str">
        <f t="shared" si="55"/>
        <v>-</v>
      </c>
      <c r="L575" s="51"/>
      <c r="M575" s="51"/>
      <c r="N575" s="51"/>
      <c r="O575" s="51"/>
      <c r="P575" s="51"/>
      <c r="Q575" s="51"/>
      <c r="R575" s="51"/>
      <c r="S575" s="51"/>
      <c r="T575" s="51"/>
      <c r="U575" s="51"/>
      <c r="V575" s="51"/>
      <c r="W575" s="51"/>
      <c r="X575" s="51"/>
      <c r="Y575" s="51"/>
      <c r="Z575" s="51"/>
      <c r="AA575" s="51"/>
      <c r="AB575" s="51"/>
      <c r="AC575" s="51"/>
      <c r="AD575" s="51"/>
      <c r="AE575" s="51"/>
    </row>
    <row r="576" spans="11:31">
      <c r="K576" s="51" t="str">
        <f t="shared" si="55"/>
        <v>-</v>
      </c>
      <c r="L576" s="51"/>
      <c r="M576" s="51"/>
      <c r="N576" s="51"/>
      <c r="O576" s="51"/>
      <c r="P576" s="51"/>
      <c r="Q576" s="51"/>
      <c r="R576" s="51"/>
      <c r="S576" s="51"/>
      <c r="T576" s="51"/>
      <c r="U576" s="51"/>
      <c r="V576" s="51"/>
      <c r="W576" s="51"/>
      <c r="X576" s="51"/>
      <c r="Y576" s="51"/>
      <c r="Z576" s="51"/>
      <c r="AA576" s="51"/>
      <c r="AB576" s="51"/>
      <c r="AC576" s="51"/>
      <c r="AD576" s="51"/>
      <c r="AE576" s="51"/>
    </row>
    <row r="577" spans="11:31">
      <c r="K577" s="51" t="str">
        <f t="shared" si="55"/>
        <v>-</v>
      </c>
      <c r="L577" s="51"/>
      <c r="M577" s="51"/>
      <c r="N577" s="51"/>
      <c r="O577" s="51"/>
      <c r="P577" s="51"/>
      <c r="Q577" s="51"/>
      <c r="R577" s="51"/>
      <c r="S577" s="51"/>
      <c r="T577" s="51"/>
      <c r="U577" s="51"/>
      <c r="V577" s="51"/>
      <c r="W577" s="51"/>
      <c r="X577" s="51"/>
      <c r="Y577" s="51"/>
      <c r="Z577" s="51"/>
      <c r="AA577" s="51"/>
      <c r="AB577" s="51"/>
      <c r="AC577" s="51"/>
      <c r="AD577" s="51"/>
      <c r="AE577" s="51"/>
    </row>
    <row r="578" spans="11:31">
      <c r="K578" s="51" t="str">
        <f t="shared" si="55"/>
        <v>-</v>
      </c>
      <c r="L578" s="51"/>
      <c r="M578" s="51"/>
      <c r="N578" s="51"/>
      <c r="O578" s="51"/>
      <c r="P578" s="51"/>
      <c r="Q578" s="51"/>
      <c r="R578" s="51"/>
      <c r="S578" s="51"/>
      <c r="T578" s="51"/>
      <c r="U578" s="51"/>
      <c r="V578" s="51"/>
      <c r="W578" s="51"/>
      <c r="X578" s="51"/>
      <c r="Y578" s="51"/>
      <c r="Z578" s="51"/>
      <c r="AA578" s="51"/>
      <c r="AB578" s="51"/>
      <c r="AC578" s="51"/>
      <c r="AD578" s="51"/>
      <c r="AE578" s="51"/>
    </row>
    <row r="579" spans="11:31">
      <c r="K579" s="51" t="str">
        <f t="shared" si="55"/>
        <v>-</v>
      </c>
      <c r="L579" s="51"/>
      <c r="M579" s="51"/>
      <c r="N579" s="51"/>
      <c r="O579" s="51"/>
      <c r="P579" s="51"/>
      <c r="Q579" s="51"/>
      <c r="R579" s="51"/>
      <c r="S579" s="51"/>
      <c r="T579" s="51"/>
      <c r="U579" s="51"/>
      <c r="V579" s="51"/>
      <c r="W579" s="51"/>
      <c r="X579" s="51"/>
      <c r="Y579" s="51"/>
      <c r="Z579" s="51"/>
      <c r="AA579" s="51"/>
      <c r="AB579" s="51"/>
      <c r="AC579" s="51"/>
      <c r="AD579" s="51"/>
      <c r="AE579" s="51"/>
    </row>
    <row r="580" spans="11:31">
      <c r="K580" s="51" t="str">
        <f t="shared" ref="K580:K643" si="56">CONCATENATE(H580,"-",I580)</f>
        <v>-</v>
      </c>
      <c r="L580" s="51"/>
      <c r="M580" s="51"/>
      <c r="N580" s="51"/>
      <c r="O580" s="51"/>
      <c r="P580" s="51"/>
      <c r="Q580" s="51"/>
      <c r="R580" s="51"/>
      <c r="S580" s="51"/>
      <c r="T580" s="51"/>
      <c r="U580" s="51"/>
      <c r="V580" s="51"/>
      <c r="W580" s="51"/>
      <c r="X580" s="51"/>
      <c r="Y580" s="51"/>
      <c r="Z580" s="51"/>
      <c r="AA580" s="51"/>
      <c r="AB580" s="51"/>
      <c r="AC580" s="51"/>
      <c r="AD580" s="51"/>
      <c r="AE580" s="51"/>
    </row>
    <row r="581" spans="11:31">
      <c r="K581" s="51" t="str">
        <f t="shared" si="56"/>
        <v>-</v>
      </c>
      <c r="L581" s="51"/>
      <c r="M581" s="51"/>
      <c r="N581" s="51"/>
      <c r="O581" s="51"/>
      <c r="P581" s="51"/>
      <c r="Q581" s="51"/>
      <c r="R581" s="51"/>
      <c r="S581" s="51"/>
      <c r="T581" s="51"/>
      <c r="U581" s="51"/>
      <c r="V581" s="51"/>
      <c r="W581" s="51"/>
      <c r="X581" s="51"/>
      <c r="Y581" s="51"/>
      <c r="Z581" s="51"/>
      <c r="AA581" s="51"/>
      <c r="AB581" s="51"/>
      <c r="AC581" s="51"/>
      <c r="AD581" s="51"/>
      <c r="AE581" s="51"/>
    </row>
    <row r="582" spans="11:31">
      <c r="K582" s="51" t="str">
        <f t="shared" si="56"/>
        <v>-</v>
      </c>
      <c r="L582" s="51"/>
      <c r="M582" s="51"/>
      <c r="N582" s="51"/>
      <c r="O582" s="51"/>
      <c r="P582" s="51"/>
      <c r="Q582" s="51"/>
      <c r="R582" s="51"/>
      <c r="S582" s="51"/>
      <c r="T582" s="51"/>
      <c r="U582" s="51"/>
      <c r="V582" s="51"/>
      <c r="W582" s="51"/>
      <c r="X582" s="51"/>
      <c r="Y582" s="51"/>
      <c r="Z582" s="51"/>
      <c r="AA582" s="51"/>
      <c r="AB582" s="51"/>
      <c r="AC582" s="51"/>
      <c r="AD582" s="51"/>
      <c r="AE582" s="51"/>
    </row>
    <row r="583" spans="11:31">
      <c r="K583" s="51" t="str">
        <f t="shared" si="56"/>
        <v>-</v>
      </c>
      <c r="L583" s="51"/>
      <c r="M583" s="51"/>
      <c r="N583" s="51"/>
      <c r="O583" s="51"/>
      <c r="P583" s="51"/>
      <c r="Q583" s="51"/>
      <c r="R583" s="51"/>
      <c r="S583" s="51"/>
      <c r="T583" s="51"/>
      <c r="U583" s="51"/>
      <c r="V583" s="51"/>
      <c r="W583" s="51"/>
      <c r="X583" s="51"/>
      <c r="Y583" s="51"/>
      <c r="Z583" s="51"/>
      <c r="AA583" s="51"/>
      <c r="AB583" s="51"/>
      <c r="AC583" s="51"/>
      <c r="AD583" s="51"/>
      <c r="AE583" s="51"/>
    </row>
    <row r="584" spans="11:31">
      <c r="K584" s="51" t="str">
        <f t="shared" si="56"/>
        <v>-</v>
      </c>
      <c r="L584" s="51"/>
      <c r="M584" s="51"/>
      <c r="N584" s="51"/>
      <c r="O584" s="51"/>
      <c r="P584" s="51"/>
      <c r="Q584" s="51"/>
      <c r="R584" s="51"/>
      <c r="S584" s="51"/>
      <c r="T584" s="51"/>
      <c r="U584" s="51"/>
      <c r="V584" s="51"/>
      <c r="W584" s="51"/>
      <c r="X584" s="51"/>
      <c r="Y584" s="51"/>
      <c r="Z584" s="51"/>
      <c r="AA584" s="51"/>
      <c r="AB584" s="51"/>
      <c r="AC584" s="51"/>
      <c r="AD584" s="51"/>
      <c r="AE584" s="51"/>
    </row>
    <row r="585" spans="11:31">
      <c r="K585" s="51" t="str">
        <f t="shared" si="56"/>
        <v>-</v>
      </c>
      <c r="L585" s="51"/>
      <c r="M585" s="51"/>
      <c r="N585" s="51"/>
      <c r="O585" s="51"/>
      <c r="P585" s="51"/>
      <c r="Q585" s="51"/>
      <c r="R585" s="51"/>
      <c r="S585" s="51"/>
      <c r="T585" s="51"/>
      <c r="U585" s="51"/>
      <c r="V585" s="51"/>
      <c r="W585" s="51"/>
      <c r="X585" s="51"/>
      <c r="Y585" s="51"/>
      <c r="Z585" s="51"/>
      <c r="AA585" s="51"/>
      <c r="AB585" s="51"/>
      <c r="AC585" s="51"/>
      <c r="AD585" s="51"/>
      <c r="AE585" s="51"/>
    </row>
    <row r="586" spans="11:31">
      <c r="K586" s="51" t="str">
        <f t="shared" si="56"/>
        <v>-</v>
      </c>
      <c r="L586" s="51"/>
      <c r="M586" s="51"/>
      <c r="N586" s="51"/>
      <c r="O586" s="51"/>
      <c r="P586" s="51"/>
      <c r="Q586" s="51"/>
      <c r="R586" s="51"/>
      <c r="S586" s="51"/>
      <c r="T586" s="51"/>
      <c r="U586" s="51"/>
      <c r="V586" s="51"/>
      <c r="W586" s="51"/>
      <c r="X586" s="51"/>
      <c r="Y586" s="51"/>
      <c r="Z586" s="51"/>
      <c r="AA586" s="51"/>
      <c r="AB586" s="51"/>
      <c r="AC586" s="51"/>
      <c r="AD586" s="51"/>
      <c r="AE586" s="51"/>
    </row>
    <row r="587" spans="11:31">
      <c r="K587" s="51" t="str">
        <f t="shared" si="56"/>
        <v>-</v>
      </c>
      <c r="L587" s="51"/>
      <c r="M587" s="51"/>
      <c r="N587" s="51"/>
      <c r="O587" s="51"/>
      <c r="P587" s="51"/>
      <c r="Q587" s="51"/>
      <c r="R587" s="51"/>
      <c r="S587" s="51"/>
      <c r="T587" s="51"/>
      <c r="U587" s="51"/>
      <c r="V587" s="51"/>
      <c r="W587" s="51"/>
      <c r="X587" s="51"/>
      <c r="Y587" s="51"/>
      <c r="Z587" s="51"/>
      <c r="AA587" s="51"/>
      <c r="AB587" s="51"/>
      <c r="AC587" s="51"/>
      <c r="AD587" s="51"/>
      <c r="AE587" s="51"/>
    </row>
    <row r="588" spans="11:31">
      <c r="K588" s="51" t="str">
        <f t="shared" si="56"/>
        <v>-</v>
      </c>
      <c r="L588" s="51"/>
      <c r="M588" s="51"/>
      <c r="N588" s="51"/>
      <c r="O588" s="51"/>
      <c r="P588" s="51"/>
      <c r="Q588" s="51"/>
      <c r="R588" s="51"/>
      <c r="S588" s="51"/>
      <c r="T588" s="51"/>
      <c r="U588" s="51"/>
      <c r="V588" s="51"/>
      <c r="W588" s="51"/>
      <c r="X588" s="51"/>
      <c r="Y588" s="51"/>
      <c r="Z588" s="51"/>
      <c r="AA588" s="51"/>
      <c r="AB588" s="51"/>
      <c r="AC588" s="51"/>
      <c r="AD588" s="51"/>
      <c r="AE588" s="51"/>
    </row>
    <row r="589" spans="11:31">
      <c r="K589" s="51" t="str">
        <f t="shared" si="56"/>
        <v>-</v>
      </c>
      <c r="L589" s="51"/>
      <c r="M589" s="51"/>
      <c r="N589" s="51"/>
      <c r="O589" s="51"/>
      <c r="P589" s="51"/>
      <c r="Q589" s="51"/>
      <c r="R589" s="51"/>
      <c r="S589" s="51"/>
      <c r="T589" s="51"/>
      <c r="U589" s="51"/>
      <c r="V589" s="51"/>
      <c r="W589" s="51"/>
      <c r="X589" s="51"/>
      <c r="Y589" s="51"/>
      <c r="Z589" s="51"/>
      <c r="AA589" s="51"/>
      <c r="AB589" s="51"/>
      <c r="AC589" s="51"/>
      <c r="AD589" s="51"/>
      <c r="AE589" s="51"/>
    </row>
    <row r="590" spans="11:31">
      <c r="K590" s="51" t="str">
        <f t="shared" si="56"/>
        <v>-</v>
      </c>
      <c r="L590" s="51"/>
      <c r="M590" s="51"/>
      <c r="N590" s="51"/>
      <c r="O590" s="51"/>
      <c r="P590" s="51"/>
      <c r="Q590" s="51"/>
      <c r="R590" s="51"/>
      <c r="S590" s="51"/>
      <c r="T590" s="51"/>
      <c r="U590" s="51"/>
      <c r="V590" s="51"/>
      <c r="W590" s="51"/>
      <c r="X590" s="51"/>
      <c r="Y590" s="51"/>
      <c r="Z590" s="51"/>
      <c r="AA590" s="51"/>
      <c r="AB590" s="51"/>
      <c r="AC590" s="51"/>
      <c r="AD590" s="51"/>
      <c r="AE590" s="51"/>
    </row>
    <row r="591" spans="11:31">
      <c r="K591" s="51" t="str">
        <f t="shared" si="56"/>
        <v>-</v>
      </c>
      <c r="L591" s="51"/>
      <c r="M591" s="51"/>
      <c r="N591" s="51"/>
      <c r="O591" s="51"/>
      <c r="P591" s="51"/>
      <c r="Q591" s="51"/>
      <c r="R591" s="51"/>
      <c r="S591" s="51"/>
      <c r="T591" s="51"/>
      <c r="U591" s="51"/>
      <c r="V591" s="51"/>
      <c r="W591" s="51"/>
      <c r="X591" s="51"/>
      <c r="Y591" s="51"/>
      <c r="Z591" s="51"/>
      <c r="AA591" s="51"/>
      <c r="AB591" s="51"/>
      <c r="AC591" s="51"/>
      <c r="AD591" s="51"/>
      <c r="AE591" s="51"/>
    </row>
    <row r="592" spans="11:31">
      <c r="K592" s="51" t="str">
        <f t="shared" si="56"/>
        <v>-</v>
      </c>
      <c r="L592" s="51"/>
      <c r="M592" s="51"/>
      <c r="N592" s="51"/>
      <c r="O592" s="51"/>
      <c r="P592" s="51"/>
      <c r="Q592" s="51"/>
      <c r="R592" s="51"/>
      <c r="S592" s="51"/>
      <c r="T592" s="51"/>
      <c r="U592" s="51"/>
      <c r="V592" s="51"/>
      <c r="W592" s="51"/>
      <c r="X592" s="51"/>
      <c r="Y592" s="51"/>
      <c r="Z592" s="51"/>
      <c r="AA592" s="51"/>
      <c r="AB592" s="51"/>
      <c r="AC592" s="51"/>
      <c r="AD592" s="51"/>
      <c r="AE592" s="51"/>
    </row>
    <row r="593" spans="11:31">
      <c r="K593" s="51" t="str">
        <f t="shared" si="56"/>
        <v>-</v>
      </c>
      <c r="L593" s="51"/>
      <c r="M593" s="51"/>
      <c r="N593" s="51"/>
      <c r="O593" s="51"/>
      <c r="P593" s="51"/>
      <c r="Q593" s="51"/>
      <c r="R593" s="51"/>
      <c r="S593" s="51"/>
      <c r="T593" s="51"/>
      <c r="U593" s="51"/>
      <c r="V593" s="51"/>
      <c r="W593" s="51"/>
      <c r="X593" s="51"/>
      <c r="Y593" s="51"/>
      <c r="Z593" s="51"/>
      <c r="AA593" s="51"/>
      <c r="AB593" s="51"/>
      <c r="AC593" s="51"/>
      <c r="AD593" s="51"/>
      <c r="AE593" s="51"/>
    </row>
    <row r="594" spans="11:31">
      <c r="K594" s="51" t="str">
        <f t="shared" si="56"/>
        <v>-</v>
      </c>
      <c r="L594" s="51"/>
      <c r="M594" s="51"/>
      <c r="N594" s="51"/>
      <c r="O594" s="51"/>
      <c r="P594" s="51"/>
      <c r="Q594" s="51"/>
      <c r="R594" s="51"/>
      <c r="S594" s="51"/>
      <c r="T594" s="51"/>
      <c r="U594" s="51"/>
      <c r="V594" s="51"/>
      <c r="W594" s="51"/>
      <c r="X594" s="51"/>
      <c r="Y594" s="51"/>
      <c r="Z594" s="51"/>
      <c r="AA594" s="51"/>
      <c r="AB594" s="51"/>
      <c r="AC594" s="51"/>
      <c r="AD594" s="51"/>
      <c r="AE594" s="51"/>
    </row>
    <row r="595" spans="11:31">
      <c r="K595" s="51" t="str">
        <f t="shared" si="56"/>
        <v>-</v>
      </c>
      <c r="L595" s="51"/>
      <c r="M595" s="51"/>
      <c r="N595" s="51"/>
      <c r="O595" s="51"/>
      <c r="P595" s="51"/>
      <c r="Q595" s="51"/>
      <c r="R595" s="51"/>
      <c r="S595" s="51"/>
      <c r="T595" s="51"/>
      <c r="U595" s="51"/>
      <c r="V595" s="51"/>
      <c r="W595" s="51"/>
      <c r="X595" s="51"/>
      <c r="Y595" s="51"/>
      <c r="Z595" s="51"/>
      <c r="AA595" s="51"/>
      <c r="AB595" s="51"/>
      <c r="AC595" s="51"/>
      <c r="AD595" s="51"/>
      <c r="AE595" s="51"/>
    </row>
    <row r="596" spans="11:31">
      <c r="K596" s="51" t="str">
        <f t="shared" si="56"/>
        <v>-</v>
      </c>
      <c r="L596" s="51"/>
      <c r="M596" s="51"/>
      <c r="N596" s="51"/>
      <c r="O596" s="51"/>
      <c r="P596" s="51"/>
      <c r="Q596" s="51"/>
      <c r="R596" s="51"/>
      <c r="S596" s="51"/>
      <c r="T596" s="51"/>
      <c r="U596" s="51"/>
      <c r="V596" s="51"/>
      <c r="W596" s="51"/>
      <c r="X596" s="51"/>
      <c r="Y596" s="51"/>
      <c r="Z596" s="51"/>
      <c r="AA596" s="51"/>
      <c r="AB596" s="51"/>
      <c r="AC596" s="51"/>
      <c r="AD596" s="51"/>
      <c r="AE596" s="51"/>
    </row>
    <row r="597" spans="11:31">
      <c r="K597" s="51" t="str">
        <f t="shared" si="56"/>
        <v>-</v>
      </c>
      <c r="L597" s="51"/>
      <c r="M597" s="51"/>
      <c r="N597" s="51"/>
      <c r="O597" s="51"/>
      <c r="P597" s="51"/>
      <c r="Q597" s="51"/>
      <c r="R597" s="51"/>
      <c r="S597" s="51"/>
      <c r="T597" s="51"/>
      <c r="U597" s="51"/>
      <c r="V597" s="51"/>
      <c r="W597" s="51"/>
      <c r="X597" s="51"/>
      <c r="Y597" s="51"/>
      <c r="Z597" s="51"/>
      <c r="AA597" s="51"/>
      <c r="AB597" s="51"/>
      <c r="AC597" s="51"/>
      <c r="AD597" s="51"/>
      <c r="AE597" s="51"/>
    </row>
    <row r="598" spans="11:31">
      <c r="K598" s="51" t="str">
        <f t="shared" si="56"/>
        <v>-</v>
      </c>
      <c r="L598" s="51"/>
      <c r="M598" s="51"/>
      <c r="N598" s="51"/>
      <c r="O598" s="51"/>
      <c r="P598" s="51"/>
      <c r="Q598" s="51"/>
      <c r="R598" s="51"/>
      <c r="S598" s="51"/>
      <c r="T598" s="51"/>
      <c r="U598" s="51"/>
      <c r="V598" s="51"/>
      <c r="W598" s="51"/>
      <c r="X598" s="51"/>
      <c r="Y598" s="51"/>
      <c r="Z598" s="51"/>
      <c r="AA598" s="51"/>
      <c r="AB598" s="51"/>
      <c r="AC598" s="51"/>
      <c r="AD598" s="51"/>
      <c r="AE598" s="51"/>
    </row>
    <row r="599" spans="11:31">
      <c r="K599" s="51" t="str">
        <f t="shared" si="56"/>
        <v>-</v>
      </c>
      <c r="L599" s="51"/>
      <c r="M599" s="51"/>
      <c r="N599" s="51"/>
      <c r="O599" s="51"/>
      <c r="P599" s="51"/>
      <c r="Q599" s="51"/>
      <c r="R599" s="51"/>
      <c r="S599" s="51"/>
      <c r="T599" s="51"/>
      <c r="U599" s="51"/>
      <c r="V599" s="51"/>
      <c r="W599" s="51"/>
      <c r="X599" s="51"/>
      <c r="Y599" s="51"/>
      <c r="Z599" s="51"/>
      <c r="AA599" s="51"/>
      <c r="AB599" s="51"/>
      <c r="AC599" s="51"/>
      <c r="AD599" s="51"/>
      <c r="AE599" s="51"/>
    </row>
    <row r="600" spans="11:31">
      <c r="K600" s="51" t="str">
        <f t="shared" si="56"/>
        <v>-</v>
      </c>
      <c r="L600" s="51"/>
      <c r="M600" s="51"/>
      <c r="N600" s="51"/>
      <c r="O600" s="51"/>
      <c r="P600" s="51"/>
      <c r="Q600" s="51"/>
      <c r="R600" s="51"/>
      <c r="S600" s="51"/>
      <c r="T600" s="51"/>
      <c r="U600" s="51"/>
      <c r="V600" s="51"/>
      <c r="W600" s="51"/>
      <c r="X600" s="51"/>
      <c r="Y600" s="51"/>
      <c r="Z600" s="51"/>
      <c r="AA600" s="51"/>
      <c r="AB600" s="51"/>
      <c r="AC600" s="51"/>
      <c r="AD600" s="51"/>
      <c r="AE600" s="51"/>
    </row>
    <row r="601" spans="11:31">
      <c r="K601" s="51" t="str">
        <f t="shared" si="56"/>
        <v>-</v>
      </c>
      <c r="L601" s="51"/>
      <c r="M601" s="51"/>
      <c r="N601" s="51"/>
      <c r="O601" s="51"/>
      <c r="P601" s="51"/>
      <c r="Q601" s="51"/>
      <c r="R601" s="51"/>
      <c r="S601" s="51"/>
      <c r="T601" s="51"/>
      <c r="U601" s="51"/>
      <c r="V601" s="51"/>
      <c r="W601" s="51"/>
      <c r="X601" s="51"/>
      <c r="Y601" s="51"/>
      <c r="Z601" s="51"/>
      <c r="AA601" s="51"/>
      <c r="AB601" s="51"/>
      <c r="AC601" s="51"/>
      <c r="AD601" s="51"/>
      <c r="AE601" s="51"/>
    </row>
    <row r="602" spans="11:31">
      <c r="K602" s="51" t="str">
        <f t="shared" si="56"/>
        <v>-</v>
      </c>
      <c r="L602" s="51"/>
      <c r="M602" s="51"/>
      <c r="N602" s="51"/>
      <c r="O602" s="51"/>
      <c r="P602" s="51"/>
      <c r="Q602" s="51"/>
      <c r="R602" s="51"/>
      <c r="S602" s="51"/>
      <c r="T602" s="51"/>
      <c r="U602" s="51"/>
      <c r="V602" s="51"/>
      <c r="W602" s="51"/>
      <c r="X602" s="51"/>
      <c r="Y602" s="51"/>
      <c r="Z602" s="51"/>
      <c r="AA602" s="51"/>
      <c r="AB602" s="51"/>
      <c r="AC602" s="51"/>
      <c r="AD602" s="51"/>
      <c r="AE602" s="51"/>
    </row>
    <row r="603" spans="11:31">
      <c r="K603" s="51" t="str">
        <f t="shared" si="56"/>
        <v>-</v>
      </c>
      <c r="L603" s="51"/>
      <c r="M603" s="51"/>
      <c r="N603" s="51"/>
      <c r="O603" s="51"/>
      <c r="P603" s="51"/>
      <c r="Q603" s="51"/>
      <c r="R603" s="51"/>
      <c r="S603" s="51"/>
      <c r="T603" s="51"/>
      <c r="U603" s="51"/>
      <c r="V603" s="51"/>
      <c r="W603" s="51"/>
      <c r="X603" s="51"/>
      <c r="Y603" s="51"/>
      <c r="Z603" s="51"/>
      <c r="AA603" s="51"/>
      <c r="AB603" s="51"/>
      <c r="AC603" s="51"/>
      <c r="AD603" s="51"/>
      <c r="AE603" s="51"/>
    </row>
    <row r="604" spans="11:31">
      <c r="K604" s="51" t="str">
        <f t="shared" si="56"/>
        <v>-</v>
      </c>
      <c r="L604" s="51"/>
      <c r="M604" s="51"/>
      <c r="N604" s="51"/>
      <c r="O604" s="51"/>
      <c r="P604" s="51"/>
      <c r="Q604" s="51"/>
      <c r="R604" s="51"/>
      <c r="S604" s="51"/>
      <c r="T604" s="51"/>
      <c r="U604" s="51"/>
      <c r="V604" s="51"/>
      <c r="W604" s="51"/>
      <c r="X604" s="51"/>
      <c r="Y604" s="51"/>
      <c r="Z604" s="51"/>
      <c r="AA604" s="51"/>
      <c r="AB604" s="51"/>
      <c r="AC604" s="51"/>
      <c r="AD604" s="51"/>
      <c r="AE604" s="51"/>
    </row>
    <row r="605" spans="11:31">
      <c r="K605" s="51" t="str">
        <f t="shared" si="56"/>
        <v>-</v>
      </c>
      <c r="L605" s="51"/>
      <c r="M605" s="51"/>
      <c r="N605" s="51"/>
      <c r="O605" s="51"/>
      <c r="P605" s="51"/>
      <c r="Q605" s="51"/>
      <c r="R605" s="51"/>
      <c r="S605" s="51"/>
      <c r="T605" s="51"/>
      <c r="U605" s="51"/>
      <c r="V605" s="51"/>
      <c r="W605" s="51"/>
      <c r="X605" s="51"/>
      <c r="Y605" s="51"/>
      <c r="Z605" s="51"/>
      <c r="AA605" s="51"/>
      <c r="AB605" s="51"/>
      <c r="AC605" s="51"/>
      <c r="AD605" s="51"/>
      <c r="AE605" s="51"/>
    </row>
    <row r="606" spans="11:31">
      <c r="K606" s="51" t="str">
        <f t="shared" si="56"/>
        <v>-</v>
      </c>
      <c r="L606" s="51"/>
      <c r="M606" s="51"/>
      <c r="N606" s="51"/>
      <c r="O606" s="51"/>
      <c r="P606" s="51"/>
      <c r="Q606" s="51"/>
      <c r="R606" s="51"/>
      <c r="S606" s="51"/>
      <c r="T606" s="51"/>
      <c r="U606" s="51"/>
      <c r="V606" s="51"/>
      <c r="W606" s="51"/>
      <c r="X606" s="51"/>
      <c r="Y606" s="51"/>
      <c r="Z606" s="51"/>
      <c r="AA606" s="51"/>
      <c r="AB606" s="51"/>
      <c r="AC606" s="51"/>
      <c r="AD606" s="51"/>
      <c r="AE606" s="51"/>
    </row>
    <row r="607" spans="11:31">
      <c r="K607" s="51" t="str">
        <f t="shared" si="56"/>
        <v>-</v>
      </c>
      <c r="L607" s="51"/>
      <c r="M607" s="51"/>
      <c r="N607" s="51"/>
      <c r="O607" s="51"/>
      <c r="P607" s="51"/>
      <c r="Q607" s="51"/>
      <c r="R607" s="51"/>
      <c r="S607" s="51"/>
      <c r="T607" s="51"/>
      <c r="U607" s="51"/>
      <c r="V607" s="51"/>
      <c r="W607" s="51"/>
      <c r="X607" s="51"/>
      <c r="Y607" s="51"/>
      <c r="Z607" s="51"/>
      <c r="AA607" s="51"/>
      <c r="AB607" s="51"/>
      <c r="AC607" s="51"/>
      <c r="AD607" s="51"/>
      <c r="AE607" s="51"/>
    </row>
    <row r="608" spans="11:31">
      <c r="K608" s="51" t="str">
        <f t="shared" si="56"/>
        <v>-</v>
      </c>
      <c r="L608" s="51"/>
      <c r="M608" s="51"/>
      <c r="N608" s="51"/>
      <c r="O608" s="51"/>
      <c r="P608" s="51"/>
      <c r="Q608" s="51"/>
      <c r="R608" s="51"/>
      <c r="S608" s="51"/>
      <c r="T608" s="51"/>
      <c r="U608" s="51"/>
      <c r="V608" s="51"/>
      <c r="W608" s="51"/>
      <c r="X608" s="51"/>
      <c r="Y608" s="51"/>
      <c r="Z608" s="51"/>
      <c r="AA608" s="51"/>
      <c r="AB608" s="51"/>
      <c r="AC608" s="51"/>
      <c r="AD608" s="51"/>
      <c r="AE608" s="51"/>
    </row>
    <row r="609" spans="11:31">
      <c r="K609" s="51" t="str">
        <f t="shared" si="56"/>
        <v>-</v>
      </c>
      <c r="L609" s="51"/>
      <c r="M609" s="51"/>
      <c r="N609" s="51"/>
      <c r="O609" s="51"/>
      <c r="P609" s="51"/>
      <c r="Q609" s="51"/>
      <c r="R609" s="51"/>
      <c r="S609" s="51"/>
      <c r="T609" s="51"/>
      <c r="U609" s="51"/>
      <c r="V609" s="51"/>
      <c r="W609" s="51"/>
      <c r="X609" s="51"/>
      <c r="Y609" s="51"/>
      <c r="Z609" s="51"/>
      <c r="AA609" s="51"/>
      <c r="AB609" s="51"/>
      <c r="AC609" s="51"/>
      <c r="AD609" s="51"/>
      <c r="AE609" s="51"/>
    </row>
    <row r="610" spans="11:31">
      <c r="K610" s="51" t="str">
        <f t="shared" si="56"/>
        <v>-</v>
      </c>
      <c r="L610" s="51"/>
      <c r="M610" s="51"/>
      <c r="N610" s="51"/>
      <c r="O610" s="51"/>
      <c r="P610" s="51"/>
      <c r="Q610" s="51"/>
      <c r="R610" s="51"/>
      <c r="S610" s="51"/>
      <c r="T610" s="51"/>
      <c r="U610" s="51"/>
      <c r="V610" s="51"/>
      <c r="W610" s="51"/>
      <c r="X610" s="51"/>
      <c r="Y610" s="51"/>
      <c r="Z610" s="51"/>
      <c r="AA610" s="51"/>
      <c r="AB610" s="51"/>
      <c r="AC610" s="51"/>
      <c r="AD610" s="51"/>
      <c r="AE610" s="51"/>
    </row>
    <row r="611" spans="11:31">
      <c r="K611" s="51" t="str">
        <f t="shared" si="56"/>
        <v>-</v>
      </c>
      <c r="L611" s="51"/>
      <c r="M611" s="51"/>
      <c r="N611" s="51"/>
      <c r="O611" s="51"/>
      <c r="P611" s="51"/>
      <c r="Q611" s="51"/>
      <c r="R611" s="51"/>
      <c r="S611" s="51"/>
      <c r="T611" s="51"/>
      <c r="U611" s="51"/>
      <c r="V611" s="51"/>
      <c r="W611" s="51"/>
      <c r="X611" s="51"/>
      <c r="Y611" s="51"/>
      <c r="Z611" s="51"/>
      <c r="AA611" s="51"/>
      <c r="AB611" s="51"/>
      <c r="AC611" s="51"/>
      <c r="AD611" s="51"/>
      <c r="AE611" s="51"/>
    </row>
    <row r="612" spans="11:31">
      <c r="K612" s="51" t="str">
        <f t="shared" si="56"/>
        <v>-</v>
      </c>
      <c r="L612" s="51"/>
      <c r="M612" s="51"/>
      <c r="N612" s="51"/>
      <c r="O612" s="51"/>
      <c r="P612" s="51"/>
      <c r="Q612" s="51"/>
      <c r="R612" s="51"/>
      <c r="S612" s="51"/>
      <c r="T612" s="51"/>
      <c r="U612" s="51"/>
      <c r="V612" s="51"/>
      <c r="W612" s="51"/>
      <c r="X612" s="51"/>
      <c r="Y612" s="51"/>
      <c r="Z612" s="51"/>
      <c r="AA612" s="51"/>
      <c r="AB612" s="51"/>
      <c r="AC612" s="51"/>
      <c r="AD612" s="51"/>
      <c r="AE612" s="51"/>
    </row>
    <row r="613" spans="11:31">
      <c r="K613" s="51" t="str">
        <f t="shared" si="56"/>
        <v>-</v>
      </c>
      <c r="L613" s="51"/>
      <c r="M613" s="51"/>
      <c r="N613" s="51"/>
      <c r="O613" s="51"/>
      <c r="P613" s="51"/>
      <c r="Q613" s="51"/>
      <c r="R613" s="51"/>
      <c r="S613" s="51"/>
      <c r="T613" s="51"/>
      <c r="U613" s="51"/>
      <c r="V613" s="51"/>
      <c r="W613" s="51"/>
      <c r="X613" s="51"/>
      <c r="Y613" s="51"/>
      <c r="Z613" s="51"/>
      <c r="AA613" s="51"/>
      <c r="AB613" s="51"/>
      <c r="AC613" s="51"/>
      <c r="AD613" s="51"/>
      <c r="AE613" s="51"/>
    </row>
    <row r="614" spans="11:31">
      <c r="K614" s="51" t="str">
        <f t="shared" si="56"/>
        <v>-</v>
      </c>
      <c r="L614" s="51"/>
      <c r="M614" s="51"/>
      <c r="N614" s="51"/>
      <c r="O614" s="51"/>
      <c r="P614" s="51"/>
      <c r="Q614" s="51"/>
      <c r="R614" s="51"/>
      <c r="S614" s="51"/>
      <c r="T614" s="51"/>
      <c r="U614" s="51"/>
      <c r="V614" s="51"/>
      <c r="W614" s="51"/>
      <c r="X614" s="51"/>
      <c r="Y614" s="51"/>
      <c r="Z614" s="51"/>
      <c r="AA614" s="51"/>
      <c r="AB614" s="51"/>
      <c r="AC614" s="51"/>
      <c r="AD614" s="51"/>
      <c r="AE614" s="51"/>
    </row>
    <row r="615" spans="11:31">
      <c r="K615" s="51" t="str">
        <f t="shared" si="56"/>
        <v>-</v>
      </c>
      <c r="L615" s="51"/>
      <c r="M615" s="51"/>
      <c r="N615" s="51"/>
      <c r="O615" s="51"/>
      <c r="P615" s="51"/>
      <c r="Q615" s="51"/>
      <c r="R615" s="51"/>
      <c r="S615" s="51"/>
      <c r="T615" s="51"/>
      <c r="U615" s="51"/>
      <c r="V615" s="51"/>
      <c r="W615" s="51"/>
      <c r="X615" s="51"/>
      <c r="Y615" s="51"/>
      <c r="Z615" s="51"/>
      <c r="AA615" s="51"/>
      <c r="AB615" s="51"/>
      <c r="AC615" s="51"/>
      <c r="AD615" s="51"/>
      <c r="AE615" s="51"/>
    </row>
    <row r="616" spans="11:31">
      <c r="K616" s="51" t="str">
        <f t="shared" si="56"/>
        <v>-</v>
      </c>
      <c r="L616" s="51"/>
      <c r="M616" s="51"/>
      <c r="N616" s="51"/>
      <c r="O616" s="51"/>
      <c r="P616" s="51"/>
      <c r="Q616" s="51"/>
      <c r="R616" s="51"/>
      <c r="S616" s="51"/>
      <c r="T616" s="51"/>
      <c r="U616" s="51"/>
      <c r="V616" s="51"/>
      <c r="W616" s="51"/>
      <c r="X616" s="51"/>
      <c r="Y616" s="51"/>
      <c r="Z616" s="51"/>
      <c r="AA616" s="51"/>
      <c r="AB616" s="51"/>
      <c r="AC616" s="51"/>
      <c r="AD616" s="51"/>
      <c r="AE616" s="51"/>
    </row>
    <row r="617" spans="11:31">
      <c r="K617" s="51" t="str">
        <f t="shared" si="56"/>
        <v>-</v>
      </c>
      <c r="L617" s="51"/>
      <c r="M617" s="51"/>
      <c r="N617" s="51"/>
      <c r="O617" s="51"/>
      <c r="P617" s="51"/>
      <c r="Q617" s="51"/>
      <c r="R617" s="51"/>
      <c r="S617" s="51"/>
      <c r="T617" s="51"/>
      <c r="U617" s="51"/>
      <c r="V617" s="51"/>
      <c r="W617" s="51"/>
      <c r="X617" s="51"/>
      <c r="Y617" s="51"/>
      <c r="Z617" s="51"/>
      <c r="AA617" s="51"/>
      <c r="AB617" s="51"/>
      <c r="AC617" s="51"/>
      <c r="AD617" s="51"/>
      <c r="AE617" s="51"/>
    </row>
    <row r="618" spans="11:31">
      <c r="K618" s="51" t="str">
        <f t="shared" si="56"/>
        <v>-</v>
      </c>
      <c r="L618" s="51"/>
      <c r="M618" s="51"/>
      <c r="N618" s="51"/>
      <c r="O618" s="51"/>
      <c r="P618" s="51"/>
      <c r="Q618" s="51"/>
      <c r="R618" s="51"/>
      <c r="S618" s="51"/>
      <c r="T618" s="51"/>
      <c r="U618" s="51"/>
      <c r="V618" s="51"/>
      <c r="W618" s="51"/>
      <c r="X618" s="51"/>
      <c r="Y618" s="51"/>
      <c r="Z618" s="51"/>
      <c r="AA618" s="51"/>
      <c r="AB618" s="51"/>
      <c r="AC618" s="51"/>
      <c r="AD618" s="51"/>
      <c r="AE618" s="51"/>
    </row>
    <row r="619" spans="11:31">
      <c r="K619" s="51" t="str">
        <f t="shared" si="56"/>
        <v>-</v>
      </c>
      <c r="L619" s="51"/>
      <c r="M619" s="51"/>
      <c r="N619" s="51"/>
      <c r="O619" s="51"/>
      <c r="P619" s="51"/>
      <c r="Q619" s="51"/>
      <c r="R619" s="51"/>
      <c r="S619" s="51"/>
      <c r="T619" s="51"/>
      <c r="U619" s="51"/>
      <c r="V619" s="51"/>
      <c r="W619" s="51"/>
      <c r="X619" s="51"/>
      <c r="Y619" s="51"/>
      <c r="Z619" s="51"/>
      <c r="AA619" s="51"/>
      <c r="AB619" s="51"/>
      <c r="AC619" s="51"/>
      <c r="AD619" s="51"/>
      <c r="AE619" s="51"/>
    </row>
    <row r="620" spans="11:31">
      <c r="K620" s="51" t="str">
        <f t="shared" si="56"/>
        <v>-</v>
      </c>
      <c r="L620" s="51"/>
      <c r="M620" s="51"/>
      <c r="N620" s="51"/>
      <c r="O620" s="51"/>
      <c r="P620" s="51"/>
      <c r="Q620" s="51"/>
      <c r="R620" s="51"/>
      <c r="S620" s="51"/>
      <c r="T620" s="51"/>
      <c r="U620" s="51"/>
      <c r="V620" s="51"/>
      <c r="W620" s="51"/>
      <c r="X620" s="51"/>
      <c r="Y620" s="51"/>
      <c r="Z620" s="51"/>
      <c r="AA620" s="51"/>
      <c r="AB620" s="51"/>
      <c r="AC620" s="51"/>
      <c r="AD620" s="51"/>
      <c r="AE620" s="51"/>
    </row>
    <row r="621" spans="11:31">
      <c r="K621" s="51" t="str">
        <f t="shared" si="56"/>
        <v>-</v>
      </c>
      <c r="L621" s="51"/>
      <c r="M621" s="51"/>
      <c r="N621" s="51"/>
      <c r="O621" s="51"/>
      <c r="P621" s="51"/>
      <c r="Q621" s="51"/>
      <c r="R621" s="51"/>
      <c r="S621" s="51"/>
      <c r="T621" s="51"/>
      <c r="U621" s="51"/>
      <c r="V621" s="51"/>
      <c r="W621" s="51"/>
      <c r="X621" s="51"/>
      <c r="Y621" s="51"/>
      <c r="Z621" s="51"/>
      <c r="AA621" s="51"/>
      <c r="AB621" s="51"/>
      <c r="AC621" s="51"/>
      <c r="AD621" s="51"/>
      <c r="AE621" s="51"/>
    </row>
    <row r="622" spans="11:31">
      <c r="K622" s="51" t="str">
        <f t="shared" si="56"/>
        <v>-</v>
      </c>
      <c r="L622" s="51"/>
      <c r="M622" s="51"/>
      <c r="N622" s="51"/>
      <c r="O622" s="51"/>
      <c r="P622" s="51"/>
      <c r="Q622" s="51"/>
      <c r="R622" s="51"/>
      <c r="S622" s="51"/>
      <c r="T622" s="51"/>
      <c r="U622" s="51"/>
      <c r="V622" s="51"/>
      <c r="W622" s="51"/>
      <c r="X622" s="51"/>
      <c r="Y622" s="51"/>
      <c r="Z622" s="51"/>
      <c r="AA622" s="51"/>
      <c r="AB622" s="51"/>
      <c r="AC622" s="51"/>
      <c r="AD622" s="51"/>
      <c r="AE622" s="51"/>
    </row>
    <row r="623" spans="11:31">
      <c r="K623" s="51" t="str">
        <f t="shared" si="56"/>
        <v>-</v>
      </c>
      <c r="L623" s="51"/>
      <c r="M623" s="51"/>
      <c r="N623" s="51"/>
      <c r="O623" s="51"/>
      <c r="P623" s="51"/>
      <c r="Q623" s="51"/>
      <c r="R623" s="51"/>
      <c r="S623" s="51"/>
      <c r="T623" s="51"/>
      <c r="U623" s="51"/>
      <c r="V623" s="51"/>
      <c r="W623" s="51"/>
      <c r="X623" s="51"/>
      <c r="Y623" s="51"/>
      <c r="Z623" s="51"/>
      <c r="AA623" s="51"/>
      <c r="AB623" s="51"/>
      <c r="AC623" s="51"/>
      <c r="AD623" s="51"/>
      <c r="AE623" s="51"/>
    </row>
    <row r="624" spans="11:31">
      <c r="K624" s="51" t="str">
        <f t="shared" si="56"/>
        <v>-</v>
      </c>
      <c r="L624" s="51"/>
      <c r="M624" s="51"/>
      <c r="N624" s="51"/>
      <c r="O624" s="51"/>
      <c r="P624" s="51"/>
      <c r="Q624" s="51"/>
      <c r="R624" s="51"/>
      <c r="S624" s="51"/>
      <c r="T624" s="51"/>
      <c r="U624" s="51"/>
      <c r="V624" s="51"/>
      <c r="W624" s="51"/>
      <c r="X624" s="51"/>
      <c r="Y624" s="51"/>
      <c r="Z624" s="51"/>
      <c r="AA624" s="51"/>
      <c r="AB624" s="51"/>
      <c r="AC624" s="51"/>
      <c r="AD624" s="51"/>
      <c r="AE624" s="51"/>
    </row>
    <row r="625" spans="11:31">
      <c r="K625" s="51" t="str">
        <f t="shared" si="56"/>
        <v>-</v>
      </c>
      <c r="L625" s="51"/>
      <c r="M625" s="51"/>
      <c r="N625" s="51"/>
      <c r="O625" s="51"/>
      <c r="P625" s="51"/>
      <c r="Q625" s="51"/>
      <c r="R625" s="51"/>
      <c r="S625" s="51"/>
      <c r="T625" s="51"/>
      <c r="U625" s="51"/>
      <c r="V625" s="51"/>
      <c r="W625" s="51"/>
      <c r="X625" s="51"/>
      <c r="Y625" s="51"/>
      <c r="Z625" s="51"/>
      <c r="AA625" s="51"/>
      <c r="AB625" s="51"/>
      <c r="AC625" s="51"/>
      <c r="AD625" s="51"/>
      <c r="AE625" s="51"/>
    </row>
    <row r="626" spans="11:31">
      <c r="K626" s="51" t="str">
        <f t="shared" si="56"/>
        <v>-</v>
      </c>
      <c r="L626" s="51"/>
      <c r="M626" s="51"/>
      <c r="N626" s="51"/>
      <c r="O626" s="51"/>
      <c r="P626" s="51"/>
      <c r="Q626" s="51"/>
      <c r="R626" s="51"/>
      <c r="S626" s="51"/>
      <c r="T626" s="51"/>
      <c r="U626" s="51"/>
      <c r="V626" s="51"/>
      <c r="W626" s="51"/>
      <c r="X626" s="51"/>
      <c r="Y626" s="51"/>
      <c r="Z626" s="51"/>
      <c r="AA626" s="51"/>
      <c r="AB626" s="51"/>
      <c r="AC626" s="51"/>
      <c r="AD626" s="51"/>
      <c r="AE626" s="51"/>
    </row>
    <row r="627" spans="11:31">
      <c r="K627" s="51" t="str">
        <f t="shared" si="56"/>
        <v>-</v>
      </c>
      <c r="L627" s="51"/>
      <c r="M627" s="51"/>
      <c r="N627" s="51"/>
      <c r="O627" s="51"/>
      <c r="P627" s="51"/>
      <c r="Q627" s="51"/>
      <c r="R627" s="51"/>
      <c r="S627" s="51"/>
      <c r="T627" s="51"/>
      <c r="U627" s="51"/>
      <c r="V627" s="51"/>
      <c r="W627" s="51"/>
      <c r="X627" s="51"/>
      <c r="Y627" s="51"/>
      <c r="Z627" s="51"/>
      <c r="AA627" s="51"/>
      <c r="AB627" s="51"/>
      <c r="AC627" s="51"/>
      <c r="AD627" s="51"/>
      <c r="AE627" s="51"/>
    </row>
    <row r="628" spans="11:31">
      <c r="K628" s="51" t="str">
        <f t="shared" si="56"/>
        <v>-</v>
      </c>
      <c r="L628" s="51"/>
      <c r="M628" s="51"/>
      <c r="N628" s="51"/>
      <c r="O628" s="51"/>
      <c r="P628" s="51"/>
      <c r="Q628" s="51"/>
      <c r="R628" s="51"/>
      <c r="S628" s="51"/>
      <c r="T628" s="51"/>
      <c r="U628" s="51"/>
      <c r="V628" s="51"/>
      <c r="W628" s="51"/>
      <c r="X628" s="51"/>
      <c r="Y628" s="51"/>
      <c r="Z628" s="51"/>
      <c r="AA628" s="51"/>
      <c r="AB628" s="51"/>
      <c r="AC628" s="51"/>
      <c r="AD628" s="51"/>
      <c r="AE628" s="51"/>
    </row>
    <row r="629" spans="11:31">
      <c r="K629" s="51" t="str">
        <f t="shared" si="56"/>
        <v>-</v>
      </c>
      <c r="L629" s="51"/>
      <c r="M629" s="51"/>
      <c r="N629" s="51"/>
      <c r="O629" s="51"/>
      <c r="P629" s="51"/>
      <c r="Q629" s="51"/>
      <c r="R629" s="51"/>
      <c r="S629" s="51"/>
      <c r="T629" s="51"/>
      <c r="U629" s="51"/>
      <c r="V629" s="51"/>
      <c r="W629" s="51"/>
      <c r="X629" s="51"/>
      <c r="Y629" s="51"/>
      <c r="Z629" s="51"/>
      <c r="AA629" s="51"/>
      <c r="AB629" s="51"/>
      <c r="AC629" s="51"/>
      <c r="AD629" s="51"/>
      <c r="AE629" s="51"/>
    </row>
    <row r="630" spans="11:31">
      <c r="K630" s="51" t="str">
        <f t="shared" si="56"/>
        <v>-</v>
      </c>
      <c r="L630" s="51"/>
      <c r="M630" s="51"/>
      <c r="N630" s="51"/>
      <c r="O630" s="51"/>
      <c r="P630" s="51"/>
      <c r="Q630" s="51"/>
      <c r="R630" s="51"/>
      <c r="S630" s="51"/>
      <c r="T630" s="51"/>
      <c r="U630" s="51"/>
      <c r="V630" s="51"/>
      <c r="W630" s="51"/>
      <c r="X630" s="51"/>
      <c r="Y630" s="51"/>
      <c r="Z630" s="51"/>
      <c r="AA630" s="51"/>
      <c r="AB630" s="51"/>
      <c r="AC630" s="51"/>
      <c r="AD630" s="51"/>
      <c r="AE630" s="51"/>
    </row>
    <row r="631" spans="11:31">
      <c r="K631" s="51" t="str">
        <f t="shared" si="56"/>
        <v>-</v>
      </c>
      <c r="L631" s="51"/>
      <c r="M631" s="51"/>
      <c r="N631" s="51"/>
      <c r="O631" s="51"/>
      <c r="P631" s="51"/>
      <c r="Q631" s="51"/>
      <c r="R631" s="51"/>
      <c r="S631" s="51"/>
      <c r="T631" s="51"/>
      <c r="U631" s="51"/>
      <c r="V631" s="51"/>
      <c r="W631" s="51"/>
      <c r="X631" s="51"/>
      <c r="Y631" s="51"/>
      <c r="Z631" s="51"/>
      <c r="AA631" s="51"/>
      <c r="AB631" s="51"/>
      <c r="AC631" s="51"/>
      <c r="AD631" s="51"/>
      <c r="AE631" s="51"/>
    </row>
    <row r="632" spans="11:31">
      <c r="K632" s="51" t="str">
        <f t="shared" si="56"/>
        <v>-</v>
      </c>
      <c r="L632" s="51"/>
      <c r="M632" s="51"/>
      <c r="N632" s="51"/>
      <c r="O632" s="51"/>
      <c r="P632" s="51"/>
      <c r="Q632" s="51"/>
      <c r="R632" s="51"/>
      <c r="S632" s="51"/>
      <c r="T632" s="51"/>
      <c r="U632" s="51"/>
      <c r="V632" s="51"/>
      <c r="W632" s="51"/>
      <c r="X632" s="51"/>
      <c r="Y632" s="51"/>
      <c r="Z632" s="51"/>
      <c r="AA632" s="51"/>
      <c r="AB632" s="51"/>
      <c r="AC632" s="51"/>
      <c r="AD632" s="51"/>
      <c r="AE632" s="51"/>
    </row>
    <row r="633" spans="11:31">
      <c r="K633" s="51" t="str">
        <f t="shared" si="56"/>
        <v>-</v>
      </c>
      <c r="L633" s="51"/>
      <c r="M633" s="51"/>
      <c r="N633" s="51"/>
      <c r="O633" s="51"/>
      <c r="P633" s="51"/>
      <c r="Q633" s="51"/>
      <c r="R633" s="51"/>
      <c r="S633" s="51"/>
      <c r="T633" s="51"/>
      <c r="U633" s="51"/>
      <c r="V633" s="51"/>
      <c r="W633" s="51"/>
      <c r="X633" s="51"/>
      <c r="Y633" s="51"/>
      <c r="Z633" s="51"/>
      <c r="AA633" s="51"/>
      <c r="AB633" s="51"/>
      <c r="AC633" s="51"/>
      <c r="AD633" s="51"/>
      <c r="AE633" s="51"/>
    </row>
    <row r="634" spans="11:31">
      <c r="K634" s="51" t="str">
        <f t="shared" si="56"/>
        <v>-</v>
      </c>
      <c r="L634" s="51"/>
      <c r="M634" s="51"/>
      <c r="N634" s="51"/>
      <c r="O634" s="51"/>
      <c r="P634" s="51"/>
      <c r="Q634" s="51"/>
      <c r="R634" s="51"/>
      <c r="S634" s="51"/>
      <c r="T634" s="51"/>
      <c r="U634" s="51"/>
      <c r="V634" s="51"/>
      <c r="W634" s="51"/>
      <c r="X634" s="51"/>
      <c r="Y634" s="51"/>
      <c r="Z634" s="51"/>
      <c r="AA634" s="51"/>
      <c r="AB634" s="51"/>
      <c r="AC634" s="51"/>
      <c r="AD634" s="51"/>
      <c r="AE634" s="51"/>
    </row>
    <row r="635" spans="11:31">
      <c r="K635" s="51" t="str">
        <f t="shared" si="56"/>
        <v>-</v>
      </c>
      <c r="L635" s="51"/>
      <c r="M635" s="51"/>
      <c r="N635" s="51"/>
      <c r="O635" s="51"/>
      <c r="P635" s="51"/>
      <c r="Q635" s="51"/>
      <c r="R635" s="51"/>
      <c r="S635" s="51"/>
      <c r="T635" s="51"/>
      <c r="U635" s="51"/>
      <c r="V635" s="51"/>
      <c r="W635" s="51"/>
      <c r="X635" s="51"/>
      <c r="Y635" s="51"/>
      <c r="Z635" s="51"/>
      <c r="AA635" s="51"/>
      <c r="AB635" s="51"/>
      <c r="AC635" s="51"/>
      <c r="AD635" s="51"/>
      <c r="AE635" s="51"/>
    </row>
    <row r="636" spans="11:31">
      <c r="K636" s="51" t="str">
        <f t="shared" si="56"/>
        <v>-</v>
      </c>
      <c r="L636" s="51"/>
      <c r="M636" s="51"/>
      <c r="N636" s="51"/>
      <c r="O636" s="51"/>
      <c r="P636" s="51"/>
      <c r="Q636" s="51"/>
      <c r="R636" s="51"/>
      <c r="S636" s="51"/>
      <c r="T636" s="51"/>
      <c r="U636" s="51"/>
      <c r="V636" s="51"/>
      <c r="W636" s="51"/>
      <c r="X636" s="51"/>
      <c r="Y636" s="51"/>
      <c r="Z636" s="51"/>
      <c r="AA636" s="51"/>
      <c r="AB636" s="51"/>
      <c r="AC636" s="51"/>
      <c r="AD636" s="51"/>
      <c r="AE636" s="51"/>
    </row>
    <row r="637" spans="11:31">
      <c r="K637" s="51" t="str">
        <f t="shared" si="56"/>
        <v>-</v>
      </c>
      <c r="L637" s="51"/>
      <c r="M637" s="51"/>
      <c r="N637" s="51"/>
      <c r="O637" s="51"/>
      <c r="P637" s="51"/>
      <c r="Q637" s="51"/>
      <c r="R637" s="51"/>
      <c r="S637" s="51"/>
      <c r="T637" s="51"/>
      <c r="U637" s="51"/>
      <c r="V637" s="51"/>
      <c r="W637" s="51"/>
      <c r="X637" s="51"/>
      <c r="Y637" s="51"/>
      <c r="Z637" s="51"/>
      <c r="AA637" s="51"/>
      <c r="AB637" s="51"/>
      <c r="AC637" s="51"/>
      <c r="AD637" s="51"/>
      <c r="AE637" s="51"/>
    </row>
    <row r="638" spans="11:31">
      <c r="K638" s="51" t="str">
        <f t="shared" si="56"/>
        <v>-</v>
      </c>
      <c r="L638" s="51"/>
      <c r="M638" s="51"/>
      <c r="N638" s="51"/>
      <c r="O638" s="51"/>
      <c r="P638" s="51"/>
      <c r="Q638" s="51"/>
      <c r="R638" s="51"/>
      <c r="S638" s="51"/>
      <c r="T638" s="51"/>
      <c r="U638" s="51"/>
      <c r="V638" s="51"/>
      <c r="W638" s="51"/>
      <c r="X638" s="51"/>
      <c r="Y638" s="51"/>
      <c r="Z638" s="51"/>
      <c r="AA638" s="51"/>
      <c r="AB638" s="51"/>
      <c r="AC638" s="51"/>
      <c r="AD638" s="51"/>
      <c r="AE638" s="51"/>
    </row>
    <row r="639" spans="11:31">
      <c r="K639" s="51" t="str">
        <f t="shared" si="56"/>
        <v>-</v>
      </c>
      <c r="L639" s="51"/>
      <c r="M639" s="51"/>
      <c r="N639" s="51"/>
      <c r="O639" s="51"/>
      <c r="P639" s="51"/>
      <c r="Q639" s="51"/>
      <c r="R639" s="51"/>
      <c r="S639" s="51"/>
      <c r="T639" s="51"/>
      <c r="U639" s="51"/>
      <c r="V639" s="51"/>
      <c r="W639" s="51"/>
      <c r="X639" s="51"/>
      <c r="Y639" s="51"/>
      <c r="Z639" s="51"/>
      <c r="AA639" s="51"/>
      <c r="AB639" s="51"/>
      <c r="AC639" s="51"/>
      <c r="AD639" s="51"/>
      <c r="AE639" s="51"/>
    </row>
    <row r="640" spans="11:31">
      <c r="K640" s="51" t="str">
        <f t="shared" si="56"/>
        <v>-</v>
      </c>
      <c r="L640" s="51"/>
      <c r="M640" s="51"/>
      <c r="N640" s="51"/>
      <c r="O640" s="51"/>
      <c r="P640" s="51"/>
      <c r="Q640" s="51"/>
      <c r="R640" s="51"/>
      <c r="S640" s="51"/>
      <c r="T640" s="51"/>
      <c r="U640" s="51"/>
      <c r="V640" s="51"/>
      <c r="W640" s="51"/>
      <c r="X640" s="51"/>
      <c r="Y640" s="51"/>
      <c r="Z640" s="51"/>
      <c r="AA640" s="51"/>
      <c r="AB640" s="51"/>
      <c r="AC640" s="51"/>
      <c r="AD640" s="51"/>
      <c r="AE640" s="51"/>
    </row>
    <row r="641" spans="11:31">
      <c r="K641" s="51" t="str">
        <f t="shared" si="56"/>
        <v>-</v>
      </c>
      <c r="L641" s="51"/>
      <c r="M641" s="51"/>
      <c r="N641" s="51"/>
      <c r="O641" s="51"/>
      <c r="P641" s="51"/>
      <c r="Q641" s="51"/>
      <c r="R641" s="51"/>
      <c r="S641" s="51"/>
      <c r="T641" s="51"/>
      <c r="U641" s="51"/>
      <c r="V641" s="51"/>
      <c r="W641" s="51"/>
      <c r="X641" s="51"/>
      <c r="Y641" s="51"/>
      <c r="Z641" s="51"/>
      <c r="AA641" s="51"/>
      <c r="AB641" s="51"/>
      <c r="AC641" s="51"/>
      <c r="AD641" s="51"/>
      <c r="AE641" s="51"/>
    </row>
    <row r="642" spans="11:31">
      <c r="K642" s="51" t="str">
        <f t="shared" si="56"/>
        <v>-</v>
      </c>
      <c r="L642" s="51"/>
      <c r="M642" s="51"/>
      <c r="N642" s="51"/>
      <c r="O642" s="51"/>
      <c r="P642" s="51"/>
      <c r="Q642" s="51"/>
      <c r="R642" s="51"/>
      <c r="S642" s="51"/>
      <c r="T642" s="51"/>
      <c r="U642" s="51"/>
      <c r="V642" s="51"/>
      <c r="W642" s="51"/>
      <c r="X642" s="51"/>
      <c r="Y642" s="51"/>
      <c r="Z642" s="51"/>
      <c r="AA642" s="51"/>
      <c r="AB642" s="51"/>
      <c r="AC642" s="51"/>
      <c r="AD642" s="51"/>
      <c r="AE642" s="51"/>
    </row>
    <row r="643" spans="11:31">
      <c r="K643" s="51" t="str">
        <f t="shared" si="56"/>
        <v>-</v>
      </c>
      <c r="L643" s="51"/>
      <c r="M643" s="51"/>
      <c r="N643" s="51"/>
      <c r="O643" s="51"/>
      <c r="P643" s="51"/>
      <c r="Q643" s="51"/>
      <c r="R643" s="51"/>
      <c r="S643" s="51"/>
      <c r="T643" s="51"/>
      <c r="U643" s="51"/>
      <c r="V643" s="51"/>
      <c r="W643" s="51"/>
      <c r="X643" s="51"/>
      <c r="Y643" s="51"/>
      <c r="Z643" s="51"/>
      <c r="AA643" s="51"/>
      <c r="AB643" s="51"/>
      <c r="AC643" s="51"/>
      <c r="AD643" s="51"/>
      <c r="AE643" s="51"/>
    </row>
    <row r="644" spans="11:31">
      <c r="K644" s="51" t="str">
        <f t="shared" ref="K644:K707" si="57">CONCATENATE(H644,"-",I644)</f>
        <v>-</v>
      </c>
      <c r="L644" s="51"/>
      <c r="M644" s="51"/>
      <c r="N644" s="51"/>
      <c r="O644" s="51"/>
      <c r="P644" s="51"/>
      <c r="Q644" s="51"/>
      <c r="R644" s="51"/>
      <c r="S644" s="51"/>
      <c r="T644" s="51"/>
      <c r="U644" s="51"/>
      <c r="V644" s="51"/>
      <c r="W644" s="51"/>
      <c r="X644" s="51"/>
      <c r="Y644" s="51"/>
      <c r="Z644" s="51"/>
      <c r="AA644" s="51"/>
      <c r="AB644" s="51"/>
      <c r="AC644" s="51"/>
      <c r="AD644" s="51"/>
      <c r="AE644" s="51"/>
    </row>
    <row r="645" spans="11:31">
      <c r="K645" s="51" t="str">
        <f t="shared" si="57"/>
        <v>-</v>
      </c>
      <c r="L645" s="51"/>
      <c r="M645" s="51"/>
      <c r="N645" s="51"/>
      <c r="O645" s="51"/>
      <c r="P645" s="51"/>
      <c r="Q645" s="51"/>
      <c r="R645" s="51"/>
      <c r="S645" s="51"/>
      <c r="T645" s="51"/>
      <c r="U645" s="51"/>
      <c r="V645" s="51"/>
      <c r="W645" s="51"/>
      <c r="X645" s="51"/>
      <c r="Y645" s="51"/>
      <c r="Z645" s="51"/>
      <c r="AA645" s="51"/>
      <c r="AB645" s="51"/>
      <c r="AC645" s="51"/>
      <c r="AD645" s="51"/>
      <c r="AE645" s="51"/>
    </row>
    <row r="646" spans="11:31">
      <c r="K646" s="51" t="str">
        <f t="shared" si="57"/>
        <v>-</v>
      </c>
      <c r="L646" s="51"/>
      <c r="M646" s="51"/>
      <c r="N646" s="51"/>
      <c r="O646" s="51"/>
      <c r="P646" s="51"/>
      <c r="Q646" s="51"/>
      <c r="R646" s="51"/>
      <c r="S646" s="51"/>
      <c r="T646" s="51"/>
      <c r="U646" s="51"/>
      <c r="V646" s="51"/>
      <c r="W646" s="51"/>
      <c r="X646" s="51"/>
      <c r="Y646" s="51"/>
      <c r="Z646" s="51"/>
      <c r="AA646" s="51"/>
      <c r="AB646" s="51"/>
      <c r="AC646" s="51"/>
      <c r="AD646" s="51"/>
      <c r="AE646" s="51"/>
    </row>
    <row r="647" spans="11:31">
      <c r="K647" s="51" t="str">
        <f t="shared" si="57"/>
        <v>-</v>
      </c>
      <c r="L647" s="51"/>
      <c r="M647" s="51"/>
      <c r="N647" s="51"/>
      <c r="O647" s="51"/>
      <c r="P647" s="51"/>
      <c r="Q647" s="51"/>
      <c r="R647" s="51"/>
      <c r="S647" s="51"/>
      <c r="T647" s="51"/>
      <c r="U647" s="51"/>
      <c r="V647" s="51"/>
      <c r="W647" s="51"/>
      <c r="X647" s="51"/>
      <c r="Y647" s="51"/>
      <c r="Z647" s="51"/>
      <c r="AA647" s="51"/>
      <c r="AB647" s="51"/>
      <c r="AC647" s="51"/>
      <c r="AD647" s="51"/>
      <c r="AE647" s="51"/>
    </row>
    <row r="648" spans="11:31">
      <c r="K648" s="51" t="str">
        <f t="shared" si="57"/>
        <v>-</v>
      </c>
      <c r="L648" s="51"/>
      <c r="M648" s="51"/>
      <c r="N648" s="51"/>
      <c r="O648" s="51"/>
      <c r="P648" s="51"/>
      <c r="Q648" s="51"/>
      <c r="R648" s="51"/>
      <c r="S648" s="51"/>
      <c r="T648" s="51"/>
      <c r="U648" s="51"/>
      <c r="V648" s="51"/>
      <c r="W648" s="51"/>
      <c r="X648" s="51"/>
      <c r="Y648" s="51"/>
      <c r="Z648" s="51"/>
      <c r="AA648" s="51"/>
      <c r="AB648" s="51"/>
      <c r="AC648" s="51"/>
      <c r="AD648" s="51"/>
      <c r="AE648" s="51"/>
    </row>
    <row r="649" spans="11:31">
      <c r="K649" s="51" t="str">
        <f t="shared" si="57"/>
        <v>-</v>
      </c>
      <c r="L649" s="51"/>
      <c r="M649" s="51"/>
      <c r="N649" s="51"/>
      <c r="O649" s="51"/>
      <c r="P649" s="51"/>
      <c r="Q649" s="51"/>
      <c r="R649" s="51"/>
      <c r="S649" s="51"/>
      <c r="T649" s="51"/>
      <c r="U649" s="51"/>
      <c r="V649" s="51"/>
      <c r="W649" s="51"/>
      <c r="X649" s="51"/>
      <c r="Y649" s="51"/>
      <c r="Z649" s="51"/>
      <c r="AA649" s="51"/>
      <c r="AB649" s="51"/>
      <c r="AC649" s="51"/>
      <c r="AD649" s="51"/>
      <c r="AE649" s="51"/>
    </row>
    <row r="650" spans="11:31">
      <c r="K650" s="51" t="str">
        <f t="shared" si="57"/>
        <v>-</v>
      </c>
      <c r="L650" s="51"/>
      <c r="M650" s="51"/>
      <c r="N650" s="51"/>
      <c r="O650" s="51"/>
      <c r="P650" s="51"/>
      <c r="Q650" s="51"/>
      <c r="R650" s="51"/>
      <c r="S650" s="51"/>
      <c r="T650" s="51"/>
      <c r="U650" s="51"/>
      <c r="V650" s="51"/>
      <c r="W650" s="51"/>
      <c r="X650" s="51"/>
      <c r="Y650" s="51"/>
      <c r="Z650" s="51"/>
      <c r="AA650" s="51"/>
      <c r="AB650" s="51"/>
      <c r="AC650" s="51"/>
      <c r="AD650" s="51"/>
      <c r="AE650" s="51"/>
    </row>
    <row r="651" spans="11:31">
      <c r="K651" s="51" t="str">
        <f t="shared" si="57"/>
        <v>-</v>
      </c>
      <c r="L651" s="51"/>
      <c r="M651" s="51"/>
      <c r="N651" s="51"/>
      <c r="O651" s="51"/>
      <c r="P651" s="51"/>
      <c r="Q651" s="51"/>
      <c r="R651" s="51"/>
      <c r="S651" s="51"/>
      <c r="T651" s="51"/>
      <c r="U651" s="51"/>
      <c r="V651" s="51"/>
      <c r="W651" s="51"/>
      <c r="X651" s="51"/>
      <c r="Y651" s="51"/>
      <c r="Z651" s="51"/>
      <c r="AA651" s="51"/>
      <c r="AB651" s="51"/>
      <c r="AC651" s="51"/>
      <c r="AD651" s="51"/>
      <c r="AE651" s="51"/>
    </row>
    <row r="652" spans="11:31">
      <c r="K652" s="51" t="str">
        <f t="shared" si="57"/>
        <v>-</v>
      </c>
      <c r="L652" s="51"/>
      <c r="M652" s="51"/>
      <c r="N652" s="51"/>
      <c r="O652" s="51"/>
      <c r="P652" s="51"/>
      <c r="Q652" s="51"/>
      <c r="R652" s="51"/>
      <c r="S652" s="51"/>
      <c r="T652" s="51"/>
      <c r="U652" s="51"/>
      <c r="V652" s="51"/>
      <c r="W652" s="51"/>
      <c r="X652" s="51"/>
      <c r="Y652" s="51"/>
      <c r="Z652" s="51"/>
      <c r="AA652" s="51"/>
      <c r="AB652" s="51"/>
      <c r="AC652" s="51"/>
      <c r="AD652" s="51"/>
      <c r="AE652" s="51"/>
    </row>
    <row r="653" spans="11:31">
      <c r="K653" s="51" t="str">
        <f t="shared" si="57"/>
        <v>-</v>
      </c>
      <c r="L653" s="51"/>
      <c r="M653" s="51"/>
      <c r="N653" s="51"/>
      <c r="O653" s="51"/>
      <c r="P653" s="51"/>
      <c r="Q653" s="51"/>
      <c r="R653" s="51"/>
      <c r="S653" s="51"/>
      <c r="T653" s="51"/>
      <c r="U653" s="51"/>
      <c r="V653" s="51"/>
      <c r="W653" s="51"/>
      <c r="X653" s="51"/>
      <c r="Y653" s="51"/>
      <c r="Z653" s="51"/>
      <c r="AA653" s="51"/>
      <c r="AB653" s="51"/>
      <c r="AC653" s="51"/>
      <c r="AD653" s="51"/>
      <c r="AE653" s="51"/>
    </row>
    <row r="654" spans="11:31">
      <c r="K654" s="51" t="str">
        <f t="shared" si="57"/>
        <v>-</v>
      </c>
      <c r="L654" s="51"/>
      <c r="M654" s="51"/>
      <c r="N654" s="51"/>
      <c r="O654" s="51"/>
      <c r="P654" s="51"/>
      <c r="Q654" s="51"/>
      <c r="R654" s="51"/>
      <c r="S654" s="51"/>
      <c r="T654" s="51"/>
      <c r="U654" s="51"/>
      <c r="V654" s="51"/>
      <c r="W654" s="51"/>
      <c r="X654" s="51"/>
      <c r="Y654" s="51"/>
      <c r="Z654" s="51"/>
      <c r="AA654" s="51"/>
      <c r="AB654" s="51"/>
      <c r="AC654" s="51"/>
      <c r="AD654" s="51"/>
      <c r="AE654" s="51"/>
    </row>
    <row r="655" spans="11:31">
      <c r="K655" s="51" t="str">
        <f t="shared" si="57"/>
        <v>-</v>
      </c>
      <c r="L655" s="51"/>
      <c r="M655" s="51"/>
      <c r="N655" s="51"/>
      <c r="O655" s="51"/>
      <c r="P655" s="51"/>
      <c r="Q655" s="51"/>
      <c r="R655" s="51"/>
      <c r="S655" s="51"/>
      <c r="T655" s="51"/>
      <c r="U655" s="51"/>
      <c r="V655" s="51"/>
      <c r="W655" s="51"/>
      <c r="X655" s="51"/>
      <c r="Y655" s="51"/>
      <c r="Z655" s="51"/>
      <c r="AA655" s="51"/>
      <c r="AB655" s="51"/>
      <c r="AC655" s="51"/>
      <c r="AD655" s="51"/>
      <c r="AE655" s="51"/>
    </row>
    <row r="656" spans="11:31">
      <c r="K656" s="51" t="str">
        <f t="shared" si="57"/>
        <v>-</v>
      </c>
      <c r="L656" s="51"/>
      <c r="M656" s="51"/>
      <c r="N656" s="51"/>
      <c r="O656" s="51"/>
      <c r="P656" s="51"/>
      <c r="Q656" s="51"/>
      <c r="R656" s="51"/>
      <c r="S656" s="51"/>
      <c r="T656" s="51"/>
      <c r="U656" s="51"/>
      <c r="V656" s="51"/>
      <c r="W656" s="51"/>
      <c r="X656" s="51"/>
      <c r="Y656" s="51"/>
      <c r="Z656" s="51"/>
      <c r="AA656" s="51"/>
      <c r="AB656" s="51"/>
      <c r="AC656" s="51"/>
      <c r="AD656" s="51"/>
      <c r="AE656" s="51"/>
    </row>
    <row r="657" spans="11:31">
      <c r="K657" s="51" t="str">
        <f t="shared" si="57"/>
        <v>-</v>
      </c>
      <c r="L657" s="51"/>
      <c r="M657" s="51"/>
      <c r="N657" s="51"/>
      <c r="O657" s="51"/>
      <c r="P657" s="51"/>
      <c r="Q657" s="51"/>
      <c r="R657" s="51"/>
      <c r="S657" s="51"/>
      <c r="T657" s="51"/>
      <c r="U657" s="51"/>
      <c r="V657" s="51"/>
      <c r="W657" s="51"/>
      <c r="X657" s="51"/>
      <c r="Y657" s="51"/>
      <c r="Z657" s="51"/>
      <c r="AA657" s="51"/>
      <c r="AB657" s="51"/>
      <c r="AC657" s="51"/>
      <c r="AD657" s="51"/>
      <c r="AE657" s="51"/>
    </row>
    <row r="658" spans="11:31">
      <c r="K658" s="51" t="str">
        <f t="shared" si="57"/>
        <v>-</v>
      </c>
      <c r="L658" s="51"/>
      <c r="M658" s="51"/>
      <c r="N658" s="51"/>
      <c r="O658" s="51"/>
      <c r="P658" s="51"/>
      <c r="Q658" s="51"/>
      <c r="R658" s="51"/>
      <c r="S658" s="51"/>
      <c r="T658" s="51"/>
      <c r="U658" s="51"/>
      <c r="V658" s="51"/>
      <c r="W658" s="51"/>
      <c r="X658" s="51"/>
      <c r="Y658" s="51"/>
      <c r="Z658" s="51"/>
      <c r="AA658" s="51"/>
      <c r="AB658" s="51"/>
      <c r="AC658" s="51"/>
      <c r="AD658" s="51"/>
      <c r="AE658" s="51"/>
    </row>
    <row r="659" spans="11:31">
      <c r="K659" s="51" t="str">
        <f t="shared" si="57"/>
        <v>-</v>
      </c>
      <c r="L659" s="51"/>
      <c r="M659" s="51"/>
      <c r="N659" s="51"/>
      <c r="O659" s="51"/>
      <c r="P659" s="51"/>
      <c r="Q659" s="51"/>
      <c r="R659" s="51"/>
      <c r="S659" s="51"/>
      <c r="T659" s="51"/>
      <c r="U659" s="51"/>
      <c r="V659" s="51"/>
      <c r="W659" s="51"/>
      <c r="X659" s="51"/>
      <c r="Y659" s="51"/>
      <c r="Z659" s="51"/>
      <c r="AA659" s="51"/>
      <c r="AB659" s="51"/>
      <c r="AC659" s="51"/>
      <c r="AD659" s="51"/>
      <c r="AE659" s="51"/>
    </row>
    <row r="660" spans="11:31">
      <c r="K660" s="51" t="str">
        <f t="shared" si="57"/>
        <v>-</v>
      </c>
      <c r="L660" s="51"/>
      <c r="M660" s="51"/>
      <c r="N660" s="51"/>
      <c r="O660" s="51"/>
      <c r="P660" s="51"/>
      <c r="Q660" s="51"/>
      <c r="R660" s="51"/>
      <c r="S660" s="51"/>
      <c r="T660" s="51"/>
      <c r="U660" s="51"/>
      <c r="V660" s="51"/>
      <c r="W660" s="51"/>
      <c r="X660" s="51"/>
      <c r="Y660" s="51"/>
      <c r="Z660" s="51"/>
      <c r="AA660" s="51"/>
      <c r="AB660" s="51"/>
      <c r="AC660" s="51"/>
      <c r="AD660" s="51"/>
      <c r="AE660" s="51"/>
    </row>
    <row r="661" spans="11:31">
      <c r="K661" s="51" t="str">
        <f t="shared" si="57"/>
        <v>-</v>
      </c>
      <c r="L661" s="51"/>
      <c r="M661" s="51"/>
      <c r="N661" s="51"/>
      <c r="O661" s="51"/>
      <c r="P661" s="51"/>
      <c r="Q661" s="51"/>
      <c r="R661" s="51"/>
      <c r="S661" s="51"/>
      <c r="T661" s="51"/>
      <c r="U661" s="51"/>
      <c r="V661" s="51"/>
      <c r="W661" s="51"/>
      <c r="X661" s="51"/>
      <c r="Y661" s="51"/>
      <c r="Z661" s="51"/>
      <c r="AA661" s="51"/>
      <c r="AB661" s="51"/>
      <c r="AC661" s="51"/>
      <c r="AD661" s="51"/>
      <c r="AE661" s="51"/>
    </row>
    <row r="662" spans="11:31">
      <c r="K662" s="51" t="str">
        <f t="shared" si="57"/>
        <v>-</v>
      </c>
      <c r="L662" s="51"/>
      <c r="M662" s="51"/>
      <c r="N662" s="51"/>
      <c r="O662" s="51"/>
      <c r="P662" s="51"/>
      <c r="Q662" s="51"/>
      <c r="R662" s="51"/>
      <c r="S662" s="51"/>
      <c r="T662" s="51"/>
      <c r="U662" s="51"/>
      <c r="V662" s="51"/>
      <c r="W662" s="51"/>
      <c r="X662" s="51"/>
      <c r="Y662" s="51"/>
      <c r="Z662" s="51"/>
      <c r="AA662" s="51"/>
      <c r="AB662" s="51"/>
      <c r="AC662" s="51"/>
      <c r="AD662" s="51"/>
      <c r="AE662" s="51"/>
    </row>
    <row r="663" spans="11:31">
      <c r="K663" s="51" t="str">
        <f t="shared" si="57"/>
        <v>-</v>
      </c>
      <c r="L663" s="51"/>
      <c r="M663" s="51"/>
      <c r="N663" s="51"/>
      <c r="O663" s="51"/>
      <c r="P663" s="51"/>
      <c r="Q663" s="51"/>
      <c r="R663" s="51"/>
      <c r="S663" s="51"/>
      <c r="T663" s="51"/>
      <c r="U663" s="51"/>
      <c r="V663" s="51"/>
      <c r="W663" s="51"/>
      <c r="X663" s="51"/>
      <c r="Y663" s="51"/>
      <c r="Z663" s="51"/>
      <c r="AA663" s="51"/>
      <c r="AB663" s="51"/>
      <c r="AC663" s="51"/>
      <c r="AD663" s="51"/>
      <c r="AE663" s="51"/>
    </row>
    <row r="664" spans="11:31">
      <c r="K664" s="51" t="str">
        <f t="shared" si="57"/>
        <v>-</v>
      </c>
      <c r="L664" s="51"/>
      <c r="M664" s="51"/>
      <c r="N664" s="51"/>
      <c r="O664" s="51"/>
      <c r="P664" s="51"/>
      <c r="Q664" s="51"/>
      <c r="R664" s="51"/>
      <c r="S664" s="51"/>
      <c r="T664" s="51"/>
      <c r="U664" s="51"/>
      <c r="V664" s="51"/>
      <c r="W664" s="51"/>
      <c r="X664" s="51"/>
      <c r="Y664" s="51"/>
      <c r="Z664" s="51"/>
      <c r="AA664" s="51"/>
      <c r="AB664" s="51"/>
      <c r="AC664" s="51"/>
      <c r="AD664" s="51"/>
      <c r="AE664" s="51"/>
    </row>
    <row r="665" spans="11:31">
      <c r="K665" s="51" t="str">
        <f t="shared" si="57"/>
        <v>-</v>
      </c>
      <c r="L665" s="51"/>
      <c r="M665" s="51"/>
      <c r="N665" s="51"/>
      <c r="O665" s="51"/>
      <c r="P665" s="51"/>
      <c r="Q665" s="51"/>
      <c r="R665" s="51"/>
      <c r="S665" s="51"/>
      <c r="T665" s="51"/>
      <c r="U665" s="51"/>
      <c r="V665" s="51"/>
      <c r="W665" s="51"/>
      <c r="X665" s="51"/>
      <c r="Y665" s="51"/>
      <c r="Z665" s="51"/>
      <c r="AA665" s="51"/>
      <c r="AB665" s="51"/>
      <c r="AC665" s="51"/>
      <c r="AD665" s="51"/>
      <c r="AE665" s="51"/>
    </row>
    <row r="666" spans="11:31">
      <c r="K666" s="51" t="str">
        <f t="shared" si="57"/>
        <v>-</v>
      </c>
      <c r="L666" s="51"/>
      <c r="M666" s="51"/>
      <c r="N666" s="51"/>
      <c r="O666" s="51"/>
      <c r="P666" s="51"/>
      <c r="Q666" s="51"/>
      <c r="R666" s="51"/>
      <c r="S666" s="51"/>
      <c r="T666" s="51"/>
      <c r="U666" s="51"/>
      <c r="V666" s="51"/>
      <c r="W666" s="51"/>
      <c r="X666" s="51"/>
      <c r="Y666" s="51"/>
      <c r="Z666" s="51"/>
      <c r="AA666" s="51"/>
      <c r="AB666" s="51"/>
      <c r="AC666" s="51"/>
      <c r="AD666" s="51"/>
      <c r="AE666" s="51"/>
    </row>
    <row r="667" spans="11:31">
      <c r="K667" s="51" t="str">
        <f t="shared" si="57"/>
        <v>-</v>
      </c>
      <c r="L667" s="51"/>
      <c r="M667" s="51"/>
      <c r="N667" s="51"/>
      <c r="O667" s="51"/>
      <c r="P667" s="51"/>
      <c r="Q667" s="51"/>
      <c r="R667" s="51"/>
      <c r="S667" s="51"/>
      <c r="T667" s="51"/>
      <c r="U667" s="51"/>
      <c r="V667" s="51"/>
      <c r="W667" s="51"/>
      <c r="X667" s="51"/>
      <c r="Y667" s="51"/>
      <c r="Z667" s="51"/>
      <c r="AA667" s="51"/>
      <c r="AB667" s="51"/>
      <c r="AC667" s="51"/>
      <c r="AD667" s="51"/>
      <c r="AE667" s="51"/>
    </row>
    <row r="668" spans="11:31">
      <c r="K668" s="51" t="str">
        <f t="shared" si="57"/>
        <v>-</v>
      </c>
      <c r="L668" s="51"/>
      <c r="M668" s="51"/>
      <c r="N668" s="51"/>
      <c r="O668" s="51"/>
      <c r="P668" s="51"/>
      <c r="Q668" s="51"/>
      <c r="R668" s="51"/>
      <c r="S668" s="51"/>
      <c r="T668" s="51"/>
      <c r="U668" s="51"/>
      <c r="V668" s="51"/>
      <c r="W668" s="51"/>
      <c r="X668" s="51"/>
      <c r="Y668" s="51"/>
      <c r="Z668" s="51"/>
      <c r="AA668" s="51"/>
      <c r="AB668" s="51"/>
      <c r="AC668" s="51"/>
      <c r="AD668" s="51"/>
      <c r="AE668" s="51"/>
    </row>
    <row r="669" spans="11:31">
      <c r="K669" s="51" t="str">
        <f t="shared" si="57"/>
        <v>-</v>
      </c>
      <c r="L669" s="51"/>
      <c r="M669" s="51"/>
      <c r="N669" s="51"/>
      <c r="O669" s="51"/>
      <c r="P669" s="51"/>
      <c r="Q669" s="51"/>
      <c r="R669" s="51"/>
      <c r="S669" s="51"/>
      <c r="T669" s="51"/>
      <c r="U669" s="51"/>
      <c r="V669" s="51"/>
      <c r="W669" s="51"/>
      <c r="X669" s="51"/>
      <c r="Y669" s="51"/>
      <c r="Z669" s="51"/>
      <c r="AA669" s="51"/>
      <c r="AB669" s="51"/>
      <c r="AC669" s="51"/>
      <c r="AD669" s="51"/>
      <c r="AE669" s="51"/>
    </row>
    <row r="670" spans="11:31">
      <c r="K670" s="51" t="str">
        <f t="shared" si="57"/>
        <v>-</v>
      </c>
      <c r="L670" s="51"/>
      <c r="M670" s="51"/>
      <c r="N670" s="51"/>
      <c r="O670" s="51"/>
      <c r="P670" s="51"/>
      <c r="Q670" s="51"/>
      <c r="R670" s="51"/>
      <c r="S670" s="51"/>
      <c r="T670" s="51"/>
      <c r="U670" s="51"/>
      <c r="V670" s="51"/>
      <c r="W670" s="51"/>
      <c r="X670" s="51"/>
      <c r="Y670" s="51"/>
      <c r="Z670" s="51"/>
      <c r="AA670" s="51"/>
      <c r="AB670" s="51"/>
      <c r="AC670" s="51"/>
      <c r="AD670" s="51"/>
      <c r="AE670" s="51"/>
    </row>
    <row r="671" spans="11:31">
      <c r="K671" s="51" t="str">
        <f t="shared" si="57"/>
        <v>-</v>
      </c>
      <c r="L671" s="51"/>
      <c r="M671" s="51"/>
      <c r="N671" s="51"/>
      <c r="O671" s="51"/>
      <c r="P671" s="51"/>
      <c r="Q671" s="51"/>
      <c r="R671" s="51"/>
      <c r="S671" s="51"/>
      <c r="T671" s="51"/>
      <c r="U671" s="51"/>
      <c r="V671" s="51"/>
      <c r="W671" s="51"/>
      <c r="X671" s="51"/>
      <c r="Y671" s="51"/>
      <c r="Z671" s="51"/>
      <c r="AA671" s="51"/>
      <c r="AB671" s="51"/>
      <c r="AC671" s="51"/>
      <c r="AD671" s="51"/>
      <c r="AE671" s="51"/>
    </row>
    <row r="672" spans="11:31">
      <c r="K672" s="51" t="str">
        <f t="shared" si="57"/>
        <v>-</v>
      </c>
      <c r="L672" s="51"/>
      <c r="M672" s="51"/>
      <c r="N672" s="51"/>
      <c r="O672" s="51"/>
      <c r="P672" s="51"/>
      <c r="Q672" s="51"/>
      <c r="R672" s="51"/>
      <c r="S672" s="51"/>
      <c r="T672" s="51"/>
      <c r="U672" s="51"/>
      <c r="V672" s="51"/>
      <c r="W672" s="51"/>
      <c r="X672" s="51"/>
      <c r="Y672" s="51"/>
      <c r="Z672" s="51"/>
      <c r="AA672" s="51"/>
      <c r="AB672" s="51"/>
      <c r="AC672" s="51"/>
      <c r="AD672" s="51"/>
      <c r="AE672" s="51"/>
    </row>
    <row r="673" spans="11:31">
      <c r="K673" s="51" t="str">
        <f t="shared" si="57"/>
        <v>-</v>
      </c>
      <c r="L673" s="51"/>
      <c r="M673" s="51"/>
      <c r="N673" s="51"/>
      <c r="O673" s="51"/>
      <c r="P673" s="51"/>
      <c r="Q673" s="51"/>
      <c r="R673" s="51"/>
      <c r="S673" s="51"/>
      <c r="T673" s="51"/>
      <c r="U673" s="51"/>
      <c r="V673" s="51"/>
      <c r="W673" s="51"/>
      <c r="X673" s="51"/>
      <c r="Y673" s="51"/>
      <c r="Z673" s="51"/>
      <c r="AA673" s="51"/>
      <c r="AB673" s="51"/>
      <c r="AC673" s="51"/>
      <c r="AD673" s="51"/>
      <c r="AE673" s="51"/>
    </row>
    <row r="674" spans="11:31">
      <c r="K674" s="51" t="str">
        <f t="shared" si="57"/>
        <v>-</v>
      </c>
      <c r="L674" s="51"/>
      <c r="M674" s="51"/>
      <c r="N674" s="51"/>
      <c r="O674" s="51"/>
      <c r="P674" s="51"/>
      <c r="Q674" s="51"/>
      <c r="R674" s="51"/>
      <c r="S674" s="51"/>
      <c r="T674" s="51"/>
      <c r="U674" s="51"/>
      <c r="V674" s="51"/>
      <c r="W674" s="51"/>
      <c r="X674" s="51"/>
      <c r="Y674" s="51"/>
      <c r="Z674" s="51"/>
      <c r="AA674" s="51"/>
      <c r="AB674" s="51"/>
      <c r="AC674" s="51"/>
      <c r="AD674" s="51"/>
      <c r="AE674" s="51"/>
    </row>
    <row r="675" spans="11:31">
      <c r="K675" s="51" t="str">
        <f t="shared" si="57"/>
        <v>-</v>
      </c>
      <c r="L675" s="51"/>
      <c r="M675" s="51"/>
      <c r="N675" s="51"/>
      <c r="O675" s="51"/>
      <c r="P675" s="51"/>
      <c r="Q675" s="51"/>
      <c r="R675" s="51"/>
      <c r="S675" s="51"/>
      <c r="T675" s="51"/>
      <c r="U675" s="51"/>
      <c r="V675" s="51"/>
      <c r="W675" s="51"/>
      <c r="X675" s="51"/>
      <c r="Y675" s="51"/>
      <c r="Z675" s="51"/>
      <c r="AA675" s="51"/>
      <c r="AB675" s="51"/>
      <c r="AC675" s="51"/>
      <c r="AD675" s="51"/>
      <c r="AE675" s="51"/>
    </row>
    <row r="676" spans="11:31">
      <c r="K676" s="51" t="str">
        <f t="shared" si="57"/>
        <v>-</v>
      </c>
      <c r="L676" s="51"/>
      <c r="M676" s="51"/>
      <c r="N676" s="51"/>
      <c r="O676" s="51"/>
      <c r="P676" s="51"/>
      <c r="Q676" s="51"/>
      <c r="R676" s="51"/>
      <c r="S676" s="51"/>
      <c r="T676" s="51"/>
      <c r="U676" s="51"/>
      <c r="V676" s="51"/>
      <c r="W676" s="51"/>
      <c r="X676" s="51"/>
      <c r="Y676" s="51"/>
      <c r="Z676" s="51"/>
      <c r="AA676" s="51"/>
      <c r="AB676" s="51"/>
      <c r="AC676" s="51"/>
      <c r="AD676" s="51"/>
      <c r="AE676" s="51"/>
    </row>
    <row r="677" spans="11:31">
      <c r="K677" s="51" t="str">
        <f t="shared" si="57"/>
        <v>-</v>
      </c>
      <c r="L677" s="51"/>
      <c r="M677" s="51"/>
      <c r="N677" s="51"/>
      <c r="O677" s="51"/>
      <c r="P677" s="51"/>
      <c r="Q677" s="51"/>
      <c r="R677" s="51"/>
      <c r="S677" s="51"/>
      <c r="T677" s="51"/>
      <c r="U677" s="51"/>
      <c r="V677" s="51"/>
      <c r="W677" s="51"/>
      <c r="X677" s="51"/>
      <c r="Y677" s="51"/>
      <c r="Z677" s="51"/>
      <c r="AA677" s="51"/>
      <c r="AB677" s="51"/>
      <c r="AC677" s="51"/>
      <c r="AD677" s="51"/>
      <c r="AE677" s="51"/>
    </row>
    <row r="678" spans="11:31">
      <c r="K678" s="51" t="str">
        <f t="shared" si="57"/>
        <v>-</v>
      </c>
      <c r="L678" s="51"/>
      <c r="M678" s="51"/>
      <c r="N678" s="51"/>
      <c r="O678" s="51"/>
      <c r="P678" s="51"/>
      <c r="Q678" s="51"/>
      <c r="R678" s="51"/>
      <c r="S678" s="51"/>
      <c r="T678" s="51"/>
      <c r="U678" s="51"/>
      <c r="V678" s="51"/>
      <c r="W678" s="51"/>
      <c r="X678" s="51"/>
      <c r="Y678" s="51"/>
      <c r="Z678" s="51"/>
      <c r="AA678" s="51"/>
      <c r="AB678" s="51"/>
      <c r="AC678" s="51"/>
      <c r="AD678" s="51"/>
      <c r="AE678" s="51"/>
    </row>
    <row r="679" spans="11:31">
      <c r="K679" s="51" t="str">
        <f t="shared" si="57"/>
        <v>-</v>
      </c>
      <c r="L679" s="51"/>
      <c r="M679" s="51"/>
      <c r="N679" s="51"/>
      <c r="O679" s="51"/>
      <c r="P679" s="51"/>
      <c r="Q679" s="51"/>
      <c r="R679" s="51"/>
      <c r="S679" s="51"/>
      <c r="T679" s="51"/>
      <c r="U679" s="51"/>
      <c r="V679" s="51"/>
      <c r="W679" s="51"/>
      <c r="X679" s="51"/>
      <c r="Y679" s="51"/>
      <c r="Z679" s="51"/>
      <c r="AA679" s="51"/>
      <c r="AB679" s="51"/>
      <c r="AC679" s="51"/>
      <c r="AD679" s="51"/>
      <c r="AE679" s="51"/>
    </row>
    <row r="680" spans="11:31">
      <c r="K680" s="51" t="str">
        <f t="shared" si="57"/>
        <v>-</v>
      </c>
      <c r="L680" s="51"/>
      <c r="M680" s="51"/>
      <c r="N680" s="51"/>
      <c r="O680" s="51"/>
      <c r="P680" s="51"/>
      <c r="Q680" s="51"/>
      <c r="R680" s="51"/>
      <c r="S680" s="51"/>
      <c r="T680" s="51"/>
      <c r="U680" s="51"/>
      <c r="V680" s="51"/>
      <c r="W680" s="51"/>
      <c r="X680" s="51"/>
      <c r="Y680" s="51"/>
      <c r="Z680" s="51"/>
      <c r="AA680" s="51"/>
      <c r="AB680" s="51"/>
      <c r="AC680" s="51"/>
      <c r="AD680" s="51"/>
      <c r="AE680" s="51"/>
    </row>
    <row r="681" spans="11:31">
      <c r="K681" s="51" t="str">
        <f t="shared" si="57"/>
        <v>-</v>
      </c>
      <c r="L681" s="51"/>
      <c r="M681" s="51"/>
      <c r="N681" s="51"/>
      <c r="O681" s="51"/>
      <c r="P681" s="51"/>
      <c r="Q681" s="51"/>
      <c r="R681" s="51"/>
      <c r="S681" s="51"/>
      <c r="T681" s="51"/>
      <c r="U681" s="51"/>
      <c r="V681" s="51"/>
      <c r="W681" s="51"/>
      <c r="X681" s="51"/>
      <c r="Y681" s="51"/>
      <c r="Z681" s="51"/>
      <c r="AA681" s="51"/>
      <c r="AB681" s="51"/>
      <c r="AC681" s="51"/>
      <c r="AD681" s="51"/>
      <c r="AE681" s="51"/>
    </row>
    <row r="682" spans="11:31">
      <c r="K682" s="51" t="str">
        <f t="shared" si="57"/>
        <v>-</v>
      </c>
      <c r="L682" s="51"/>
      <c r="M682" s="51"/>
      <c r="N682" s="51"/>
      <c r="O682" s="51"/>
      <c r="P682" s="51"/>
      <c r="Q682" s="51"/>
      <c r="R682" s="51"/>
      <c r="S682" s="51"/>
      <c r="T682" s="51"/>
      <c r="U682" s="51"/>
      <c r="V682" s="51"/>
      <c r="W682" s="51"/>
      <c r="X682" s="51"/>
      <c r="Y682" s="51"/>
      <c r="Z682" s="51"/>
      <c r="AA682" s="51"/>
      <c r="AB682" s="51"/>
      <c r="AC682" s="51"/>
      <c r="AD682" s="51"/>
      <c r="AE682" s="51"/>
    </row>
    <row r="683" spans="11:31">
      <c r="K683" s="51" t="str">
        <f t="shared" si="57"/>
        <v>-</v>
      </c>
      <c r="L683" s="51"/>
      <c r="M683" s="51"/>
      <c r="N683" s="51"/>
      <c r="O683" s="51"/>
      <c r="P683" s="51"/>
      <c r="Q683" s="51"/>
      <c r="R683" s="51"/>
      <c r="S683" s="51"/>
      <c r="T683" s="51"/>
      <c r="U683" s="51"/>
      <c r="V683" s="51"/>
      <c r="W683" s="51"/>
      <c r="X683" s="51"/>
      <c r="Y683" s="51"/>
      <c r="Z683" s="51"/>
      <c r="AA683" s="51"/>
      <c r="AB683" s="51"/>
      <c r="AC683" s="51"/>
      <c r="AD683" s="51"/>
      <c r="AE683" s="51"/>
    </row>
    <row r="684" spans="11:31">
      <c r="K684" s="51" t="str">
        <f t="shared" si="57"/>
        <v>-</v>
      </c>
      <c r="L684" s="51"/>
      <c r="M684" s="51"/>
      <c r="N684" s="51"/>
      <c r="O684" s="51"/>
      <c r="P684" s="51"/>
      <c r="Q684" s="51"/>
      <c r="R684" s="51"/>
      <c r="S684" s="51"/>
      <c r="T684" s="51"/>
      <c r="U684" s="51"/>
      <c r="V684" s="51"/>
      <c r="W684" s="51"/>
      <c r="X684" s="51"/>
      <c r="Y684" s="51"/>
      <c r="Z684" s="51"/>
      <c r="AA684" s="51"/>
      <c r="AB684" s="51"/>
      <c r="AC684" s="51"/>
      <c r="AD684" s="51"/>
      <c r="AE684" s="51"/>
    </row>
    <row r="685" spans="11:31">
      <c r="K685" s="51" t="str">
        <f t="shared" si="57"/>
        <v>-</v>
      </c>
      <c r="L685" s="51"/>
      <c r="M685" s="51"/>
      <c r="N685" s="51"/>
      <c r="O685" s="51"/>
      <c r="P685" s="51"/>
      <c r="Q685" s="51"/>
      <c r="R685" s="51"/>
      <c r="S685" s="51"/>
      <c r="T685" s="51"/>
      <c r="U685" s="51"/>
      <c r="V685" s="51"/>
      <c r="W685" s="51"/>
      <c r="X685" s="51"/>
      <c r="Y685" s="51"/>
      <c r="Z685" s="51"/>
      <c r="AA685" s="51"/>
      <c r="AB685" s="51"/>
      <c r="AC685" s="51"/>
      <c r="AD685" s="51"/>
      <c r="AE685" s="51"/>
    </row>
    <row r="686" spans="11:31">
      <c r="K686" s="51" t="str">
        <f t="shared" si="57"/>
        <v>-</v>
      </c>
      <c r="L686" s="51"/>
      <c r="M686" s="51"/>
      <c r="N686" s="51"/>
      <c r="O686" s="51"/>
      <c r="P686" s="51"/>
      <c r="Q686" s="51"/>
      <c r="R686" s="51"/>
      <c r="S686" s="51"/>
      <c r="T686" s="51"/>
      <c r="U686" s="51"/>
      <c r="V686" s="51"/>
      <c r="W686" s="51"/>
      <c r="X686" s="51"/>
      <c r="Y686" s="51"/>
      <c r="Z686" s="51"/>
      <c r="AA686" s="51"/>
      <c r="AB686" s="51"/>
      <c r="AC686" s="51"/>
      <c r="AD686" s="51"/>
      <c r="AE686" s="51"/>
    </row>
    <row r="687" spans="11:31">
      <c r="K687" s="51" t="str">
        <f t="shared" si="57"/>
        <v>-</v>
      </c>
      <c r="L687" s="51"/>
      <c r="M687" s="51"/>
      <c r="N687" s="51"/>
      <c r="O687" s="51"/>
      <c r="P687" s="51"/>
      <c r="Q687" s="51"/>
      <c r="R687" s="51"/>
      <c r="S687" s="51"/>
      <c r="T687" s="51"/>
      <c r="U687" s="51"/>
      <c r="V687" s="51"/>
      <c r="W687" s="51"/>
      <c r="X687" s="51"/>
      <c r="Y687" s="51"/>
      <c r="Z687" s="51"/>
      <c r="AA687" s="51"/>
      <c r="AB687" s="51"/>
      <c r="AC687" s="51"/>
      <c r="AD687" s="51"/>
      <c r="AE687" s="51"/>
    </row>
    <row r="688" spans="11:31">
      <c r="K688" s="51" t="str">
        <f t="shared" si="57"/>
        <v>-</v>
      </c>
      <c r="L688" s="51"/>
      <c r="M688" s="51"/>
      <c r="N688" s="51"/>
      <c r="O688" s="51"/>
      <c r="P688" s="51"/>
      <c r="Q688" s="51"/>
      <c r="R688" s="51"/>
      <c r="S688" s="51"/>
      <c r="T688" s="51"/>
      <c r="U688" s="51"/>
      <c r="V688" s="51"/>
      <c r="W688" s="51"/>
      <c r="X688" s="51"/>
      <c r="Y688" s="51"/>
      <c r="Z688" s="51"/>
      <c r="AA688" s="51"/>
      <c r="AB688" s="51"/>
      <c r="AC688" s="51"/>
      <c r="AD688" s="51"/>
      <c r="AE688" s="51"/>
    </row>
    <row r="689" spans="11:31">
      <c r="K689" s="51" t="str">
        <f t="shared" si="57"/>
        <v>-</v>
      </c>
      <c r="L689" s="51"/>
      <c r="M689" s="51"/>
      <c r="N689" s="51"/>
      <c r="O689" s="51"/>
      <c r="P689" s="51"/>
      <c r="Q689" s="51"/>
      <c r="R689" s="51"/>
      <c r="S689" s="51"/>
      <c r="T689" s="51"/>
      <c r="U689" s="51"/>
      <c r="V689" s="51"/>
      <c r="W689" s="51"/>
      <c r="X689" s="51"/>
      <c r="Y689" s="51"/>
      <c r="Z689" s="51"/>
      <c r="AA689" s="51"/>
      <c r="AB689" s="51"/>
      <c r="AC689" s="51"/>
      <c r="AD689" s="51"/>
      <c r="AE689" s="51"/>
    </row>
    <row r="690" spans="11:31">
      <c r="K690" s="51" t="str">
        <f t="shared" si="57"/>
        <v>-</v>
      </c>
      <c r="L690" s="51"/>
      <c r="M690" s="51"/>
      <c r="N690" s="51"/>
      <c r="O690" s="51"/>
      <c r="P690" s="51"/>
      <c r="Q690" s="51"/>
      <c r="R690" s="51"/>
      <c r="S690" s="51"/>
      <c r="T690" s="51"/>
      <c r="U690" s="51"/>
      <c r="V690" s="51"/>
      <c r="W690" s="51"/>
      <c r="X690" s="51"/>
      <c r="Y690" s="51"/>
      <c r="Z690" s="51"/>
      <c r="AA690" s="51"/>
      <c r="AB690" s="51"/>
      <c r="AC690" s="51"/>
      <c r="AD690" s="51"/>
      <c r="AE690" s="51"/>
    </row>
    <row r="691" spans="11:31">
      <c r="K691" s="51" t="str">
        <f t="shared" si="57"/>
        <v>-</v>
      </c>
      <c r="L691" s="51"/>
      <c r="M691" s="51"/>
      <c r="N691" s="51"/>
      <c r="O691" s="51"/>
      <c r="P691" s="51"/>
      <c r="Q691" s="51"/>
      <c r="R691" s="51"/>
      <c r="S691" s="51"/>
      <c r="T691" s="51"/>
      <c r="U691" s="51"/>
      <c r="V691" s="51"/>
      <c r="W691" s="51"/>
      <c r="X691" s="51"/>
      <c r="Y691" s="51"/>
      <c r="Z691" s="51"/>
      <c r="AA691" s="51"/>
      <c r="AB691" s="51"/>
      <c r="AC691" s="51"/>
      <c r="AD691" s="51"/>
      <c r="AE691" s="51"/>
    </row>
    <row r="692" spans="11:31">
      <c r="K692" s="51" t="str">
        <f t="shared" si="57"/>
        <v>-</v>
      </c>
      <c r="L692" s="51"/>
      <c r="M692" s="51"/>
      <c r="N692" s="51"/>
      <c r="O692" s="51"/>
      <c r="P692" s="51"/>
      <c r="Q692" s="51"/>
      <c r="R692" s="51"/>
      <c r="S692" s="51"/>
      <c r="T692" s="51"/>
      <c r="U692" s="51"/>
      <c r="V692" s="51"/>
      <c r="W692" s="51"/>
      <c r="X692" s="51"/>
      <c r="Y692" s="51"/>
      <c r="Z692" s="51"/>
      <c r="AA692" s="51"/>
      <c r="AB692" s="51"/>
      <c r="AC692" s="51"/>
      <c r="AD692" s="51"/>
      <c r="AE692" s="51"/>
    </row>
    <row r="693" spans="11:31">
      <c r="K693" s="51" t="str">
        <f t="shared" si="57"/>
        <v>-</v>
      </c>
      <c r="L693" s="51"/>
      <c r="M693" s="51"/>
      <c r="N693" s="51"/>
      <c r="O693" s="51"/>
      <c r="P693" s="51"/>
      <c r="Q693" s="51"/>
      <c r="R693" s="51"/>
      <c r="S693" s="51"/>
      <c r="T693" s="51"/>
      <c r="U693" s="51"/>
      <c r="V693" s="51"/>
      <c r="W693" s="51"/>
      <c r="X693" s="51"/>
      <c r="Y693" s="51"/>
      <c r="Z693" s="51"/>
      <c r="AA693" s="51"/>
      <c r="AB693" s="51"/>
      <c r="AC693" s="51"/>
      <c r="AD693" s="51"/>
      <c r="AE693" s="51"/>
    </row>
    <row r="694" spans="11:31">
      <c r="K694" s="51" t="str">
        <f t="shared" si="57"/>
        <v>-</v>
      </c>
      <c r="L694" s="51"/>
      <c r="M694" s="51"/>
      <c r="N694" s="51"/>
      <c r="O694" s="51"/>
      <c r="P694" s="51"/>
      <c r="Q694" s="51"/>
      <c r="R694" s="51"/>
      <c r="S694" s="51"/>
      <c r="T694" s="51"/>
      <c r="U694" s="51"/>
      <c r="V694" s="51"/>
      <c r="W694" s="51"/>
      <c r="X694" s="51"/>
      <c r="Y694" s="51"/>
      <c r="Z694" s="51"/>
      <c r="AA694" s="51"/>
      <c r="AB694" s="51"/>
      <c r="AC694" s="51"/>
      <c r="AD694" s="51"/>
      <c r="AE694" s="51"/>
    </row>
    <row r="695" spans="11:31">
      <c r="K695" s="51" t="str">
        <f t="shared" si="57"/>
        <v>-</v>
      </c>
      <c r="L695" s="51"/>
      <c r="M695" s="51"/>
      <c r="N695" s="51"/>
      <c r="O695" s="51"/>
      <c r="P695" s="51"/>
      <c r="Q695" s="51"/>
      <c r="R695" s="51"/>
      <c r="S695" s="51"/>
      <c r="T695" s="51"/>
      <c r="U695" s="51"/>
      <c r="V695" s="51"/>
      <c r="W695" s="51"/>
      <c r="X695" s="51"/>
      <c r="Y695" s="51"/>
      <c r="Z695" s="51"/>
      <c r="AA695" s="51"/>
      <c r="AB695" s="51"/>
      <c r="AC695" s="51"/>
      <c r="AD695" s="51"/>
      <c r="AE695" s="51"/>
    </row>
    <row r="696" spans="11:31">
      <c r="K696" s="51" t="str">
        <f t="shared" si="57"/>
        <v>-</v>
      </c>
      <c r="L696" s="51"/>
      <c r="M696" s="51"/>
      <c r="N696" s="51"/>
      <c r="O696" s="51"/>
      <c r="P696" s="51"/>
      <c r="Q696" s="51"/>
      <c r="R696" s="51"/>
      <c r="S696" s="51"/>
      <c r="T696" s="51"/>
      <c r="U696" s="51"/>
      <c r="V696" s="51"/>
      <c r="W696" s="51"/>
      <c r="X696" s="51"/>
      <c r="Y696" s="51"/>
      <c r="Z696" s="51"/>
      <c r="AA696" s="51"/>
      <c r="AB696" s="51"/>
      <c r="AC696" s="51"/>
      <c r="AD696" s="51"/>
      <c r="AE696" s="51"/>
    </row>
    <row r="697" spans="11:31">
      <c r="K697" s="51" t="str">
        <f t="shared" si="57"/>
        <v>-</v>
      </c>
      <c r="L697" s="51"/>
      <c r="M697" s="51"/>
      <c r="N697" s="51"/>
      <c r="O697" s="51"/>
      <c r="P697" s="51"/>
      <c r="Q697" s="51"/>
      <c r="R697" s="51"/>
      <c r="S697" s="51"/>
      <c r="T697" s="51"/>
      <c r="U697" s="51"/>
      <c r="V697" s="51"/>
      <c r="W697" s="51"/>
      <c r="X697" s="51"/>
      <c r="Y697" s="51"/>
      <c r="Z697" s="51"/>
      <c r="AA697" s="51"/>
      <c r="AB697" s="51"/>
      <c r="AC697" s="51"/>
      <c r="AD697" s="51"/>
      <c r="AE697" s="51"/>
    </row>
    <row r="698" spans="11:31">
      <c r="K698" s="51" t="str">
        <f t="shared" si="57"/>
        <v>-</v>
      </c>
      <c r="L698" s="51"/>
      <c r="M698" s="51"/>
      <c r="N698" s="51"/>
      <c r="O698" s="51"/>
      <c r="P698" s="51"/>
      <c r="Q698" s="51"/>
      <c r="R698" s="51"/>
      <c r="S698" s="51"/>
      <c r="T698" s="51"/>
      <c r="U698" s="51"/>
      <c r="V698" s="51"/>
      <c r="W698" s="51"/>
      <c r="X698" s="51"/>
      <c r="Y698" s="51"/>
      <c r="Z698" s="51"/>
      <c r="AA698" s="51"/>
      <c r="AB698" s="51"/>
      <c r="AC698" s="51"/>
      <c r="AD698" s="51"/>
      <c r="AE698" s="51"/>
    </row>
    <row r="699" spans="11:31">
      <c r="K699" s="51" t="str">
        <f t="shared" si="57"/>
        <v>-</v>
      </c>
      <c r="L699" s="51"/>
      <c r="M699" s="51"/>
      <c r="N699" s="51"/>
      <c r="O699" s="51"/>
      <c r="P699" s="51"/>
      <c r="Q699" s="51"/>
      <c r="R699" s="51"/>
      <c r="S699" s="51"/>
      <c r="T699" s="51"/>
      <c r="U699" s="51"/>
      <c r="V699" s="51"/>
      <c r="W699" s="51"/>
      <c r="X699" s="51"/>
      <c r="Y699" s="51"/>
      <c r="Z699" s="51"/>
      <c r="AA699" s="51"/>
      <c r="AB699" s="51"/>
      <c r="AC699" s="51"/>
      <c r="AD699" s="51"/>
      <c r="AE699" s="51"/>
    </row>
    <row r="700" spans="11:31">
      <c r="K700" s="51" t="str">
        <f t="shared" si="57"/>
        <v>-</v>
      </c>
      <c r="L700" s="51"/>
      <c r="M700" s="51"/>
      <c r="N700" s="51"/>
      <c r="O700" s="51"/>
      <c r="P700" s="51"/>
      <c r="Q700" s="51"/>
      <c r="R700" s="51"/>
      <c r="S700" s="51"/>
      <c r="T700" s="51"/>
      <c r="U700" s="51"/>
      <c r="V700" s="51"/>
      <c r="W700" s="51"/>
      <c r="X700" s="51"/>
      <c r="Y700" s="51"/>
      <c r="Z700" s="51"/>
      <c r="AA700" s="51"/>
      <c r="AB700" s="51"/>
      <c r="AC700" s="51"/>
      <c r="AD700" s="51"/>
      <c r="AE700" s="51"/>
    </row>
    <row r="701" spans="11:31">
      <c r="K701" s="51" t="str">
        <f t="shared" si="57"/>
        <v>-</v>
      </c>
      <c r="L701" s="51"/>
      <c r="M701" s="51"/>
      <c r="N701" s="51"/>
      <c r="O701" s="51"/>
      <c r="P701" s="51"/>
      <c r="Q701" s="51"/>
      <c r="R701" s="51"/>
      <c r="S701" s="51"/>
      <c r="T701" s="51"/>
      <c r="U701" s="51"/>
      <c r="V701" s="51"/>
      <c r="W701" s="51"/>
      <c r="X701" s="51"/>
      <c r="Y701" s="51"/>
      <c r="Z701" s="51"/>
      <c r="AA701" s="51"/>
      <c r="AB701" s="51"/>
      <c r="AC701" s="51"/>
      <c r="AD701" s="51"/>
      <c r="AE701" s="51"/>
    </row>
    <row r="702" spans="11:31">
      <c r="K702" s="51" t="str">
        <f t="shared" si="57"/>
        <v>-</v>
      </c>
      <c r="L702" s="51"/>
      <c r="M702" s="51"/>
      <c r="N702" s="51"/>
      <c r="O702" s="51"/>
      <c r="P702" s="51"/>
      <c r="Q702" s="51"/>
      <c r="R702" s="51"/>
      <c r="S702" s="51"/>
      <c r="T702" s="51"/>
      <c r="U702" s="51"/>
      <c r="V702" s="51"/>
      <c r="W702" s="51"/>
      <c r="X702" s="51"/>
      <c r="Y702" s="51"/>
      <c r="Z702" s="51"/>
      <c r="AA702" s="51"/>
      <c r="AB702" s="51"/>
      <c r="AC702" s="51"/>
      <c r="AD702" s="51"/>
      <c r="AE702" s="51"/>
    </row>
    <row r="703" spans="11:31">
      <c r="K703" s="51" t="str">
        <f t="shared" si="57"/>
        <v>-</v>
      </c>
      <c r="L703" s="51"/>
      <c r="M703" s="51"/>
      <c r="N703" s="51"/>
      <c r="O703" s="51"/>
      <c r="P703" s="51"/>
      <c r="Q703" s="51"/>
      <c r="R703" s="51"/>
      <c r="S703" s="51"/>
      <c r="T703" s="51"/>
      <c r="U703" s="51"/>
      <c r="V703" s="51"/>
      <c r="W703" s="51"/>
      <c r="X703" s="51"/>
      <c r="Y703" s="51"/>
      <c r="Z703" s="51"/>
      <c r="AA703" s="51"/>
      <c r="AB703" s="51"/>
      <c r="AC703" s="51"/>
      <c r="AD703" s="51"/>
      <c r="AE703" s="51"/>
    </row>
    <row r="704" spans="11:31">
      <c r="K704" s="51" t="str">
        <f t="shared" si="57"/>
        <v>-</v>
      </c>
      <c r="L704" s="51"/>
      <c r="M704" s="51"/>
      <c r="N704" s="51"/>
      <c r="O704" s="51"/>
      <c r="P704" s="51"/>
      <c r="Q704" s="51"/>
      <c r="R704" s="51"/>
      <c r="S704" s="51"/>
      <c r="T704" s="51"/>
      <c r="U704" s="51"/>
      <c r="V704" s="51"/>
      <c r="W704" s="51"/>
      <c r="X704" s="51"/>
      <c r="Y704" s="51"/>
      <c r="Z704" s="51"/>
      <c r="AA704" s="51"/>
      <c r="AB704" s="51"/>
      <c r="AC704" s="51"/>
      <c r="AD704" s="51"/>
      <c r="AE704" s="51"/>
    </row>
    <row r="705" spans="11:31">
      <c r="K705" s="51" t="str">
        <f t="shared" si="57"/>
        <v>-</v>
      </c>
      <c r="L705" s="51"/>
      <c r="M705" s="51"/>
      <c r="N705" s="51"/>
      <c r="O705" s="51"/>
      <c r="P705" s="51"/>
      <c r="Q705" s="51"/>
      <c r="R705" s="51"/>
      <c r="S705" s="51"/>
      <c r="T705" s="51"/>
      <c r="U705" s="51"/>
      <c r="V705" s="51"/>
      <c r="W705" s="51"/>
      <c r="X705" s="51"/>
      <c r="Y705" s="51"/>
      <c r="Z705" s="51"/>
      <c r="AA705" s="51"/>
      <c r="AB705" s="51"/>
      <c r="AC705" s="51"/>
      <c r="AD705" s="51"/>
      <c r="AE705" s="51"/>
    </row>
    <row r="706" spans="11:31">
      <c r="K706" s="51" t="str">
        <f t="shared" si="57"/>
        <v>-</v>
      </c>
      <c r="L706" s="51"/>
      <c r="M706" s="51"/>
      <c r="N706" s="51"/>
      <c r="O706" s="51"/>
      <c r="P706" s="51"/>
      <c r="Q706" s="51"/>
      <c r="R706" s="51"/>
      <c r="S706" s="51"/>
      <c r="T706" s="51"/>
      <c r="U706" s="51"/>
      <c r="V706" s="51"/>
      <c r="W706" s="51"/>
      <c r="X706" s="51"/>
      <c r="Y706" s="51"/>
      <c r="Z706" s="51"/>
      <c r="AA706" s="51"/>
      <c r="AB706" s="51"/>
      <c r="AC706" s="51"/>
      <c r="AD706" s="51"/>
      <c r="AE706" s="51"/>
    </row>
    <row r="707" spans="11:31">
      <c r="K707" s="51" t="str">
        <f t="shared" si="57"/>
        <v>-</v>
      </c>
      <c r="L707" s="51"/>
      <c r="M707" s="51"/>
      <c r="N707" s="51"/>
      <c r="O707" s="51"/>
      <c r="P707" s="51"/>
      <c r="Q707" s="51"/>
      <c r="R707" s="51"/>
      <c r="S707" s="51"/>
      <c r="T707" s="51"/>
      <c r="U707" s="51"/>
      <c r="V707" s="51"/>
      <c r="W707" s="51"/>
      <c r="X707" s="51"/>
      <c r="Y707" s="51"/>
      <c r="Z707" s="51"/>
      <c r="AA707" s="51"/>
      <c r="AB707" s="51"/>
      <c r="AC707" s="51"/>
      <c r="AD707" s="51"/>
      <c r="AE707" s="51"/>
    </row>
    <row r="708" spans="11:31">
      <c r="K708" s="51" t="str">
        <f t="shared" ref="K708:K771" si="58">CONCATENATE(H708,"-",I708)</f>
        <v>-</v>
      </c>
      <c r="L708" s="51"/>
      <c r="M708" s="51"/>
      <c r="N708" s="51"/>
      <c r="O708" s="51"/>
      <c r="P708" s="51"/>
      <c r="Q708" s="51"/>
      <c r="R708" s="51"/>
      <c r="S708" s="51"/>
      <c r="T708" s="51"/>
      <c r="U708" s="51"/>
      <c r="V708" s="51"/>
      <c r="W708" s="51"/>
      <c r="X708" s="51"/>
      <c r="Y708" s="51"/>
      <c r="Z708" s="51"/>
      <c r="AA708" s="51"/>
      <c r="AB708" s="51"/>
      <c r="AC708" s="51"/>
      <c r="AD708" s="51"/>
      <c r="AE708" s="51"/>
    </row>
    <row r="709" spans="11:31">
      <c r="K709" s="51" t="str">
        <f t="shared" si="58"/>
        <v>-</v>
      </c>
      <c r="L709" s="51"/>
      <c r="M709" s="51"/>
      <c r="N709" s="51"/>
      <c r="O709" s="51"/>
      <c r="P709" s="51"/>
      <c r="Q709" s="51"/>
      <c r="R709" s="51"/>
      <c r="S709" s="51"/>
      <c r="T709" s="51"/>
      <c r="U709" s="51"/>
      <c r="V709" s="51"/>
      <c r="W709" s="51"/>
      <c r="X709" s="51"/>
      <c r="Y709" s="51"/>
      <c r="Z709" s="51"/>
      <c r="AA709" s="51"/>
      <c r="AB709" s="51"/>
      <c r="AC709" s="51"/>
      <c r="AD709" s="51"/>
      <c r="AE709" s="51"/>
    </row>
    <row r="710" spans="11:31">
      <c r="K710" s="51" t="str">
        <f t="shared" si="58"/>
        <v>-</v>
      </c>
      <c r="L710" s="51"/>
      <c r="M710" s="51"/>
      <c r="N710" s="51"/>
      <c r="O710" s="51"/>
      <c r="P710" s="51"/>
      <c r="Q710" s="51"/>
      <c r="R710" s="51"/>
      <c r="S710" s="51"/>
      <c r="T710" s="51"/>
      <c r="U710" s="51"/>
      <c r="V710" s="51"/>
      <c r="W710" s="51"/>
      <c r="X710" s="51"/>
      <c r="Y710" s="51"/>
      <c r="Z710" s="51"/>
      <c r="AA710" s="51"/>
      <c r="AB710" s="51"/>
      <c r="AC710" s="51"/>
      <c r="AD710" s="51"/>
      <c r="AE710" s="51"/>
    </row>
    <row r="711" spans="11:31">
      <c r="K711" s="51" t="str">
        <f t="shared" si="58"/>
        <v>-</v>
      </c>
      <c r="L711" s="51"/>
      <c r="M711" s="51"/>
      <c r="N711" s="51"/>
      <c r="O711" s="51"/>
      <c r="P711" s="51"/>
      <c r="Q711" s="51"/>
      <c r="R711" s="51"/>
      <c r="S711" s="51"/>
      <c r="T711" s="51"/>
      <c r="U711" s="51"/>
      <c r="V711" s="51"/>
      <c r="W711" s="51"/>
      <c r="X711" s="51"/>
      <c r="Y711" s="51"/>
      <c r="Z711" s="51"/>
      <c r="AA711" s="51"/>
      <c r="AB711" s="51"/>
      <c r="AC711" s="51"/>
      <c r="AD711" s="51"/>
      <c r="AE711" s="51"/>
    </row>
    <row r="712" spans="11:31">
      <c r="K712" s="51" t="str">
        <f t="shared" si="58"/>
        <v>-</v>
      </c>
      <c r="L712" s="51"/>
      <c r="M712" s="51"/>
      <c r="N712" s="51"/>
      <c r="O712" s="51"/>
      <c r="P712" s="51"/>
      <c r="Q712" s="51"/>
      <c r="R712" s="51"/>
      <c r="S712" s="51"/>
      <c r="T712" s="51"/>
      <c r="U712" s="51"/>
      <c r="V712" s="51"/>
      <c r="W712" s="51"/>
      <c r="X712" s="51"/>
      <c r="Y712" s="51"/>
      <c r="Z712" s="51"/>
      <c r="AA712" s="51"/>
      <c r="AB712" s="51"/>
      <c r="AC712" s="51"/>
      <c r="AD712" s="51"/>
      <c r="AE712" s="51"/>
    </row>
    <row r="713" spans="11:31">
      <c r="K713" s="51" t="str">
        <f t="shared" si="58"/>
        <v>-</v>
      </c>
      <c r="L713" s="51"/>
      <c r="M713" s="51"/>
      <c r="N713" s="51"/>
      <c r="O713" s="51"/>
      <c r="P713" s="51"/>
      <c r="Q713" s="51"/>
      <c r="R713" s="51"/>
      <c r="S713" s="51"/>
      <c r="T713" s="51"/>
      <c r="U713" s="51"/>
      <c r="V713" s="51"/>
      <c r="W713" s="51"/>
      <c r="X713" s="51"/>
      <c r="Y713" s="51"/>
      <c r="Z713" s="51"/>
      <c r="AA713" s="51"/>
      <c r="AB713" s="51"/>
      <c r="AC713" s="51"/>
      <c r="AD713" s="51"/>
      <c r="AE713" s="51"/>
    </row>
    <row r="714" spans="11:31">
      <c r="K714" s="51" t="str">
        <f t="shared" si="58"/>
        <v>-</v>
      </c>
      <c r="L714" s="51"/>
      <c r="M714" s="51"/>
      <c r="N714" s="51"/>
      <c r="O714" s="51"/>
      <c r="P714" s="51"/>
      <c r="Q714" s="51"/>
      <c r="R714" s="51"/>
      <c r="S714" s="51"/>
      <c r="T714" s="51"/>
      <c r="U714" s="51"/>
      <c r="V714" s="51"/>
      <c r="W714" s="51"/>
      <c r="X714" s="51"/>
      <c r="Y714" s="51"/>
      <c r="Z714" s="51"/>
      <c r="AA714" s="51"/>
      <c r="AB714" s="51"/>
      <c r="AC714" s="51"/>
      <c r="AD714" s="51"/>
      <c r="AE714" s="51"/>
    </row>
    <row r="715" spans="11:31">
      <c r="K715" s="51" t="str">
        <f t="shared" si="58"/>
        <v>-</v>
      </c>
      <c r="L715" s="51"/>
      <c r="M715" s="51"/>
      <c r="N715" s="51"/>
      <c r="O715" s="51"/>
      <c r="P715" s="51"/>
      <c r="Q715" s="51"/>
      <c r="R715" s="51"/>
      <c r="S715" s="51"/>
      <c r="T715" s="51"/>
      <c r="U715" s="51"/>
      <c r="V715" s="51"/>
      <c r="W715" s="51"/>
      <c r="X715" s="51"/>
      <c r="Y715" s="51"/>
      <c r="Z715" s="51"/>
      <c r="AA715" s="51"/>
      <c r="AB715" s="51"/>
      <c r="AC715" s="51"/>
      <c r="AD715" s="51"/>
      <c r="AE715" s="51"/>
    </row>
    <row r="716" spans="11:31">
      <c r="K716" s="51" t="str">
        <f t="shared" si="58"/>
        <v>-</v>
      </c>
      <c r="L716" s="51"/>
      <c r="M716" s="51"/>
      <c r="N716" s="51"/>
      <c r="O716" s="51"/>
      <c r="P716" s="51"/>
      <c r="Q716" s="51"/>
      <c r="R716" s="51"/>
      <c r="S716" s="51"/>
      <c r="T716" s="51"/>
      <c r="U716" s="51"/>
      <c r="V716" s="51"/>
      <c r="W716" s="51"/>
      <c r="X716" s="51"/>
      <c r="Y716" s="51"/>
      <c r="Z716" s="51"/>
      <c r="AA716" s="51"/>
      <c r="AB716" s="51"/>
      <c r="AC716" s="51"/>
      <c r="AD716" s="51"/>
      <c r="AE716" s="51"/>
    </row>
    <row r="717" spans="11:31">
      <c r="K717" s="51" t="str">
        <f t="shared" si="58"/>
        <v>-</v>
      </c>
      <c r="L717" s="51"/>
      <c r="M717" s="51"/>
      <c r="N717" s="51"/>
      <c r="O717" s="51"/>
      <c r="P717" s="51"/>
      <c r="Q717" s="51"/>
      <c r="R717" s="51"/>
      <c r="S717" s="51"/>
      <c r="T717" s="51"/>
      <c r="U717" s="51"/>
      <c r="V717" s="51"/>
      <c r="W717" s="51"/>
      <c r="X717" s="51"/>
      <c r="Y717" s="51"/>
      <c r="Z717" s="51"/>
      <c r="AA717" s="51"/>
      <c r="AB717" s="51"/>
      <c r="AC717" s="51"/>
      <c r="AD717" s="51"/>
      <c r="AE717" s="51"/>
    </row>
    <row r="718" spans="11:31">
      <c r="K718" s="51" t="str">
        <f t="shared" si="58"/>
        <v>-</v>
      </c>
      <c r="L718" s="51"/>
      <c r="M718" s="51"/>
      <c r="N718" s="51"/>
      <c r="O718" s="51"/>
      <c r="P718" s="51"/>
      <c r="Q718" s="51"/>
      <c r="R718" s="51"/>
      <c r="S718" s="51"/>
      <c r="T718" s="51"/>
      <c r="U718" s="51"/>
      <c r="V718" s="51"/>
      <c r="W718" s="51"/>
      <c r="X718" s="51"/>
      <c r="Y718" s="51"/>
      <c r="Z718" s="51"/>
      <c r="AA718" s="51"/>
      <c r="AB718" s="51"/>
      <c r="AC718" s="51"/>
      <c r="AD718" s="51"/>
      <c r="AE718" s="51"/>
    </row>
    <row r="719" spans="11:31">
      <c r="K719" s="51" t="str">
        <f t="shared" si="58"/>
        <v>-</v>
      </c>
      <c r="L719" s="51"/>
      <c r="M719" s="51"/>
      <c r="N719" s="51"/>
      <c r="O719" s="51"/>
      <c r="P719" s="51"/>
      <c r="Q719" s="51"/>
      <c r="R719" s="51"/>
      <c r="S719" s="51"/>
      <c r="T719" s="51"/>
      <c r="U719" s="51"/>
      <c r="V719" s="51"/>
      <c r="W719" s="51"/>
      <c r="X719" s="51"/>
      <c r="Y719" s="51"/>
      <c r="Z719" s="51"/>
      <c r="AA719" s="51"/>
      <c r="AB719" s="51"/>
      <c r="AC719" s="51"/>
      <c r="AD719" s="51"/>
      <c r="AE719" s="51"/>
    </row>
    <row r="720" spans="11:31">
      <c r="K720" s="51" t="str">
        <f t="shared" si="58"/>
        <v>-</v>
      </c>
      <c r="L720" s="51"/>
      <c r="M720" s="51"/>
      <c r="N720" s="51"/>
      <c r="O720" s="51"/>
      <c r="P720" s="51"/>
      <c r="Q720" s="51"/>
      <c r="R720" s="51"/>
      <c r="S720" s="51"/>
      <c r="T720" s="51"/>
      <c r="U720" s="51"/>
      <c r="V720" s="51"/>
      <c r="W720" s="51"/>
      <c r="X720" s="51"/>
      <c r="Y720" s="51"/>
      <c r="Z720" s="51"/>
      <c r="AA720" s="51"/>
      <c r="AB720" s="51"/>
      <c r="AC720" s="51"/>
      <c r="AD720" s="51"/>
      <c r="AE720" s="51"/>
    </row>
    <row r="721" spans="11:31">
      <c r="K721" s="51" t="str">
        <f t="shared" si="58"/>
        <v>-</v>
      </c>
      <c r="L721" s="51"/>
      <c r="M721" s="51"/>
      <c r="N721" s="51"/>
      <c r="O721" s="51"/>
      <c r="P721" s="51"/>
      <c r="Q721" s="51"/>
      <c r="R721" s="51"/>
      <c r="S721" s="51"/>
      <c r="T721" s="51"/>
      <c r="U721" s="51"/>
      <c r="V721" s="51"/>
      <c r="W721" s="51"/>
      <c r="X721" s="51"/>
      <c r="Y721" s="51"/>
      <c r="Z721" s="51"/>
      <c r="AA721" s="51"/>
      <c r="AB721" s="51"/>
      <c r="AC721" s="51"/>
      <c r="AD721" s="51"/>
      <c r="AE721" s="51"/>
    </row>
    <row r="722" spans="11:31">
      <c r="K722" s="51" t="str">
        <f t="shared" si="58"/>
        <v>-</v>
      </c>
      <c r="L722" s="51"/>
      <c r="M722" s="51"/>
      <c r="N722" s="51"/>
      <c r="O722" s="51"/>
      <c r="P722" s="51"/>
      <c r="Q722" s="51"/>
      <c r="R722" s="51"/>
      <c r="S722" s="51"/>
      <c r="T722" s="51"/>
      <c r="U722" s="51"/>
      <c r="V722" s="51"/>
      <c r="W722" s="51"/>
      <c r="X722" s="51"/>
      <c r="Y722" s="51"/>
      <c r="Z722" s="51"/>
      <c r="AA722" s="51"/>
      <c r="AB722" s="51"/>
      <c r="AC722" s="51"/>
      <c r="AD722" s="51"/>
      <c r="AE722" s="51"/>
    </row>
    <row r="723" spans="11:31">
      <c r="K723" s="51" t="str">
        <f t="shared" si="58"/>
        <v>-</v>
      </c>
      <c r="L723" s="51"/>
      <c r="M723" s="51"/>
      <c r="N723" s="51"/>
      <c r="O723" s="51"/>
      <c r="P723" s="51"/>
      <c r="Q723" s="51"/>
      <c r="R723" s="51"/>
      <c r="S723" s="51"/>
      <c r="T723" s="51"/>
      <c r="U723" s="51"/>
      <c r="V723" s="51"/>
      <c r="W723" s="51"/>
      <c r="X723" s="51"/>
      <c r="Y723" s="51"/>
      <c r="Z723" s="51"/>
      <c r="AA723" s="51"/>
      <c r="AB723" s="51"/>
      <c r="AC723" s="51"/>
      <c r="AD723" s="51"/>
      <c r="AE723" s="51"/>
    </row>
    <row r="724" spans="11:31">
      <c r="K724" s="51" t="str">
        <f t="shared" si="58"/>
        <v>-</v>
      </c>
      <c r="L724" s="51"/>
      <c r="M724" s="51"/>
      <c r="N724" s="51"/>
      <c r="O724" s="51"/>
      <c r="P724" s="51"/>
      <c r="Q724" s="51"/>
      <c r="R724" s="51"/>
      <c r="S724" s="51"/>
      <c r="T724" s="51"/>
      <c r="U724" s="51"/>
      <c r="V724" s="51"/>
      <c r="W724" s="51"/>
      <c r="X724" s="51"/>
      <c r="Y724" s="51"/>
      <c r="Z724" s="51"/>
      <c r="AA724" s="51"/>
      <c r="AB724" s="51"/>
      <c r="AC724" s="51"/>
      <c r="AD724" s="51"/>
      <c r="AE724" s="51"/>
    </row>
    <row r="725" spans="11:31">
      <c r="K725" s="51" t="str">
        <f t="shared" si="58"/>
        <v>-</v>
      </c>
      <c r="L725" s="51"/>
      <c r="M725" s="51"/>
      <c r="N725" s="51"/>
      <c r="O725" s="51"/>
      <c r="P725" s="51"/>
      <c r="Q725" s="51"/>
      <c r="R725" s="51"/>
      <c r="S725" s="51"/>
      <c r="T725" s="51"/>
      <c r="U725" s="51"/>
      <c r="V725" s="51"/>
      <c r="W725" s="51"/>
      <c r="X725" s="51"/>
      <c r="Y725" s="51"/>
      <c r="Z725" s="51"/>
      <c r="AA725" s="51"/>
      <c r="AB725" s="51"/>
      <c r="AC725" s="51"/>
      <c r="AD725" s="51"/>
      <c r="AE725" s="51"/>
    </row>
    <row r="726" spans="11:31">
      <c r="K726" s="51" t="str">
        <f t="shared" si="58"/>
        <v>-</v>
      </c>
      <c r="L726" s="51"/>
      <c r="M726" s="51"/>
      <c r="N726" s="51"/>
      <c r="O726" s="51"/>
      <c r="P726" s="51"/>
      <c r="Q726" s="51"/>
      <c r="R726" s="51"/>
      <c r="S726" s="51"/>
      <c r="T726" s="51"/>
      <c r="U726" s="51"/>
      <c r="V726" s="51"/>
      <c r="W726" s="51"/>
      <c r="X726" s="51"/>
      <c r="Y726" s="51"/>
      <c r="Z726" s="51"/>
      <c r="AA726" s="51"/>
      <c r="AB726" s="51"/>
      <c r="AC726" s="51"/>
      <c r="AD726" s="51"/>
      <c r="AE726" s="51"/>
    </row>
    <row r="727" spans="11:31">
      <c r="K727" s="51" t="str">
        <f t="shared" si="58"/>
        <v>-</v>
      </c>
      <c r="L727" s="51"/>
      <c r="M727" s="51"/>
      <c r="N727" s="51"/>
      <c r="O727" s="51"/>
      <c r="P727" s="51"/>
      <c r="Q727" s="51"/>
      <c r="R727" s="51"/>
      <c r="S727" s="51"/>
      <c r="T727" s="51"/>
      <c r="U727" s="51"/>
      <c r="V727" s="51"/>
      <c r="W727" s="51"/>
      <c r="X727" s="51"/>
      <c r="Y727" s="51"/>
      <c r="Z727" s="51"/>
      <c r="AA727" s="51"/>
      <c r="AB727" s="51"/>
      <c r="AC727" s="51"/>
      <c r="AD727" s="51"/>
      <c r="AE727" s="51"/>
    </row>
    <row r="728" spans="11:31">
      <c r="K728" s="51" t="str">
        <f t="shared" si="58"/>
        <v>-</v>
      </c>
      <c r="L728" s="51"/>
      <c r="M728" s="51"/>
      <c r="N728" s="51"/>
      <c r="O728" s="51"/>
      <c r="P728" s="51"/>
      <c r="Q728" s="51"/>
      <c r="R728" s="51"/>
      <c r="S728" s="51"/>
      <c r="T728" s="51"/>
      <c r="U728" s="51"/>
      <c r="V728" s="51"/>
      <c r="W728" s="51"/>
      <c r="X728" s="51"/>
      <c r="Y728" s="51"/>
      <c r="Z728" s="51"/>
      <c r="AA728" s="51"/>
      <c r="AB728" s="51"/>
      <c r="AC728" s="51"/>
      <c r="AD728" s="51"/>
      <c r="AE728" s="51"/>
    </row>
    <row r="729" spans="11:31">
      <c r="K729" s="51" t="str">
        <f t="shared" si="58"/>
        <v>-</v>
      </c>
      <c r="L729" s="51"/>
      <c r="M729" s="51"/>
      <c r="N729" s="51"/>
      <c r="O729" s="51"/>
      <c r="P729" s="51"/>
      <c r="Q729" s="51"/>
      <c r="R729" s="51"/>
      <c r="S729" s="51"/>
      <c r="T729" s="51"/>
      <c r="U729" s="51"/>
      <c r="V729" s="51"/>
      <c r="W729" s="51"/>
      <c r="X729" s="51"/>
      <c r="Y729" s="51"/>
      <c r="Z729" s="51"/>
      <c r="AA729" s="51"/>
      <c r="AB729" s="51"/>
      <c r="AC729" s="51"/>
      <c r="AD729" s="51"/>
      <c r="AE729" s="51"/>
    </row>
    <row r="730" spans="11:31">
      <c r="K730" s="51" t="str">
        <f t="shared" si="58"/>
        <v>-</v>
      </c>
      <c r="L730" s="51"/>
      <c r="M730" s="51"/>
      <c r="N730" s="51"/>
      <c r="O730" s="51"/>
      <c r="P730" s="51"/>
      <c r="Q730" s="51"/>
      <c r="R730" s="51"/>
      <c r="S730" s="51"/>
      <c r="T730" s="51"/>
      <c r="U730" s="51"/>
      <c r="V730" s="51"/>
      <c r="W730" s="51"/>
      <c r="X730" s="51"/>
      <c r="Y730" s="51"/>
      <c r="Z730" s="51"/>
      <c r="AA730" s="51"/>
      <c r="AB730" s="51"/>
      <c r="AC730" s="51"/>
      <c r="AD730" s="51"/>
      <c r="AE730" s="51"/>
    </row>
    <row r="731" spans="11:31">
      <c r="K731" s="51" t="str">
        <f t="shared" si="58"/>
        <v>-</v>
      </c>
      <c r="L731" s="51"/>
      <c r="M731" s="51"/>
      <c r="N731" s="51"/>
      <c r="O731" s="51"/>
      <c r="P731" s="51"/>
      <c r="Q731" s="51"/>
      <c r="R731" s="51"/>
      <c r="S731" s="51"/>
      <c r="T731" s="51"/>
      <c r="U731" s="51"/>
      <c r="V731" s="51"/>
      <c r="W731" s="51"/>
      <c r="X731" s="51"/>
      <c r="Y731" s="51"/>
      <c r="Z731" s="51"/>
      <c r="AA731" s="51"/>
      <c r="AB731" s="51"/>
      <c r="AC731" s="51"/>
      <c r="AD731" s="51"/>
      <c r="AE731" s="51"/>
    </row>
    <row r="732" spans="11:31">
      <c r="K732" s="51" t="str">
        <f t="shared" si="58"/>
        <v>-</v>
      </c>
      <c r="L732" s="51"/>
      <c r="M732" s="51"/>
      <c r="N732" s="51"/>
      <c r="O732" s="51"/>
      <c r="P732" s="51"/>
      <c r="Q732" s="51"/>
      <c r="R732" s="51"/>
      <c r="S732" s="51"/>
      <c r="T732" s="51"/>
      <c r="U732" s="51"/>
      <c r="V732" s="51"/>
      <c r="W732" s="51"/>
      <c r="X732" s="51"/>
      <c r="Y732" s="51"/>
      <c r="Z732" s="51"/>
      <c r="AA732" s="51"/>
      <c r="AB732" s="51"/>
      <c r="AC732" s="51"/>
      <c r="AD732" s="51"/>
      <c r="AE732" s="51"/>
    </row>
    <row r="733" spans="11:31">
      <c r="K733" s="51" t="str">
        <f t="shared" si="58"/>
        <v>-</v>
      </c>
      <c r="L733" s="51"/>
      <c r="M733" s="51"/>
      <c r="N733" s="51"/>
      <c r="O733" s="51"/>
      <c r="P733" s="51"/>
      <c r="Q733" s="51"/>
      <c r="R733" s="51"/>
      <c r="S733" s="51"/>
      <c r="T733" s="51"/>
      <c r="U733" s="51"/>
      <c r="V733" s="51"/>
      <c r="W733" s="51"/>
      <c r="X733" s="51"/>
      <c r="Y733" s="51"/>
      <c r="Z733" s="51"/>
      <c r="AA733" s="51"/>
      <c r="AB733" s="51"/>
      <c r="AC733" s="51"/>
      <c r="AD733" s="51"/>
      <c r="AE733" s="51"/>
    </row>
    <row r="734" spans="11:31">
      <c r="K734" s="51" t="str">
        <f t="shared" si="58"/>
        <v>-</v>
      </c>
      <c r="L734" s="51"/>
      <c r="M734" s="51"/>
      <c r="N734" s="51"/>
      <c r="O734" s="51"/>
      <c r="P734" s="51"/>
      <c r="Q734" s="51"/>
      <c r="R734" s="51"/>
      <c r="S734" s="51"/>
      <c r="T734" s="51"/>
      <c r="U734" s="51"/>
      <c r="V734" s="51"/>
      <c r="W734" s="51"/>
      <c r="X734" s="51"/>
      <c r="Y734" s="51"/>
      <c r="Z734" s="51"/>
      <c r="AA734" s="51"/>
      <c r="AB734" s="51"/>
      <c r="AC734" s="51"/>
      <c r="AD734" s="51"/>
      <c r="AE734" s="51"/>
    </row>
    <row r="735" spans="11:31">
      <c r="K735" s="51" t="str">
        <f t="shared" si="58"/>
        <v>-</v>
      </c>
      <c r="L735" s="51"/>
      <c r="M735" s="51"/>
      <c r="N735" s="51"/>
      <c r="O735" s="51"/>
      <c r="P735" s="51"/>
      <c r="Q735" s="51"/>
      <c r="R735" s="51"/>
      <c r="S735" s="51"/>
      <c r="T735" s="51"/>
      <c r="U735" s="51"/>
      <c r="V735" s="51"/>
      <c r="W735" s="51"/>
      <c r="X735" s="51"/>
      <c r="Y735" s="51"/>
      <c r="Z735" s="51"/>
      <c r="AA735" s="51"/>
      <c r="AB735" s="51"/>
      <c r="AC735" s="51"/>
      <c r="AD735" s="51"/>
      <c r="AE735" s="51"/>
    </row>
    <row r="736" spans="11:31">
      <c r="K736" s="51" t="str">
        <f t="shared" si="58"/>
        <v>-</v>
      </c>
      <c r="L736" s="51"/>
      <c r="M736" s="51"/>
      <c r="N736" s="51"/>
      <c r="O736" s="51"/>
      <c r="P736" s="51"/>
      <c r="Q736" s="51"/>
      <c r="R736" s="51"/>
      <c r="S736" s="51"/>
      <c r="T736" s="51"/>
      <c r="U736" s="51"/>
      <c r="V736" s="51"/>
      <c r="W736" s="51"/>
      <c r="X736" s="51"/>
      <c r="Y736" s="51"/>
      <c r="Z736" s="51"/>
      <c r="AA736" s="51"/>
      <c r="AB736" s="51"/>
      <c r="AC736" s="51"/>
      <c r="AD736" s="51"/>
      <c r="AE736" s="51"/>
    </row>
    <row r="737" spans="11:31">
      <c r="K737" s="51" t="str">
        <f t="shared" si="58"/>
        <v>-</v>
      </c>
      <c r="L737" s="51"/>
      <c r="M737" s="51"/>
      <c r="N737" s="51"/>
      <c r="O737" s="51"/>
      <c r="P737" s="51"/>
      <c r="Q737" s="51"/>
      <c r="R737" s="51"/>
      <c r="S737" s="51"/>
      <c r="T737" s="51"/>
      <c r="U737" s="51"/>
      <c r="V737" s="51"/>
      <c r="W737" s="51"/>
      <c r="X737" s="51"/>
      <c r="Y737" s="51"/>
      <c r="Z737" s="51"/>
      <c r="AA737" s="51"/>
      <c r="AB737" s="51"/>
      <c r="AC737" s="51"/>
      <c r="AD737" s="51"/>
      <c r="AE737" s="51"/>
    </row>
    <row r="738" spans="11:31">
      <c r="K738" s="51" t="str">
        <f t="shared" si="58"/>
        <v>-</v>
      </c>
      <c r="L738" s="51"/>
      <c r="M738" s="51"/>
      <c r="N738" s="51"/>
      <c r="O738" s="51"/>
      <c r="P738" s="51"/>
      <c r="Q738" s="51"/>
      <c r="R738" s="51"/>
      <c r="S738" s="51"/>
      <c r="T738" s="51"/>
      <c r="U738" s="51"/>
      <c r="V738" s="51"/>
      <c r="W738" s="51"/>
      <c r="X738" s="51"/>
      <c r="Y738" s="51"/>
      <c r="Z738" s="51"/>
      <c r="AA738" s="51"/>
      <c r="AB738" s="51"/>
      <c r="AC738" s="51"/>
      <c r="AD738" s="51"/>
      <c r="AE738" s="51"/>
    </row>
    <row r="739" spans="11:31">
      <c r="K739" s="51" t="str">
        <f t="shared" si="58"/>
        <v>-</v>
      </c>
      <c r="L739" s="51"/>
      <c r="M739" s="51"/>
      <c r="N739" s="51"/>
      <c r="O739" s="51"/>
      <c r="P739" s="51"/>
      <c r="Q739" s="51"/>
      <c r="R739" s="51"/>
      <c r="S739" s="51"/>
      <c r="T739" s="51"/>
      <c r="U739" s="51"/>
      <c r="V739" s="51"/>
      <c r="W739" s="51"/>
      <c r="X739" s="51"/>
      <c r="Y739" s="51"/>
      <c r="Z739" s="51"/>
      <c r="AA739" s="51"/>
      <c r="AB739" s="51"/>
      <c r="AC739" s="51"/>
      <c r="AD739" s="51"/>
      <c r="AE739" s="51"/>
    </row>
    <row r="740" spans="11:31">
      <c r="K740" s="51" t="str">
        <f t="shared" si="58"/>
        <v>-</v>
      </c>
      <c r="L740" s="51"/>
      <c r="M740" s="51"/>
      <c r="N740" s="51"/>
      <c r="O740" s="51"/>
      <c r="P740" s="51"/>
      <c r="Q740" s="51"/>
      <c r="R740" s="51"/>
      <c r="S740" s="51"/>
      <c r="T740" s="51"/>
      <c r="U740" s="51"/>
      <c r="V740" s="51"/>
      <c r="W740" s="51"/>
      <c r="X740" s="51"/>
      <c r="Y740" s="51"/>
      <c r="Z740" s="51"/>
      <c r="AA740" s="51"/>
      <c r="AB740" s="51"/>
      <c r="AC740" s="51"/>
      <c r="AD740" s="51"/>
      <c r="AE740" s="51"/>
    </row>
    <row r="741" spans="11:31">
      <c r="K741" s="51" t="str">
        <f t="shared" si="58"/>
        <v>-</v>
      </c>
      <c r="L741" s="51"/>
      <c r="M741" s="51"/>
      <c r="N741" s="51"/>
      <c r="O741" s="51"/>
      <c r="P741" s="51"/>
      <c r="Q741" s="51"/>
      <c r="R741" s="51"/>
      <c r="S741" s="51"/>
      <c r="T741" s="51"/>
      <c r="U741" s="51"/>
      <c r="V741" s="51"/>
      <c r="W741" s="51"/>
      <c r="X741" s="51"/>
      <c r="Y741" s="51"/>
      <c r="Z741" s="51"/>
      <c r="AA741" s="51"/>
      <c r="AB741" s="51"/>
      <c r="AC741" s="51"/>
      <c r="AD741" s="51"/>
      <c r="AE741" s="51"/>
    </row>
    <row r="742" spans="11:31">
      <c r="K742" s="51" t="str">
        <f t="shared" si="58"/>
        <v>-</v>
      </c>
      <c r="L742" s="51"/>
      <c r="M742" s="51"/>
      <c r="N742" s="51"/>
      <c r="O742" s="51"/>
      <c r="P742" s="51"/>
      <c r="Q742" s="51"/>
      <c r="R742" s="51"/>
      <c r="S742" s="51"/>
      <c r="T742" s="51"/>
      <c r="U742" s="51"/>
      <c r="V742" s="51"/>
      <c r="W742" s="51"/>
      <c r="X742" s="51"/>
      <c r="Y742" s="51"/>
      <c r="Z742" s="51"/>
      <c r="AA742" s="51"/>
      <c r="AB742" s="51"/>
      <c r="AC742" s="51"/>
      <c r="AD742" s="51"/>
      <c r="AE742" s="51"/>
    </row>
    <row r="743" spans="11:31">
      <c r="K743" s="51" t="str">
        <f t="shared" si="58"/>
        <v>-</v>
      </c>
      <c r="L743" s="51"/>
      <c r="M743" s="51"/>
      <c r="N743" s="51"/>
      <c r="O743" s="51"/>
      <c r="P743" s="51"/>
      <c r="Q743" s="51"/>
      <c r="R743" s="51"/>
      <c r="S743" s="51"/>
      <c r="T743" s="51"/>
      <c r="U743" s="51"/>
      <c r="V743" s="51"/>
      <c r="W743" s="51"/>
      <c r="X743" s="51"/>
      <c r="Y743" s="51"/>
      <c r="Z743" s="51"/>
      <c r="AA743" s="51"/>
      <c r="AB743" s="51"/>
      <c r="AC743" s="51"/>
      <c r="AD743" s="51"/>
      <c r="AE743" s="51"/>
    </row>
    <row r="744" spans="11:31">
      <c r="K744" s="51" t="str">
        <f t="shared" si="58"/>
        <v>-</v>
      </c>
      <c r="L744" s="51"/>
      <c r="M744" s="51"/>
      <c r="N744" s="51"/>
      <c r="O744" s="51"/>
      <c r="P744" s="51"/>
      <c r="Q744" s="51"/>
      <c r="R744" s="51"/>
      <c r="S744" s="51"/>
      <c r="T744" s="51"/>
      <c r="U744" s="51"/>
      <c r="V744" s="51"/>
      <c r="W744" s="51"/>
      <c r="X744" s="51"/>
      <c r="Y744" s="51"/>
      <c r="Z744" s="51"/>
      <c r="AA744" s="51"/>
      <c r="AB744" s="51"/>
      <c r="AC744" s="51"/>
      <c r="AD744" s="51"/>
      <c r="AE744" s="51"/>
    </row>
    <row r="745" spans="11:31">
      <c r="K745" s="51" t="str">
        <f t="shared" si="58"/>
        <v>-</v>
      </c>
      <c r="L745" s="51"/>
      <c r="M745" s="51"/>
      <c r="N745" s="51"/>
      <c r="O745" s="51"/>
      <c r="P745" s="51"/>
      <c r="Q745" s="51"/>
      <c r="R745" s="51"/>
      <c r="S745" s="51"/>
      <c r="T745" s="51"/>
      <c r="U745" s="51"/>
      <c r="V745" s="51"/>
      <c r="W745" s="51"/>
      <c r="X745" s="51"/>
      <c r="Y745" s="51"/>
      <c r="Z745" s="51"/>
      <c r="AA745" s="51"/>
      <c r="AB745" s="51"/>
      <c r="AC745" s="51"/>
      <c r="AD745" s="51"/>
      <c r="AE745" s="51"/>
    </row>
    <row r="746" spans="11:31">
      <c r="K746" s="51" t="str">
        <f t="shared" si="58"/>
        <v>-</v>
      </c>
      <c r="L746" s="51"/>
      <c r="M746" s="51"/>
      <c r="N746" s="51"/>
      <c r="O746" s="51"/>
      <c r="P746" s="51"/>
      <c r="Q746" s="51"/>
      <c r="R746" s="51"/>
      <c r="S746" s="51"/>
      <c r="T746" s="51"/>
      <c r="U746" s="51"/>
      <c r="V746" s="51"/>
      <c r="W746" s="51"/>
      <c r="X746" s="51"/>
      <c r="Y746" s="51"/>
      <c r="Z746" s="51"/>
      <c r="AA746" s="51"/>
      <c r="AB746" s="51"/>
      <c r="AC746" s="51"/>
      <c r="AD746" s="51"/>
      <c r="AE746" s="51"/>
    </row>
    <row r="747" spans="11:31">
      <c r="K747" s="51" t="str">
        <f t="shared" si="58"/>
        <v>-</v>
      </c>
      <c r="L747" s="51"/>
      <c r="M747" s="51"/>
      <c r="N747" s="51"/>
      <c r="O747" s="51"/>
      <c r="P747" s="51"/>
      <c r="Q747" s="51"/>
      <c r="R747" s="51"/>
      <c r="S747" s="51"/>
      <c r="T747" s="51"/>
      <c r="U747" s="51"/>
      <c r="V747" s="51"/>
      <c r="W747" s="51"/>
      <c r="X747" s="51"/>
      <c r="Y747" s="51"/>
      <c r="Z747" s="51"/>
      <c r="AA747" s="51"/>
      <c r="AB747" s="51"/>
      <c r="AC747" s="51"/>
      <c r="AD747" s="51"/>
      <c r="AE747" s="51"/>
    </row>
    <row r="748" spans="11:31">
      <c r="K748" s="51" t="str">
        <f t="shared" si="58"/>
        <v>-</v>
      </c>
      <c r="L748" s="51"/>
      <c r="M748" s="51"/>
      <c r="N748" s="51"/>
      <c r="O748" s="51"/>
      <c r="P748" s="51"/>
      <c r="Q748" s="51"/>
      <c r="R748" s="51"/>
      <c r="S748" s="51"/>
      <c r="T748" s="51"/>
      <c r="U748" s="51"/>
      <c r="V748" s="51"/>
      <c r="W748" s="51"/>
      <c r="X748" s="51"/>
      <c r="Y748" s="51"/>
      <c r="Z748" s="51"/>
      <c r="AA748" s="51"/>
      <c r="AB748" s="51"/>
      <c r="AC748" s="51"/>
      <c r="AD748" s="51"/>
      <c r="AE748" s="51"/>
    </row>
    <row r="749" spans="11:31">
      <c r="K749" s="51" t="str">
        <f t="shared" si="58"/>
        <v>-</v>
      </c>
      <c r="L749" s="51"/>
      <c r="M749" s="51"/>
      <c r="N749" s="51"/>
      <c r="O749" s="51"/>
      <c r="P749" s="51"/>
      <c r="Q749" s="51"/>
      <c r="R749" s="51"/>
      <c r="S749" s="51"/>
      <c r="T749" s="51"/>
      <c r="U749" s="51"/>
      <c r="V749" s="51"/>
      <c r="W749" s="51"/>
      <c r="X749" s="51"/>
      <c r="Y749" s="51"/>
      <c r="Z749" s="51"/>
      <c r="AA749" s="51"/>
      <c r="AB749" s="51"/>
      <c r="AC749" s="51"/>
      <c r="AD749" s="51"/>
      <c r="AE749" s="51"/>
    </row>
    <row r="750" spans="11:31">
      <c r="K750" s="51" t="str">
        <f t="shared" si="58"/>
        <v>-</v>
      </c>
      <c r="L750" s="51"/>
      <c r="M750" s="51"/>
      <c r="N750" s="51"/>
      <c r="O750" s="51"/>
      <c r="P750" s="51"/>
      <c r="Q750" s="51"/>
      <c r="R750" s="51"/>
      <c r="S750" s="51"/>
      <c r="T750" s="51"/>
      <c r="U750" s="51"/>
      <c r="V750" s="51"/>
      <c r="W750" s="51"/>
      <c r="X750" s="51"/>
      <c r="Y750" s="51"/>
      <c r="Z750" s="51"/>
      <c r="AA750" s="51"/>
      <c r="AB750" s="51"/>
      <c r="AC750" s="51"/>
      <c r="AD750" s="51"/>
      <c r="AE750" s="51"/>
    </row>
    <row r="751" spans="11:31">
      <c r="K751" s="51" t="str">
        <f t="shared" si="58"/>
        <v>-</v>
      </c>
      <c r="L751" s="51"/>
      <c r="M751" s="51"/>
      <c r="N751" s="51"/>
      <c r="O751" s="51"/>
      <c r="P751" s="51"/>
      <c r="Q751" s="51"/>
      <c r="R751" s="51"/>
      <c r="S751" s="51"/>
      <c r="T751" s="51"/>
      <c r="U751" s="51"/>
      <c r="V751" s="51"/>
      <c r="W751" s="51"/>
      <c r="X751" s="51"/>
      <c r="Y751" s="51"/>
      <c r="Z751" s="51"/>
      <c r="AA751" s="51"/>
      <c r="AB751" s="51"/>
      <c r="AC751" s="51"/>
      <c r="AD751" s="51"/>
      <c r="AE751" s="51"/>
    </row>
    <row r="752" spans="11:31">
      <c r="K752" s="51" t="str">
        <f t="shared" si="58"/>
        <v>-</v>
      </c>
      <c r="L752" s="51"/>
      <c r="M752" s="51"/>
      <c r="N752" s="51"/>
      <c r="O752" s="51"/>
      <c r="P752" s="51"/>
      <c r="Q752" s="51"/>
      <c r="R752" s="51"/>
      <c r="S752" s="51"/>
      <c r="T752" s="51"/>
      <c r="U752" s="51"/>
      <c r="V752" s="51"/>
      <c r="W752" s="51"/>
      <c r="X752" s="51"/>
      <c r="Y752" s="51"/>
      <c r="Z752" s="51"/>
      <c r="AA752" s="51"/>
      <c r="AB752" s="51"/>
      <c r="AC752" s="51"/>
      <c r="AD752" s="51"/>
      <c r="AE752" s="51"/>
    </row>
    <row r="753" spans="11:31">
      <c r="K753" s="51" t="str">
        <f t="shared" si="58"/>
        <v>-</v>
      </c>
      <c r="L753" s="51"/>
      <c r="M753" s="51"/>
      <c r="N753" s="51"/>
      <c r="O753" s="51"/>
      <c r="P753" s="51"/>
      <c r="Q753" s="51"/>
      <c r="R753" s="51"/>
      <c r="S753" s="51"/>
      <c r="T753" s="51"/>
      <c r="U753" s="51"/>
      <c r="V753" s="51"/>
      <c r="W753" s="51"/>
      <c r="X753" s="51"/>
      <c r="Y753" s="51"/>
      <c r="Z753" s="51"/>
      <c r="AA753" s="51"/>
      <c r="AB753" s="51"/>
      <c r="AC753" s="51"/>
      <c r="AD753" s="51"/>
      <c r="AE753" s="51"/>
    </row>
    <row r="754" spans="11:31">
      <c r="K754" s="51" t="str">
        <f t="shared" si="58"/>
        <v>-</v>
      </c>
      <c r="L754" s="51"/>
      <c r="M754" s="51"/>
      <c r="N754" s="51"/>
      <c r="O754" s="51"/>
      <c r="P754" s="51"/>
      <c r="Q754" s="51"/>
      <c r="R754" s="51"/>
      <c r="S754" s="51"/>
      <c r="T754" s="51"/>
      <c r="U754" s="51"/>
      <c r="V754" s="51"/>
      <c r="W754" s="51"/>
      <c r="X754" s="51"/>
      <c r="Y754" s="51"/>
      <c r="Z754" s="51"/>
      <c r="AA754" s="51"/>
      <c r="AB754" s="51"/>
      <c r="AC754" s="51"/>
      <c r="AD754" s="51"/>
      <c r="AE754" s="51"/>
    </row>
    <row r="755" spans="11:31">
      <c r="K755" s="51" t="str">
        <f t="shared" si="58"/>
        <v>-</v>
      </c>
      <c r="L755" s="51"/>
      <c r="M755" s="51"/>
      <c r="N755" s="51"/>
      <c r="O755" s="51"/>
      <c r="P755" s="51"/>
      <c r="Q755" s="51"/>
      <c r="R755" s="51"/>
      <c r="S755" s="51"/>
      <c r="T755" s="51"/>
      <c r="U755" s="51"/>
      <c r="V755" s="51"/>
      <c r="W755" s="51"/>
      <c r="X755" s="51"/>
      <c r="Y755" s="51"/>
      <c r="Z755" s="51"/>
      <c r="AA755" s="51"/>
      <c r="AB755" s="51"/>
      <c r="AC755" s="51"/>
      <c r="AD755" s="51"/>
      <c r="AE755" s="51"/>
    </row>
    <row r="756" spans="11:31">
      <c r="K756" s="51" t="str">
        <f t="shared" si="58"/>
        <v>-</v>
      </c>
      <c r="L756" s="51"/>
      <c r="M756" s="51"/>
      <c r="N756" s="51"/>
      <c r="O756" s="51"/>
      <c r="P756" s="51"/>
      <c r="Q756" s="51"/>
      <c r="R756" s="51"/>
      <c r="S756" s="51"/>
      <c r="T756" s="51"/>
      <c r="U756" s="51"/>
      <c r="V756" s="51"/>
      <c r="W756" s="51"/>
      <c r="X756" s="51"/>
      <c r="Y756" s="51"/>
      <c r="Z756" s="51"/>
      <c r="AA756" s="51"/>
      <c r="AB756" s="51"/>
      <c r="AC756" s="51"/>
      <c r="AD756" s="51"/>
      <c r="AE756" s="51"/>
    </row>
    <row r="757" spans="11:31">
      <c r="K757" s="51" t="str">
        <f t="shared" si="58"/>
        <v>-</v>
      </c>
      <c r="L757" s="51"/>
      <c r="M757" s="51"/>
      <c r="N757" s="51"/>
      <c r="O757" s="51"/>
      <c r="P757" s="51"/>
      <c r="Q757" s="51"/>
      <c r="R757" s="51"/>
      <c r="S757" s="51"/>
      <c r="T757" s="51"/>
      <c r="U757" s="51"/>
      <c r="V757" s="51"/>
      <c r="W757" s="51"/>
      <c r="X757" s="51"/>
      <c r="Y757" s="51"/>
      <c r="Z757" s="51"/>
      <c r="AA757" s="51"/>
      <c r="AB757" s="51"/>
      <c r="AC757" s="51"/>
      <c r="AD757" s="51"/>
      <c r="AE757" s="51"/>
    </row>
    <row r="758" spans="11:31">
      <c r="K758" s="51" t="str">
        <f t="shared" si="58"/>
        <v>-</v>
      </c>
      <c r="L758" s="51"/>
      <c r="M758" s="51"/>
      <c r="N758" s="51"/>
      <c r="O758" s="51"/>
      <c r="P758" s="51"/>
      <c r="Q758" s="51"/>
      <c r="R758" s="51"/>
      <c r="S758" s="51"/>
      <c r="T758" s="51"/>
      <c r="U758" s="51"/>
      <c r="V758" s="51"/>
      <c r="W758" s="51"/>
      <c r="X758" s="51"/>
      <c r="Y758" s="51"/>
      <c r="Z758" s="51"/>
      <c r="AA758" s="51"/>
      <c r="AB758" s="51"/>
      <c r="AC758" s="51"/>
      <c r="AD758" s="51"/>
      <c r="AE758" s="51"/>
    </row>
    <row r="759" spans="11:31">
      <c r="K759" s="51" t="str">
        <f t="shared" si="58"/>
        <v>-</v>
      </c>
      <c r="L759" s="51"/>
      <c r="M759" s="51"/>
      <c r="N759" s="51"/>
      <c r="O759" s="51"/>
      <c r="P759" s="51"/>
      <c r="Q759" s="51"/>
      <c r="R759" s="51"/>
      <c r="S759" s="51"/>
      <c r="T759" s="51"/>
      <c r="U759" s="51"/>
      <c r="V759" s="51"/>
      <c r="W759" s="51"/>
      <c r="X759" s="51"/>
      <c r="Y759" s="51"/>
      <c r="Z759" s="51"/>
      <c r="AA759" s="51"/>
      <c r="AB759" s="51"/>
      <c r="AC759" s="51"/>
      <c r="AD759" s="51"/>
      <c r="AE759" s="51"/>
    </row>
    <row r="760" spans="11:31">
      <c r="K760" s="51" t="str">
        <f t="shared" si="58"/>
        <v>-</v>
      </c>
      <c r="L760" s="51"/>
      <c r="M760" s="51"/>
      <c r="N760" s="51"/>
      <c r="O760" s="51"/>
      <c r="P760" s="51"/>
      <c r="Q760" s="51"/>
      <c r="R760" s="51"/>
      <c r="S760" s="51"/>
      <c r="T760" s="51"/>
      <c r="U760" s="51"/>
      <c r="V760" s="51"/>
      <c r="W760" s="51"/>
      <c r="X760" s="51"/>
      <c r="Y760" s="51"/>
      <c r="Z760" s="51"/>
      <c r="AA760" s="51"/>
      <c r="AB760" s="51"/>
      <c r="AC760" s="51"/>
      <c r="AD760" s="51"/>
      <c r="AE760" s="51"/>
    </row>
    <row r="761" spans="11:31">
      <c r="K761" s="51" t="str">
        <f t="shared" si="58"/>
        <v>-</v>
      </c>
      <c r="L761" s="51"/>
      <c r="M761" s="51"/>
      <c r="N761" s="51"/>
      <c r="O761" s="51"/>
      <c r="P761" s="51"/>
      <c r="Q761" s="51"/>
      <c r="R761" s="51"/>
      <c r="S761" s="51"/>
      <c r="T761" s="51"/>
      <c r="U761" s="51"/>
      <c r="V761" s="51"/>
      <c r="W761" s="51"/>
      <c r="X761" s="51"/>
      <c r="Y761" s="51"/>
      <c r="Z761" s="51"/>
      <c r="AA761" s="51"/>
      <c r="AB761" s="51"/>
      <c r="AC761" s="51"/>
      <c r="AD761" s="51"/>
      <c r="AE761" s="51"/>
    </row>
    <row r="762" spans="11:31">
      <c r="K762" s="51" t="str">
        <f t="shared" si="58"/>
        <v>-</v>
      </c>
      <c r="L762" s="51"/>
      <c r="M762" s="51"/>
      <c r="N762" s="51"/>
      <c r="O762" s="51"/>
      <c r="P762" s="51"/>
      <c r="Q762" s="51"/>
      <c r="R762" s="51"/>
      <c r="S762" s="51"/>
      <c r="T762" s="51"/>
      <c r="U762" s="51"/>
      <c r="V762" s="51"/>
      <c r="W762" s="51"/>
      <c r="X762" s="51"/>
      <c r="Y762" s="51"/>
      <c r="Z762" s="51"/>
      <c r="AA762" s="51"/>
      <c r="AB762" s="51"/>
      <c r="AC762" s="51"/>
      <c r="AD762" s="51"/>
      <c r="AE762" s="51"/>
    </row>
    <row r="763" spans="11:31">
      <c r="K763" s="51" t="str">
        <f t="shared" si="58"/>
        <v>-</v>
      </c>
      <c r="L763" s="51"/>
      <c r="M763" s="51"/>
      <c r="N763" s="51"/>
      <c r="O763" s="51"/>
      <c r="P763" s="51"/>
      <c r="Q763" s="51"/>
      <c r="R763" s="51"/>
      <c r="S763" s="51"/>
      <c r="T763" s="51"/>
      <c r="U763" s="51"/>
      <c r="V763" s="51"/>
      <c r="W763" s="51"/>
      <c r="X763" s="51"/>
      <c r="Y763" s="51"/>
      <c r="Z763" s="51"/>
      <c r="AA763" s="51"/>
      <c r="AB763" s="51"/>
      <c r="AC763" s="51"/>
      <c r="AD763" s="51"/>
      <c r="AE763" s="51"/>
    </row>
    <row r="764" spans="11:31">
      <c r="K764" s="51" t="str">
        <f t="shared" si="58"/>
        <v>-</v>
      </c>
      <c r="L764" s="51"/>
      <c r="M764" s="51"/>
      <c r="N764" s="51"/>
      <c r="O764" s="51"/>
      <c r="P764" s="51"/>
      <c r="Q764" s="51"/>
      <c r="R764" s="51"/>
      <c r="S764" s="51"/>
      <c r="T764" s="51"/>
      <c r="U764" s="51"/>
      <c r="V764" s="51"/>
      <c r="W764" s="51"/>
      <c r="X764" s="51"/>
      <c r="Y764" s="51"/>
      <c r="Z764" s="51"/>
      <c r="AA764" s="51"/>
      <c r="AB764" s="51"/>
      <c r="AC764" s="51"/>
      <c r="AD764" s="51"/>
      <c r="AE764" s="51"/>
    </row>
    <row r="765" spans="11:31">
      <c r="K765" s="51" t="str">
        <f t="shared" si="58"/>
        <v>-</v>
      </c>
      <c r="L765" s="51"/>
      <c r="M765" s="51"/>
      <c r="N765" s="51"/>
      <c r="O765" s="51"/>
      <c r="P765" s="51"/>
      <c r="Q765" s="51"/>
      <c r="R765" s="51"/>
      <c r="S765" s="51"/>
      <c r="T765" s="51"/>
      <c r="U765" s="51"/>
      <c r="V765" s="51"/>
      <c r="W765" s="51"/>
      <c r="X765" s="51"/>
      <c r="Y765" s="51"/>
      <c r="Z765" s="51"/>
      <c r="AA765" s="51"/>
      <c r="AB765" s="51"/>
      <c r="AC765" s="51"/>
      <c r="AD765" s="51"/>
      <c r="AE765" s="51"/>
    </row>
    <row r="766" spans="11:31">
      <c r="K766" s="51" t="str">
        <f t="shared" si="58"/>
        <v>-</v>
      </c>
      <c r="L766" s="51"/>
      <c r="M766" s="51"/>
      <c r="N766" s="51"/>
      <c r="O766" s="51"/>
      <c r="P766" s="51"/>
      <c r="Q766" s="51"/>
      <c r="R766" s="51"/>
      <c r="S766" s="51"/>
      <c r="T766" s="51"/>
      <c r="U766" s="51"/>
      <c r="V766" s="51"/>
      <c r="W766" s="51"/>
      <c r="X766" s="51"/>
      <c r="Y766" s="51"/>
      <c r="Z766" s="51"/>
      <c r="AA766" s="51"/>
      <c r="AB766" s="51"/>
      <c r="AC766" s="51"/>
      <c r="AD766" s="51"/>
      <c r="AE766" s="51"/>
    </row>
    <row r="767" spans="11:31">
      <c r="K767" s="51" t="str">
        <f t="shared" si="58"/>
        <v>-</v>
      </c>
      <c r="L767" s="51"/>
      <c r="M767" s="51"/>
      <c r="N767" s="51"/>
      <c r="O767" s="51"/>
      <c r="P767" s="51"/>
      <c r="Q767" s="51"/>
      <c r="R767" s="51"/>
      <c r="S767" s="51"/>
      <c r="T767" s="51"/>
      <c r="U767" s="51"/>
      <c r="V767" s="51"/>
      <c r="W767" s="51"/>
      <c r="X767" s="51"/>
      <c r="Y767" s="51"/>
      <c r="Z767" s="51"/>
      <c r="AA767" s="51"/>
      <c r="AB767" s="51"/>
      <c r="AC767" s="51"/>
      <c r="AD767" s="51"/>
      <c r="AE767" s="51"/>
    </row>
    <row r="768" spans="11:31">
      <c r="K768" s="51" t="str">
        <f t="shared" si="58"/>
        <v>-</v>
      </c>
      <c r="L768" s="51"/>
      <c r="M768" s="51"/>
      <c r="N768" s="51"/>
      <c r="O768" s="51"/>
      <c r="P768" s="51"/>
      <c r="Q768" s="51"/>
      <c r="R768" s="51"/>
      <c r="S768" s="51"/>
      <c r="T768" s="51"/>
      <c r="U768" s="51"/>
      <c r="V768" s="51"/>
      <c r="W768" s="51"/>
      <c r="X768" s="51"/>
      <c r="Y768" s="51"/>
      <c r="Z768" s="51"/>
      <c r="AA768" s="51"/>
      <c r="AB768" s="51"/>
      <c r="AC768" s="51"/>
      <c r="AD768" s="51"/>
      <c r="AE768" s="51"/>
    </row>
    <row r="769" spans="11:31">
      <c r="K769" s="51" t="str">
        <f t="shared" si="58"/>
        <v>-</v>
      </c>
      <c r="L769" s="51"/>
      <c r="M769" s="51"/>
      <c r="N769" s="51"/>
      <c r="O769" s="51"/>
      <c r="P769" s="51"/>
      <c r="Q769" s="51"/>
      <c r="R769" s="51"/>
      <c r="S769" s="51"/>
      <c r="T769" s="51"/>
      <c r="U769" s="51"/>
      <c r="V769" s="51"/>
      <c r="W769" s="51"/>
      <c r="X769" s="51"/>
      <c r="Y769" s="51"/>
      <c r="Z769" s="51"/>
      <c r="AA769" s="51"/>
      <c r="AB769" s="51"/>
      <c r="AC769" s="51"/>
      <c r="AD769" s="51"/>
      <c r="AE769" s="51"/>
    </row>
    <row r="770" spans="11:31">
      <c r="K770" s="51" t="str">
        <f t="shared" si="58"/>
        <v>-</v>
      </c>
      <c r="L770" s="51"/>
      <c r="M770" s="51"/>
      <c r="N770" s="51"/>
      <c r="O770" s="51"/>
      <c r="P770" s="51"/>
      <c r="Q770" s="51"/>
      <c r="R770" s="51"/>
      <c r="S770" s="51"/>
      <c r="T770" s="51"/>
      <c r="U770" s="51"/>
      <c r="V770" s="51"/>
      <c r="W770" s="51"/>
      <c r="X770" s="51"/>
      <c r="Y770" s="51"/>
      <c r="Z770" s="51"/>
      <c r="AA770" s="51"/>
      <c r="AB770" s="51"/>
      <c r="AC770" s="51"/>
      <c r="AD770" s="51"/>
      <c r="AE770" s="51"/>
    </row>
    <row r="771" spans="11:31">
      <c r="K771" s="51" t="str">
        <f t="shared" si="58"/>
        <v>-</v>
      </c>
      <c r="L771" s="51"/>
      <c r="M771" s="51"/>
      <c r="N771" s="51"/>
      <c r="O771" s="51"/>
      <c r="P771" s="51"/>
      <c r="Q771" s="51"/>
      <c r="R771" s="51"/>
      <c r="S771" s="51"/>
      <c r="T771" s="51"/>
      <c r="U771" s="51"/>
      <c r="V771" s="51"/>
      <c r="W771" s="51"/>
      <c r="X771" s="51"/>
      <c r="Y771" s="51"/>
      <c r="Z771" s="51"/>
      <c r="AA771" s="51"/>
      <c r="AB771" s="51"/>
      <c r="AC771" s="51"/>
      <c r="AD771" s="51"/>
      <c r="AE771" s="51"/>
    </row>
    <row r="772" spans="11:31">
      <c r="K772" s="51" t="str">
        <f t="shared" ref="K772:K835" si="59">CONCATENATE(H772,"-",I772)</f>
        <v>-</v>
      </c>
      <c r="L772" s="51"/>
      <c r="M772" s="51"/>
      <c r="N772" s="51"/>
      <c r="O772" s="51"/>
      <c r="P772" s="51"/>
      <c r="Q772" s="51"/>
      <c r="R772" s="51"/>
      <c r="S772" s="51"/>
      <c r="T772" s="51"/>
      <c r="U772" s="51"/>
      <c r="V772" s="51"/>
      <c r="W772" s="51"/>
      <c r="X772" s="51"/>
      <c r="Y772" s="51"/>
      <c r="Z772" s="51"/>
      <c r="AA772" s="51"/>
      <c r="AB772" s="51"/>
      <c r="AC772" s="51"/>
      <c r="AD772" s="51"/>
      <c r="AE772" s="51"/>
    </row>
    <row r="773" spans="11:31">
      <c r="K773" s="51" t="str">
        <f t="shared" si="59"/>
        <v>-</v>
      </c>
      <c r="L773" s="51"/>
      <c r="M773" s="51"/>
      <c r="N773" s="51"/>
      <c r="O773" s="51"/>
      <c r="P773" s="51"/>
      <c r="Q773" s="51"/>
      <c r="R773" s="51"/>
      <c r="S773" s="51"/>
      <c r="T773" s="51"/>
      <c r="U773" s="51"/>
      <c r="V773" s="51"/>
      <c r="W773" s="51"/>
      <c r="X773" s="51"/>
      <c r="Y773" s="51"/>
      <c r="Z773" s="51"/>
      <c r="AA773" s="51"/>
      <c r="AB773" s="51"/>
      <c r="AC773" s="51"/>
      <c r="AD773" s="51"/>
      <c r="AE773" s="51"/>
    </row>
    <row r="774" spans="11:31">
      <c r="K774" s="51" t="str">
        <f t="shared" si="59"/>
        <v>-</v>
      </c>
      <c r="L774" s="51"/>
      <c r="M774" s="51"/>
      <c r="N774" s="51"/>
      <c r="O774" s="51"/>
      <c r="P774" s="51"/>
      <c r="Q774" s="51"/>
      <c r="R774" s="51"/>
      <c r="S774" s="51"/>
      <c r="T774" s="51"/>
      <c r="U774" s="51"/>
      <c r="V774" s="51"/>
      <c r="W774" s="51"/>
      <c r="X774" s="51"/>
      <c r="Y774" s="51"/>
      <c r="Z774" s="51"/>
      <c r="AA774" s="51"/>
      <c r="AB774" s="51"/>
      <c r="AC774" s="51"/>
      <c r="AD774" s="51"/>
      <c r="AE774" s="51"/>
    </row>
    <row r="775" spans="11:31">
      <c r="K775" s="51" t="str">
        <f t="shared" si="59"/>
        <v>-</v>
      </c>
      <c r="L775" s="51"/>
      <c r="M775" s="51"/>
      <c r="N775" s="51"/>
      <c r="O775" s="51"/>
      <c r="P775" s="51"/>
      <c r="Q775" s="51"/>
      <c r="R775" s="51"/>
      <c r="S775" s="51"/>
      <c r="T775" s="51"/>
      <c r="U775" s="51"/>
      <c r="V775" s="51"/>
      <c r="W775" s="51"/>
      <c r="X775" s="51"/>
      <c r="Y775" s="51"/>
      <c r="Z775" s="51"/>
      <c r="AA775" s="51"/>
      <c r="AB775" s="51"/>
      <c r="AC775" s="51"/>
      <c r="AD775" s="51"/>
      <c r="AE775" s="51"/>
    </row>
    <row r="776" spans="11:31">
      <c r="K776" s="51" t="str">
        <f t="shared" si="59"/>
        <v>-</v>
      </c>
      <c r="L776" s="51"/>
      <c r="M776" s="51"/>
      <c r="N776" s="51"/>
      <c r="O776" s="51"/>
      <c r="P776" s="51"/>
      <c r="Q776" s="51"/>
      <c r="R776" s="51"/>
      <c r="S776" s="51"/>
      <c r="T776" s="51"/>
      <c r="U776" s="51"/>
      <c r="V776" s="51"/>
      <c r="W776" s="51"/>
      <c r="X776" s="51"/>
      <c r="Y776" s="51"/>
      <c r="Z776" s="51"/>
      <c r="AA776" s="51"/>
      <c r="AB776" s="51"/>
      <c r="AC776" s="51"/>
      <c r="AD776" s="51"/>
      <c r="AE776" s="51"/>
    </row>
    <row r="777" spans="11:31">
      <c r="K777" s="51" t="str">
        <f t="shared" si="59"/>
        <v>-</v>
      </c>
      <c r="L777" s="51"/>
      <c r="M777" s="51"/>
      <c r="N777" s="51"/>
      <c r="O777" s="51"/>
      <c r="P777" s="51"/>
      <c r="Q777" s="51"/>
      <c r="R777" s="51"/>
      <c r="S777" s="51"/>
      <c r="T777" s="51"/>
      <c r="U777" s="51"/>
      <c r="V777" s="51"/>
      <c r="W777" s="51"/>
      <c r="X777" s="51"/>
      <c r="Y777" s="51"/>
      <c r="Z777" s="51"/>
      <c r="AA777" s="51"/>
      <c r="AB777" s="51"/>
      <c r="AC777" s="51"/>
      <c r="AD777" s="51"/>
      <c r="AE777" s="51"/>
    </row>
    <row r="778" spans="11:31">
      <c r="K778" s="51" t="str">
        <f t="shared" si="59"/>
        <v>-</v>
      </c>
      <c r="L778" s="51"/>
      <c r="M778" s="51"/>
      <c r="N778" s="51"/>
      <c r="O778" s="51"/>
      <c r="P778" s="51"/>
      <c r="Q778" s="51"/>
      <c r="R778" s="51"/>
      <c r="S778" s="51"/>
      <c r="T778" s="51"/>
      <c r="U778" s="51"/>
      <c r="V778" s="51"/>
      <c r="W778" s="51"/>
      <c r="X778" s="51"/>
      <c r="Y778" s="51"/>
      <c r="Z778" s="51"/>
      <c r="AA778" s="51"/>
      <c r="AB778" s="51"/>
      <c r="AC778" s="51"/>
      <c r="AD778" s="51"/>
      <c r="AE778" s="51"/>
    </row>
    <row r="779" spans="11:31">
      <c r="K779" s="51" t="str">
        <f t="shared" si="59"/>
        <v>-</v>
      </c>
      <c r="L779" s="51"/>
      <c r="M779" s="51"/>
      <c r="N779" s="51"/>
      <c r="O779" s="51"/>
      <c r="P779" s="51"/>
      <c r="Q779" s="51"/>
      <c r="R779" s="51"/>
      <c r="S779" s="51"/>
      <c r="T779" s="51"/>
      <c r="U779" s="51"/>
      <c r="V779" s="51"/>
      <c r="W779" s="51"/>
      <c r="X779" s="51"/>
      <c r="Y779" s="51"/>
      <c r="Z779" s="51"/>
      <c r="AA779" s="51"/>
      <c r="AB779" s="51"/>
      <c r="AC779" s="51"/>
      <c r="AD779" s="51"/>
      <c r="AE779" s="51"/>
    </row>
    <row r="780" spans="11:31">
      <c r="K780" s="51" t="str">
        <f t="shared" si="59"/>
        <v>-</v>
      </c>
      <c r="L780" s="51"/>
      <c r="M780" s="51"/>
      <c r="N780" s="51"/>
      <c r="O780" s="51"/>
      <c r="P780" s="51"/>
      <c r="Q780" s="51"/>
      <c r="R780" s="51"/>
      <c r="S780" s="51"/>
      <c r="T780" s="51"/>
      <c r="U780" s="51"/>
      <c r="V780" s="51"/>
      <c r="W780" s="51"/>
      <c r="X780" s="51"/>
      <c r="Y780" s="51"/>
      <c r="Z780" s="51"/>
      <c r="AA780" s="51"/>
      <c r="AB780" s="51"/>
      <c r="AC780" s="51"/>
      <c r="AD780" s="51"/>
      <c r="AE780" s="51"/>
    </row>
    <row r="781" spans="11:31">
      <c r="K781" s="51" t="str">
        <f t="shared" si="59"/>
        <v>-</v>
      </c>
      <c r="L781" s="51"/>
      <c r="M781" s="51"/>
      <c r="N781" s="51"/>
      <c r="O781" s="51"/>
      <c r="P781" s="51"/>
      <c r="Q781" s="51"/>
      <c r="R781" s="51"/>
      <c r="S781" s="51"/>
      <c r="T781" s="51"/>
      <c r="U781" s="51"/>
      <c r="V781" s="51"/>
      <c r="W781" s="51"/>
      <c r="X781" s="51"/>
      <c r="Y781" s="51"/>
      <c r="Z781" s="51"/>
      <c r="AA781" s="51"/>
      <c r="AB781" s="51"/>
      <c r="AC781" s="51"/>
      <c r="AD781" s="51"/>
      <c r="AE781" s="51"/>
    </row>
    <row r="782" spans="11:31">
      <c r="K782" s="51" t="str">
        <f t="shared" si="59"/>
        <v>-</v>
      </c>
      <c r="L782" s="51"/>
      <c r="M782" s="51"/>
      <c r="N782" s="51"/>
      <c r="O782" s="51"/>
      <c r="P782" s="51"/>
      <c r="Q782" s="51"/>
      <c r="R782" s="51"/>
      <c r="S782" s="51"/>
      <c r="T782" s="51"/>
      <c r="U782" s="51"/>
      <c r="V782" s="51"/>
      <c r="W782" s="51"/>
      <c r="X782" s="51"/>
      <c r="Y782" s="51"/>
      <c r="Z782" s="51"/>
      <c r="AA782" s="51"/>
      <c r="AB782" s="51"/>
      <c r="AC782" s="51"/>
      <c r="AD782" s="51"/>
      <c r="AE782" s="51"/>
    </row>
    <row r="783" spans="11:31">
      <c r="K783" s="51" t="str">
        <f t="shared" si="59"/>
        <v>-</v>
      </c>
      <c r="L783" s="51"/>
      <c r="M783" s="51"/>
      <c r="N783" s="51"/>
      <c r="O783" s="51"/>
      <c r="P783" s="51"/>
      <c r="Q783" s="51"/>
      <c r="R783" s="51"/>
      <c r="S783" s="51"/>
      <c r="T783" s="51"/>
      <c r="U783" s="51"/>
      <c r="V783" s="51"/>
      <c r="W783" s="51"/>
      <c r="X783" s="51"/>
      <c r="Y783" s="51"/>
      <c r="Z783" s="51"/>
      <c r="AA783" s="51"/>
      <c r="AB783" s="51"/>
      <c r="AC783" s="51"/>
      <c r="AD783" s="51"/>
      <c r="AE783" s="51"/>
    </row>
    <row r="784" spans="11:31">
      <c r="K784" s="51" t="str">
        <f t="shared" si="59"/>
        <v>-</v>
      </c>
      <c r="L784" s="51"/>
      <c r="M784" s="51"/>
      <c r="N784" s="51"/>
      <c r="O784" s="51"/>
      <c r="P784" s="51"/>
      <c r="Q784" s="51"/>
      <c r="R784" s="51"/>
      <c r="S784" s="51"/>
      <c r="T784" s="51"/>
      <c r="U784" s="51"/>
      <c r="V784" s="51"/>
      <c r="W784" s="51"/>
      <c r="X784" s="51"/>
      <c r="Y784" s="51"/>
      <c r="Z784" s="51"/>
      <c r="AA784" s="51"/>
      <c r="AB784" s="51"/>
      <c r="AC784" s="51"/>
      <c r="AD784" s="51"/>
      <c r="AE784" s="51"/>
    </row>
    <row r="785" spans="11:31">
      <c r="K785" s="51" t="str">
        <f t="shared" si="59"/>
        <v>-</v>
      </c>
      <c r="L785" s="51"/>
      <c r="M785" s="51"/>
      <c r="N785" s="51"/>
      <c r="O785" s="51"/>
      <c r="P785" s="51"/>
      <c r="Q785" s="51"/>
      <c r="R785" s="51"/>
      <c r="S785" s="51"/>
      <c r="T785" s="51"/>
      <c r="U785" s="51"/>
      <c r="V785" s="51"/>
      <c r="W785" s="51"/>
      <c r="X785" s="51"/>
      <c r="Y785" s="51"/>
      <c r="Z785" s="51"/>
      <c r="AA785" s="51"/>
      <c r="AB785" s="51"/>
      <c r="AC785" s="51"/>
      <c r="AD785" s="51"/>
      <c r="AE785" s="51"/>
    </row>
    <row r="786" spans="11:31">
      <c r="K786" s="51" t="str">
        <f t="shared" si="59"/>
        <v>-</v>
      </c>
      <c r="L786" s="51"/>
      <c r="M786" s="51"/>
      <c r="N786" s="51"/>
      <c r="O786" s="51"/>
      <c r="P786" s="51"/>
      <c r="Q786" s="51"/>
      <c r="R786" s="51"/>
      <c r="S786" s="51"/>
      <c r="T786" s="51"/>
      <c r="U786" s="51"/>
      <c r="V786" s="51"/>
      <c r="W786" s="51"/>
      <c r="X786" s="51"/>
      <c r="Y786" s="51"/>
      <c r="Z786" s="51"/>
      <c r="AA786" s="51"/>
      <c r="AB786" s="51"/>
      <c r="AC786" s="51"/>
      <c r="AD786" s="51"/>
      <c r="AE786" s="51"/>
    </row>
    <row r="787" spans="11:31">
      <c r="K787" s="51" t="str">
        <f t="shared" si="59"/>
        <v>-</v>
      </c>
      <c r="L787" s="51"/>
      <c r="M787" s="51"/>
      <c r="N787" s="51"/>
      <c r="O787" s="51"/>
      <c r="P787" s="51"/>
      <c r="Q787" s="51"/>
      <c r="R787" s="51"/>
      <c r="S787" s="51"/>
      <c r="T787" s="51"/>
      <c r="U787" s="51"/>
      <c r="V787" s="51"/>
      <c r="W787" s="51"/>
      <c r="X787" s="51"/>
      <c r="Y787" s="51"/>
      <c r="Z787" s="51"/>
      <c r="AA787" s="51"/>
      <c r="AB787" s="51"/>
      <c r="AC787" s="51"/>
      <c r="AD787" s="51"/>
      <c r="AE787" s="51"/>
    </row>
    <row r="788" spans="11:31">
      <c r="K788" s="51" t="str">
        <f t="shared" si="59"/>
        <v>-</v>
      </c>
      <c r="L788" s="51"/>
      <c r="M788" s="51"/>
      <c r="N788" s="51"/>
      <c r="O788" s="51"/>
      <c r="P788" s="51"/>
      <c r="Q788" s="51"/>
      <c r="R788" s="51"/>
      <c r="S788" s="51"/>
      <c r="T788" s="51"/>
      <c r="U788" s="51"/>
      <c r="V788" s="51"/>
      <c r="W788" s="51"/>
      <c r="X788" s="51"/>
      <c r="Y788" s="51"/>
      <c r="Z788" s="51"/>
      <c r="AA788" s="51"/>
      <c r="AB788" s="51"/>
      <c r="AC788" s="51"/>
      <c r="AD788" s="51"/>
      <c r="AE788" s="51"/>
    </row>
    <row r="789" spans="11:31">
      <c r="K789" s="51" t="str">
        <f t="shared" si="59"/>
        <v>-</v>
      </c>
      <c r="L789" s="51"/>
      <c r="M789" s="51"/>
      <c r="N789" s="51"/>
      <c r="O789" s="51"/>
      <c r="P789" s="51"/>
      <c r="Q789" s="51"/>
      <c r="R789" s="51"/>
      <c r="S789" s="51"/>
      <c r="T789" s="51"/>
      <c r="U789" s="51"/>
      <c r="V789" s="51"/>
      <c r="W789" s="51"/>
      <c r="X789" s="51"/>
      <c r="Y789" s="51"/>
      <c r="Z789" s="51"/>
      <c r="AA789" s="51"/>
      <c r="AB789" s="51"/>
      <c r="AC789" s="51"/>
      <c r="AD789" s="51"/>
      <c r="AE789" s="51"/>
    </row>
    <row r="790" spans="11:31">
      <c r="K790" s="51" t="str">
        <f t="shared" si="59"/>
        <v>-</v>
      </c>
      <c r="L790" s="51"/>
      <c r="M790" s="51"/>
      <c r="N790" s="51"/>
      <c r="O790" s="51"/>
      <c r="P790" s="51"/>
      <c r="Q790" s="51"/>
      <c r="R790" s="51"/>
      <c r="S790" s="51"/>
      <c r="T790" s="51"/>
      <c r="U790" s="51"/>
      <c r="V790" s="51"/>
      <c r="W790" s="51"/>
      <c r="X790" s="51"/>
      <c r="Y790" s="51"/>
      <c r="Z790" s="51"/>
      <c r="AA790" s="51"/>
      <c r="AB790" s="51"/>
      <c r="AC790" s="51"/>
      <c r="AD790" s="51"/>
      <c r="AE790" s="51"/>
    </row>
    <row r="791" spans="11:31">
      <c r="K791" s="51" t="str">
        <f t="shared" si="59"/>
        <v>-</v>
      </c>
      <c r="L791" s="51"/>
      <c r="M791" s="51"/>
      <c r="N791" s="51"/>
      <c r="O791" s="51"/>
      <c r="P791" s="51"/>
      <c r="Q791" s="51"/>
      <c r="R791" s="51"/>
      <c r="S791" s="51"/>
      <c r="T791" s="51"/>
      <c r="U791" s="51"/>
      <c r="V791" s="51"/>
      <c r="W791" s="51"/>
      <c r="X791" s="51"/>
      <c r="Y791" s="51"/>
      <c r="Z791" s="51"/>
      <c r="AA791" s="51"/>
      <c r="AB791" s="51"/>
      <c r="AC791" s="51"/>
      <c r="AD791" s="51"/>
      <c r="AE791" s="51"/>
    </row>
    <row r="792" spans="11:31">
      <c r="K792" s="51" t="str">
        <f t="shared" si="59"/>
        <v>-</v>
      </c>
      <c r="L792" s="51"/>
      <c r="M792" s="51"/>
      <c r="N792" s="51"/>
      <c r="O792" s="51"/>
      <c r="P792" s="51"/>
      <c r="Q792" s="51"/>
      <c r="R792" s="51"/>
      <c r="S792" s="51"/>
      <c r="T792" s="51"/>
      <c r="U792" s="51"/>
      <c r="V792" s="51"/>
      <c r="W792" s="51"/>
      <c r="X792" s="51"/>
      <c r="Y792" s="51"/>
      <c r="Z792" s="51"/>
      <c r="AA792" s="51"/>
      <c r="AB792" s="51"/>
      <c r="AC792" s="51"/>
      <c r="AD792" s="51"/>
      <c r="AE792" s="51"/>
    </row>
    <row r="793" spans="11:31">
      <c r="K793" s="51" t="str">
        <f t="shared" si="59"/>
        <v>-</v>
      </c>
      <c r="L793" s="51"/>
      <c r="M793" s="51"/>
      <c r="N793" s="51"/>
      <c r="O793" s="51"/>
      <c r="P793" s="51"/>
      <c r="Q793" s="51"/>
      <c r="R793" s="51"/>
      <c r="S793" s="51"/>
      <c r="T793" s="51"/>
      <c r="U793" s="51"/>
      <c r="V793" s="51"/>
      <c r="W793" s="51"/>
      <c r="X793" s="51"/>
      <c r="Y793" s="51"/>
      <c r="Z793" s="51"/>
      <c r="AA793" s="51"/>
      <c r="AB793" s="51"/>
      <c r="AC793" s="51"/>
      <c r="AD793" s="51"/>
      <c r="AE793" s="51"/>
    </row>
    <row r="794" spans="11:31">
      <c r="K794" s="51" t="str">
        <f t="shared" si="59"/>
        <v>-</v>
      </c>
      <c r="L794" s="51"/>
      <c r="M794" s="51"/>
      <c r="N794" s="51"/>
      <c r="O794" s="51"/>
      <c r="P794" s="51"/>
      <c r="Q794" s="51"/>
      <c r="R794" s="51"/>
      <c r="S794" s="51"/>
      <c r="T794" s="51"/>
      <c r="U794" s="51"/>
      <c r="V794" s="51"/>
      <c r="W794" s="51"/>
      <c r="X794" s="51"/>
      <c r="Y794" s="51"/>
      <c r="Z794" s="51"/>
      <c r="AA794" s="51"/>
      <c r="AB794" s="51"/>
      <c r="AC794" s="51"/>
      <c r="AD794" s="51"/>
      <c r="AE794" s="51"/>
    </row>
    <row r="795" spans="11:31">
      <c r="K795" s="51" t="str">
        <f t="shared" si="59"/>
        <v>-</v>
      </c>
      <c r="L795" s="51"/>
      <c r="M795" s="51"/>
      <c r="N795" s="51"/>
      <c r="O795" s="51"/>
      <c r="P795" s="51"/>
      <c r="Q795" s="51"/>
      <c r="R795" s="51"/>
      <c r="S795" s="51"/>
      <c r="T795" s="51"/>
      <c r="U795" s="51"/>
      <c r="V795" s="51"/>
      <c r="W795" s="51"/>
      <c r="X795" s="51"/>
      <c r="Y795" s="51"/>
      <c r="Z795" s="51"/>
      <c r="AA795" s="51"/>
      <c r="AB795" s="51"/>
      <c r="AC795" s="51"/>
      <c r="AD795" s="51"/>
      <c r="AE795" s="51"/>
    </row>
    <row r="796" spans="11:31">
      <c r="K796" s="51" t="str">
        <f t="shared" si="59"/>
        <v>-</v>
      </c>
      <c r="L796" s="51"/>
      <c r="M796" s="51"/>
      <c r="N796" s="51"/>
      <c r="O796" s="51"/>
      <c r="P796" s="51"/>
      <c r="Q796" s="51"/>
      <c r="R796" s="51"/>
      <c r="S796" s="51"/>
      <c r="T796" s="51"/>
      <c r="U796" s="51"/>
      <c r="V796" s="51"/>
      <c r="W796" s="51"/>
      <c r="X796" s="51"/>
      <c r="Y796" s="51"/>
      <c r="Z796" s="51"/>
      <c r="AA796" s="51"/>
      <c r="AB796" s="51"/>
      <c r="AC796" s="51"/>
      <c r="AD796" s="51"/>
      <c r="AE796" s="51"/>
    </row>
    <row r="797" spans="11:31">
      <c r="K797" s="51" t="str">
        <f t="shared" si="59"/>
        <v>-</v>
      </c>
      <c r="L797" s="51"/>
      <c r="M797" s="51"/>
      <c r="N797" s="51"/>
      <c r="O797" s="51"/>
      <c r="P797" s="51"/>
      <c r="Q797" s="51"/>
      <c r="R797" s="51"/>
      <c r="S797" s="51"/>
      <c r="T797" s="51"/>
      <c r="U797" s="51"/>
      <c r="V797" s="51"/>
      <c r="W797" s="51"/>
      <c r="X797" s="51"/>
      <c r="Y797" s="51"/>
      <c r="Z797" s="51"/>
      <c r="AA797" s="51"/>
      <c r="AB797" s="51"/>
      <c r="AC797" s="51"/>
      <c r="AD797" s="51"/>
      <c r="AE797" s="51"/>
    </row>
    <row r="798" spans="11:31">
      <c r="K798" s="51" t="str">
        <f t="shared" si="59"/>
        <v>-</v>
      </c>
      <c r="L798" s="51"/>
      <c r="M798" s="51"/>
      <c r="N798" s="51"/>
      <c r="O798" s="51"/>
      <c r="P798" s="51"/>
      <c r="Q798" s="51"/>
      <c r="R798" s="51"/>
      <c r="S798" s="51"/>
      <c r="T798" s="51"/>
      <c r="U798" s="51"/>
      <c r="V798" s="51"/>
      <c r="W798" s="51"/>
      <c r="X798" s="51"/>
      <c r="Y798" s="51"/>
      <c r="Z798" s="51"/>
      <c r="AA798" s="51"/>
      <c r="AB798" s="51"/>
      <c r="AC798" s="51"/>
      <c r="AD798" s="51"/>
      <c r="AE798" s="51"/>
    </row>
    <row r="799" spans="11:31">
      <c r="K799" s="51" t="str">
        <f t="shared" si="59"/>
        <v>-</v>
      </c>
      <c r="L799" s="51"/>
      <c r="M799" s="51"/>
      <c r="N799" s="51"/>
      <c r="O799" s="51"/>
      <c r="P799" s="51"/>
      <c r="Q799" s="51"/>
      <c r="R799" s="51"/>
      <c r="S799" s="51"/>
      <c r="T799" s="51"/>
      <c r="U799" s="51"/>
      <c r="V799" s="51"/>
      <c r="W799" s="51"/>
      <c r="X799" s="51"/>
      <c r="Y799" s="51"/>
      <c r="Z799" s="51"/>
      <c r="AA799" s="51"/>
      <c r="AB799" s="51"/>
      <c r="AC799" s="51"/>
      <c r="AD799" s="51"/>
      <c r="AE799" s="51"/>
    </row>
    <row r="800" spans="11:31">
      <c r="K800" s="51" t="str">
        <f t="shared" si="59"/>
        <v>-</v>
      </c>
      <c r="L800" s="51"/>
      <c r="M800" s="51"/>
      <c r="N800" s="51"/>
      <c r="O800" s="51"/>
      <c r="P800" s="51"/>
      <c r="Q800" s="51"/>
      <c r="R800" s="51"/>
      <c r="S800" s="51"/>
      <c r="T800" s="51"/>
      <c r="U800" s="51"/>
      <c r="V800" s="51"/>
      <c r="W800" s="51"/>
      <c r="X800" s="51"/>
      <c r="Y800" s="51"/>
      <c r="Z800" s="51"/>
      <c r="AA800" s="51"/>
      <c r="AB800" s="51"/>
      <c r="AC800" s="51"/>
      <c r="AD800" s="51"/>
      <c r="AE800" s="51"/>
    </row>
    <row r="801" spans="11:31">
      <c r="K801" s="51" t="str">
        <f t="shared" si="59"/>
        <v>-</v>
      </c>
      <c r="L801" s="51"/>
      <c r="M801" s="51"/>
      <c r="N801" s="51"/>
      <c r="O801" s="51"/>
      <c r="P801" s="51"/>
      <c r="Q801" s="51"/>
      <c r="R801" s="51"/>
      <c r="S801" s="51"/>
      <c r="T801" s="51"/>
      <c r="U801" s="51"/>
      <c r="V801" s="51"/>
      <c r="W801" s="51"/>
      <c r="X801" s="51"/>
      <c r="Y801" s="51"/>
      <c r="Z801" s="51"/>
      <c r="AA801" s="51"/>
      <c r="AB801" s="51"/>
      <c r="AC801" s="51"/>
      <c r="AD801" s="51"/>
      <c r="AE801" s="51"/>
    </row>
    <row r="802" spans="11:31">
      <c r="K802" s="51" t="str">
        <f t="shared" si="59"/>
        <v>-</v>
      </c>
      <c r="L802" s="51"/>
      <c r="M802" s="51"/>
      <c r="N802" s="51"/>
      <c r="O802" s="51"/>
      <c r="P802" s="51"/>
      <c r="Q802" s="51"/>
      <c r="R802" s="51"/>
      <c r="S802" s="51"/>
      <c r="T802" s="51"/>
      <c r="U802" s="51"/>
      <c r="V802" s="51"/>
      <c r="W802" s="51"/>
      <c r="X802" s="51"/>
      <c r="Y802" s="51"/>
      <c r="Z802" s="51"/>
      <c r="AA802" s="51"/>
      <c r="AB802" s="51"/>
      <c r="AC802" s="51"/>
      <c r="AD802" s="51"/>
      <c r="AE802" s="51"/>
    </row>
    <row r="803" spans="11:31">
      <c r="K803" s="51" t="str">
        <f t="shared" si="59"/>
        <v>-</v>
      </c>
      <c r="L803" s="51"/>
      <c r="M803" s="51"/>
      <c r="N803" s="51"/>
      <c r="O803" s="51"/>
      <c r="P803" s="51"/>
      <c r="Q803" s="51"/>
      <c r="R803" s="51"/>
      <c r="S803" s="51"/>
      <c r="T803" s="51"/>
      <c r="U803" s="51"/>
      <c r="V803" s="51"/>
      <c r="W803" s="51"/>
      <c r="X803" s="51"/>
      <c r="Y803" s="51"/>
      <c r="Z803" s="51"/>
      <c r="AA803" s="51"/>
      <c r="AB803" s="51"/>
      <c r="AC803" s="51"/>
      <c r="AD803" s="51"/>
      <c r="AE803" s="51"/>
    </row>
    <row r="804" spans="11:31">
      <c r="K804" s="51" t="str">
        <f t="shared" si="59"/>
        <v>-</v>
      </c>
      <c r="L804" s="51"/>
      <c r="M804" s="51"/>
      <c r="N804" s="51"/>
      <c r="O804" s="51"/>
      <c r="P804" s="51"/>
      <c r="Q804" s="51"/>
      <c r="R804" s="51"/>
      <c r="S804" s="51"/>
      <c r="T804" s="51"/>
      <c r="U804" s="51"/>
      <c r="V804" s="51"/>
      <c r="W804" s="51"/>
      <c r="X804" s="51"/>
      <c r="Y804" s="51"/>
      <c r="Z804" s="51"/>
      <c r="AA804" s="51"/>
      <c r="AB804" s="51"/>
      <c r="AC804" s="51"/>
      <c r="AD804" s="51"/>
      <c r="AE804" s="51"/>
    </row>
    <row r="805" spans="11:31">
      <c r="K805" s="51" t="str">
        <f t="shared" si="59"/>
        <v>-</v>
      </c>
      <c r="L805" s="51"/>
      <c r="M805" s="51"/>
      <c r="N805" s="51"/>
      <c r="O805" s="51"/>
      <c r="P805" s="51"/>
      <c r="Q805" s="51"/>
      <c r="R805" s="51"/>
      <c r="S805" s="51"/>
      <c r="T805" s="51"/>
      <c r="U805" s="51"/>
      <c r="V805" s="51"/>
      <c r="W805" s="51"/>
      <c r="X805" s="51"/>
      <c r="Y805" s="51"/>
      <c r="Z805" s="51"/>
      <c r="AA805" s="51"/>
      <c r="AB805" s="51"/>
      <c r="AC805" s="51"/>
      <c r="AD805" s="51"/>
      <c r="AE805" s="51"/>
    </row>
    <row r="806" spans="11:31">
      <c r="K806" s="51" t="str">
        <f t="shared" si="59"/>
        <v>-</v>
      </c>
      <c r="L806" s="51"/>
      <c r="M806" s="51"/>
      <c r="N806" s="51"/>
      <c r="O806" s="51"/>
      <c r="P806" s="51"/>
      <c r="Q806" s="51"/>
      <c r="R806" s="51"/>
      <c r="S806" s="51"/>
      <c r="T806" s="51"/>
      <c r="U806" s="51"/>
      <c r="V806" s="51"/>
      <c r="W806" s="51"/>
      <c r="X806" s="51"/>
      <c r="Y806" s="51"/>
      <c r="Z806" s="51"/>
      <c r="AA806" s="51"/>
      <c r="AB806" s="51"/>
      <c r="AC806" s="51"/>
      <c r="AD806" s="51"/>
      <c r="AE806" s="51"/>
    </row>
    <row r="807" spans="11:31">
      <c r="K807" s="51" t="str">
        <f t="shared" si="59"/>
        <v>-</v>
      </c>
      <c r="L807" s="51"/>
      <c r="M807" s="51"/>
      <c r="N807" s="51"/>
      <c r="O807" s="51"/>
      <c r="P807" s="51"/>
      <c r="Q807" s="51"/>
      <c r="R807" s="51"/>
      <c r="S807" s="51"/>
      <c r="T807" s="51"/>
      <c r="U807" s="51"/>
      <c r="V807" s="51"/>
      <c r="W807" s="51"/>
      <c r="X807" s="51"/>
      <c r="Y807" s="51"/>
      <c r="Z807" s="51"/>
      <c r="AA807" s="51"/>
      <c r="AB807" s="51"/>
      <c r="AC807" s="51"/>
      <c r="AD807" s="51"/>
      <c r="AE807" s="51"/>
    </row>
    <row r="808" spans="11:31">
      <c r="K808" s="51" t="str">
        <f t="shared" si="59"/>
        <v>-</v>
      </c>
      <c r="L808" s="51"/>
      <c r="M808" s="51"/>
      <c r="N808" s="51"/>
      <c r="O808" s="51"/>
      <c r="P808" s="51"/>
      <c r="Q808" s="51"/>
      <c r="R808" s="51"/>
      <c r="S808" s="51"/>
      <c r="T808" s="51"/>
      <c r="U808" s="51"/>
      <c r="V808" s="51"/>
      <c r="W808" s="51"/>
      <c r="X808" s="51"/>
      <c r="Y808" s="51"/>
      <c r="Z808" s="51"/>
      <c r="AA808" s="51"/>
      <c r="AB808" s="51"/>
      <c r="AC808" s="51"/>
      <c r="AD808" s="51"/>
      <c r="AE808" s="51"/>
    </row>
    <row r="809" spans="11:31">
      <c r="K809" s="51" t="str">
        <f t="shared" si="59"/>
        <v>-</v>
      </c>
      <c r="L809" s="51"/>
      <c r="M809" s="51"/>
      <c r="N809" s="51"/>
      <c r="O809" s="51"/>
      <c r="P809" s="51"/>
      <c r="Q809" s="51"/>
      <c r="R809" s="51"/>
      <c r="S809" s="51"/>
      <c r="T809" s="51"/>
      <c r="U809" s="51"/>
      <c r="V809" s="51"/>
      <c r="W809" s="51"/>
      <c r="X809" s="51"/>
      <c r="Y809" s="51"/>
      <c r="Z809" s="51"/>
      <c r="AA809" s="51"/>
      <c r="AB809" s="51"/>
      <c r="AC809" s="51"/>
      <c r="AD809" s="51"/>
      <c r="AE809" s="51"/>
    </row>
    <row r="810" spans="11:31">
      <c r="K810" s="51" t="str">
        <f t="shared" si="59"/>
        <v>-</v>
      </c>
      <c r="L810" s="51"/>
      <c r="M810" s="51"/>
      <c r="N810" s="51"/>
      <c r="O810" s="51"/>
      <c r="P810" s="51"/>
      <c r="Q810" s="51"/>
      <c r="R810" s="51"/>
      <c r="S810" s="51"/>
      <c r="T810" s="51"/>
      <c r="U810" s="51"/>
      <c r="V810" s="51"/>
      <c r="W810" s="51"/>
      <c r="X810" s="51"/>
      <c r="Y810" s="51"/>
      <c r="Z810" s="51"/>
      <c r="AA810" s="51"/>
      <c r="AB810" s="51"/>
      <c r="AC810" s="51"/>
      <c r="AD810" s="51"/>
      <c r="AE810" s="51"/>
    </row>
    <row r="811" spans="11:31">
      <c r="K811" s="51" t="str">
        <f t="shared" si="59"/>
        <v>-</v>
      </c>
      <c r="L811" s="51"/>
      <c r="M811" s="51"/>
      <c r="N811" s="51"/>
      <c r="O811" s="51"/>
      <c r="P811" s="51"/>
      <c r="Q811" s="51"/>
      <c r="R811" s="51"/>
      <c r="S811" s="51"/>
      <c r="T811" s="51"/>
      <c r="U811" s="51"/>
      <c r="V811" s="51"/>
      <c r="W811" s="51"/>
      <c r="X811" s="51"/>
      <c r="Y811" s="51"/>
      <c r="Z811" s="51"/>
      <c r="AA811" s="51"/>
      <c r="AB811" s="51"/>
      <c r="AC811" s="51"/>
      <c r="AD811" s="51"/>
      <c r="AE811" s="51"/>
    </row>
    <row r="812" spans="11:31">
      <c r="K812" s="51" t="str">
        <f t="shared" si="59"/>
        <v>-</v>
      </c>
      <c r="L812" s="51"/>
      <c r="M812" s="51"/>
      <c r="N812" s="51"/>
      <c r="O812" s="51"/>
      <c r="P812" s="51"/>
      <c r="Q812" s="51"/>
      <c r="R812" s="51"/>
      <c r="S812" s="51"/>
      <c r="T812" s="51"/>
      <c r="U812" s="51"/>
      <c r="V812" s="51"/>
      <c r="W812" s="51"/>
      <c r="X812" s="51"/>
      <c r="Y812" s="51"/>
      <c r="Z812" s="51"/>
      <c r="AA812" s="51"/>
      <c r="AB812" s="51"/>
      <c r="AC812" s="51"/>
      <c r="AD812" s="51"/>
      <c r="AE812" s="51"/>
    </row>
    <row r="813" spans="11:31">
      <c r="K813" s="51" t="str">
        <f t="shared" si="59"/>
        <v>-</v>
      </c>
      <c r="L813" s="51"/>
      <c r="M813" s="51"/>
      <c r="N813" s="51"/>
      <c r="O813" s="51"/>
      <c r="P813" s="51"/>
      <c r="Q813" s="51"/>
      <c r="R813" s="51"/>
      <c r="S813" s="51"/>
      <c r="T813" s="51"/>
      <c r="U813" s="51"/>
      <c r="V813" s="51"/>
      <c r="W813" s="51"/>
      <c r="X813" s="51"/>
      <c r="Y813" s="51"/>
      <c r="Z813" s="51"/>
      <c r="AA813" s="51"/>
      <c r="AB813" s="51"/>
      <c r="AC813" s="51"/>
      <c r="AD813" s="51"/>
      <c r="AE813" s="51"/>
    </row>
    <row r="814" spans="11:31">
      <c r="K814" s="51" t="str">
        <f t="shared" si="59"/>
        <v>-</v>
      </c>
      <c r="L814" s="51"/>
      <c r="M814" s="51"/>
      <c r="N814" s="51"/>
      <c r="O814" s="51"/>
      <c r="P814" s="51"/>
      <c r="Q814" s="51"/>
      <c r="R814" s="51"/>
      <c r="S814" s="51"/>
      <c r="T814" s="51"/>
      <c r="U814" s="51"/>
      <c r="V814" s="51"/>
      <c r="W814" s="51"/>
      <c r="X814" s="51"/>
      <c r="Y814" s="51"/>
      <c r="Z814" s="51"/>
      <c r="AA814" s="51"/>
      <c r="AB814" s="51"/>
      <c r="AC814" s="51"/>
      <c r="AD814" s="51"/>
      <c r="AE814" s="51"/>
    </row>
    <row r="815" spans="11:31">
      <c r="K815" s="51" t="str">
        <f t="shared" si="59"/>
        <v>-</v>
      </c>
      <c r="L815" s="51"/>
      <c r="M815" s="51"/>
      <c r="N815" s="51"/>
      <c r="O815" s="51"/>
      <c r="P815" s="51"/>
      <c r="Q815" s="51"/>
      <c r="R815" s="51"/>
      <c r="S815" s="51"/>
      <c r="T815" s="51"/>
      <c r="U815" s="51"/>
      <c r="V815" s="51"/>
      <c r="W815" s="51"/>
      <c r="X815" s="51"/>
      <c r="Y815" s="51"/>
      <c r="Z815" s="51"/>
      <c r="AA815" s="51"/>
      <c r="AB815" s="51"/>
      <c r="AC815" s="51"/>
      <c r="AD815" s="51"/>
      <c r="AE815" s="51"/>
    </row>
    <row r="816" spans="11:31">
      <c r="K816" s="51" t="str">
        <f t="shared" si="59"/>
        <v>-</v>
      </c>
      <c r="L816" s="51"/>
      <c r="M816" s="51"/>
      <c r="N816" s="51"/>
      <c r="O816" s="51"/>
      <c r="P816" s="51"/>
      <c r="Q816" s="51"/>
      <c r="R816" s="51"/>
      <c r="S816" s="51"/>
      <c r="T816" s="51"/>
      <c r="U816" s="51"/>
      <c r="V816" s="51"/>
      <c r="W816" s="51"/>
      <c r="X816" s="51"/>
      <c r="Y816" s="51"/>
      <c r="Z816" s="51"/>
      <c r="AA816" s="51"/>
      <c r="AB816" s="51"/>
      <c r="AC816" s="51"/>
      <c r="AD816" s="51"/>
      <c r="AE816" s="51"/>
    </row>
    <row r="817" spans="11:31">
      <c r="K817" s="51" t="str">
        <f t="shared" si="59"/>
        <v>-</v>
      </c>
      <c r="L817" s="51"/>
      <c r="M817" s="51"/>
      <c r="N817" s="51"/>
      <c r="O817" s="51"/>
      <c r="P817" s="51"/>
      <c r="Q817" s="51"/>
      <c r="R817" s="51"/>
      <c r="S817" s="51"/>
      <c r="T817" s="51"/>
      <c r="U817" s="51"/>
      <c r="V817" s="51"/>
      <c r="W817" s="51"/>
      <c r="X817" s="51"/>
      <c r="Y817" s="51"/>
      <c r="Z817" s="51"/>
      <c r="AA817" s="51"/>
      <c r="AB817" s="51"/>
      <c r="AC817" s="51"/>
      <c r="AD817" s="51"/>
      <c r="AE817" s="51"/>
    </row>
    <row r="818" spans="11:31">
      <c r="K818" s="51" t="str">
        <f t="shared" si="59"/>
        <v>-</v>
      </c>
      <c r="L818" s="51"/>
      <c r="M818" s="51"/>
      <c r="N818" s="51"/>
      <c r="O818" s="51"/>
      <c r="P818" s="51"/>
      <c r="Q818" s="51"/>
      <c r="R818" s="51"/>
      <c r="S818" s="51"/>
      <c r="T818" s="51"/>
      <c r="U818" s="51"/>
      <c r="V818" s="51"/>
      <c r="W818" s="51"/>
      <c r="X818" s="51"/>
      <c r="Y818" s="51"/>
      <c r="Z818" s="51"/>
      <c r="AA818" s="51"/>
      <c r="AB818" s="51"/>
      <c r="AC818" s="51"/>
      <c r="AD818" s="51"/>
      <c r="AE818" s="51"/>
    </row>
    <row r="819" spans="11:31">
      <c r="K819" s="51" t="str">
        <f t="shared" si="59"/>
        <v>-</v>
      </c>
      <c r="L819" s="51"/>
      <c r="M819" s="51"/>
      <c r="N819" s="51"/>
      <c r="O819" s="51"/>
      <c r="P819" s="51"/>
      <c r="Q819" s="51"/>
      <c r="R819" s="51"/>
      <c r="S819" s="51"/>
      <c r="T819" s="51"/>
      <c r="U819" s="51"/>
      <c r="V819" s="51"/>
      <c r="W819" s="51"/>
      <c r="X819" s="51"/>
      <c r="Y819" s="51"/>
      <c r="Z819" s="51"/>
      <c r="AA819" s="51"/>
      <c r="AB819" s="51"/>
      <c r="AC819" s="51"/>
      <c r="AD819" s="51"/>
      <c r="AE819" s="51"/>
    </row>
    <row r="820" spans="11:31">
      <c r="K820" s="51" t="str">
        <f t="shared" si="59"/>
        <v>-</v>
      </c>
      <c r="L820" s="51"/>
      <c r="M820" s="51"/>
      <c r="N820" s="51"/>
      <c r="O820" s="51"/>
      <c r="P820" s="51"/>
      <c r="Q820" s="51"/>
      <c r="R820" s="51"/>
      <c r="S820" s="51"/>
      <c r="T820" s="51"/>
      <c r="U820" s="51"/>
      <c r="V820" s="51"/>
      <c r="W820" s="51"/>
      <c r="X820" s="51"/>
      <c r="Y820" s="51"/>
      <c r="Z820" s="51"/>
      <c r="AA820" s="51"/>
      <c r="AB820" s="51"/>
      <c r="AC820" s="51"/>
      <c r="AD820" s="51"/>
      <c r="AE820" s="51"/>
    </row>
    <row r="821" spans="11:31">
      <c r="K821" s="51" t="str">
        <f t="shared" si="59"/>
        <v>-</v>
      </c>
      <c r="L821" s="51"/>
      <c r="M821" s="51"/>
      <c r="N821" s="51"/>
      <c r="O821" s="51"/>
      <c r="P821" s="51"/>
      <c r="Q821" s="51"/>
      <c r="R821" s="51"/>
      <c r="S821" s="51"/>
      <c r="T821" s="51"/>
      <c r="U821" s="51"/>
      <c r="V821" s="51"/>
      <c r="W821" s="51"/>
      <c r="X821" s="51"/>
      <c r="Y821" s="51"/>
      <c r="Z821" s="51"/>
      <c r="AA821" s="51"/>
      <c r="AB821" s="51"/>
      <c r="AC821" s="51"/>
      <c r="AD821" s="51"/>
      <c r="AE821" s="51"/>
    </row>
    <row r="822" spans="11:31">
      <c r="K822" s="51" t="str">
        <f t="shared" si="59"/>
        <v>-</v>
      </c>
      <c r="L822" s="51"/>
      <c r="M822" s="51"/>
      <c r="N822" s="51"/>
      <c r="O822" s="51"/>
      <c r="P822" s="51"/>
      <c r="Q822" s="51"/>
      <c r="R822" s="51"/>
      <c r="S822" s="51"/>
      <c r="T822" s="51"/>
      <c r="U822" s="51"/>
      <c r="V822" s="51"/>
      <c r="W822" s="51"/>
      <c r="X822" s="51"/>
      <c r="Y822" s="51"/>
      <c r="Z822" s="51"/>
      <c r="AA822" s="51"/>
      <c r="AB822" s="51"/>
      <c r="AC822" s="51"/>
      <c r="AD822" s="51"/>
      <c r="AE822" s="51"/>
    </row>
    <row r="823" spans="11:31">
      <c r="K823" s="51" t="str">
        <f t="shared" si="59"/>
        <v>-</v>
      </c>
      <c r="L823" s="51"/>
      <c r="M823" s="51"/>
      <c r="N823" s="51"/>
      <c r="O823" s="51"/>
      <c r="P823" s="51"/>
      <c r="Q823" s="51"/>
      <c r="R823" s="51"/>
      <c r="S823" s="51"/>
      <c r="T823" s="51"/>
      <c r="U823" s="51"/>
      <c r="V823" s="51"/>
      <c r="W823" s="51"/>
      <c r="X823" s="51"/>
      <c r="Y823" s="51"/>
      <c r="Z823" s="51"/>
      <c r="AA823" s="51"/>
      <c r="AB823" s="51"/>
      <c r="AC823" s="51"/>
      <c r="AD823" s="51"/>
      <c r="AE823" s="51"/>
    </row>
    <row r="824" spans="11:31">
      <c r="K824" s="51" t="str">
        <f t="shared" si="59"/>
        <v>-</v>
      </c>
      <c r="L824" s="51"/>
      <c r="M824" s="51"/>
      <c r="N824" s="51"/>
      <c r="O824" s="51"/>
      <c r="P824" s="51"/>
      <c r="Q824" s="51"/>
      <c r="R824" s="51"/>
      <c r="S824" s="51"/>
      <c r="T824" s="51"/>
      <c r="U824" s="51"/>
      <c r="V824" s="51"/>
      <c r="W824" s="51"/>
      <c r="X824" s="51"/>
      <c r="Y824" s="51"/>
      <c r="Z824" s="51"/>
      <c r="AA824" s="51"/>
      <c r="AB824" s="51"/>
      <c r="AC824" s="51"/>
      <c r="AD824" s="51"/>
      <c r="AE824" s="51"/>
    </row>
    <row r="825" spans="11:31">
      <c r="K825" s="51" t="str">
        <f t="shared" si="59"/>
        <v>-</v>
      </c>
      <c r="L825" s="51"/>
      <c r="M825" s="51"/>
      <c r="N825" s="51"/>
      <c r="O825" s="51"/>
      <c r="P825" s="51"/>
      <c r="Q825" s="51"/>
      <c r="R825" s="51"/>
      <c r="S825" s="51"/>
      <c r="T825" s="51"/>
      <c r="U825" s="51"/>
      <c r="V825" s="51"/>
      <c r="W825" s="51"/>
      <c r="X825" s="51"/>
      <c r="Y825" s="51"/>
      <c r="Z825" s="51"/>
      <c r="AA825" s="51"/>
      <c r="AB825" s="51"/>
      <c r="AC825" s="51"/>
      <c r="AD825" s="51"/>
      <c r="AE825" s="51"/>
    </row>
    <row r="826" spans="11:31">
      <c r="K826" s="51" t="str">
        <f t="shared" si="59"/>
        <v>-</v>
      </c>
      <c r="L826" s="51"/>
      <c r="M826" s="51"/>
      <c r="N826" s="51"/>
      <c r="O826" s="51"/>
      <c r="P826" s="51"/>
      <c r="Q826" s="51"/>
      <c r="R826" s="51"/>
      <c r="S826" s="51"/>
      <c r="T826" s="51"/>
      <c r="U826" s="51"/>
      <c r="V826" s="51"/>
      <c r="W826" s="51"/>
      <c r="X826" s="51"/>
      <c r="Y826" s="51"/>
      <c r="Z826" s="51"/>
      <c r="AA826" s="51"/>
      <c r="AB826" s="51"/>
      <c r="AC826" s="51"/>
      <c r="AD826" s="51"/>
      <c r="AE826" s="51"/>
    </row>
    <row r="827" spans="11:31">
      <c r="K827" s="51" t="str">
        <f t="shared" si="59"/>
        <v>-</v>
      </c>
      <c r="L827" s="51"/>
      <c r="M827" s="51"/>
      <c r="N827" s="51"/>
      <c r="O827" s="51"/>
      <c r="P827" s="51"/>
      <c r="Q827" s="51"/>
      <c r="R827" s="51"/>
      <c r="S827" s="51"/>
      <c r="T827" s="51"/>
      <c r="U827" s="51"/>
      <c r="V827" s="51"/>
      <c r="W827" s="51"/>
      <c r="X827" s="51"/>
      <c r="Y827" s="51"/>
      <c r="Z827" s="51"/>
      <c r="AA827" s="51"/>
      <c r="AB827" s="51"/>
      <c r="AC827" s="51"/>
      <c r="AD827" s="51"/>
      <c r="AE827" s="51"/>
    </row>
    <row r="828" spans="11:31">
      <c r="K828" s="51" t="str">
        <f t="shared" si="59"/>
        <v>-</v>
      </c>
      <c r="L828" s="51"/>
      <c r="M828" s="51"/>
      <c r="N828" s="51"/>
      <c r="O828" s="51"/>
      <c r="P828" s="51"/>
      <c r="Q828" s="51"/>
      <c r="R828" s="51"/>
      <c r="S828" s="51"/>
      <c r="T828" s="51"/>
      <c r="U828" s="51"/>
      <c r="V828" s="51"/>
      <c r="W828" s="51"/>
      <c r="X828" s="51"/>
      <c r="Y828" s="51"/>
      <c r="Z828" s="51"/>
      <c r="AA828" s="51"/>
      <c r="AB828" s="51"/>
      <c r="AC828" s="51"/>
      <c r="AD828" s="51"/>
      <c r="AE828" s="51"/>
    </row>
    <row r="829" spans="11:31">
      <c r="K829" s="51" t="str">
        <f t="shared" si="59"/>
        <v>-</v>
      </c>
      <c r="L829" s="51"/>
      <c r="M829" s="51"/>
      <c r="N829" s="51"/>
      <c r="O829" s="51"/>
      <c r="P829" s="51"/>
      <c r="Q829" s="51"/>
      <c r="R829" s="51"/>
      <c r="S829" s="51"/>
      <c r="T829" s="51"/>
      <c r="U829" s="51"/>
      <c r="V829" s="51"/>
      <c r="W829" s="51"/>
      <c r="X829" s="51"/>
      <c r="Y829" s="51"/>
      <c r="Z829" s="51"/>
      <c r="AA829" s="51"/>
      <c r="AB829" s="51"/>
      <c r="AC829" s="51"/>
      <c r="AD829" s="51"/>
      <c r="AE829" s="51"/>
    </row>
    <row r="830" spans="11:31">
      <c r="K830" s="51" t="str">
        <f t="shared" si="59"/>
        <v>-</v>
      </c>
      <c r="L830" s="51"/>
      <c r="M830" s="51"/>
      <c r="N830" s="51"/>
      <c r="O830" s="51"/>
      <c r="P830" s="51"/>
      <c r="Q830" s="51"/>
      <c r="R830" s="51"/>
      <c r="S830" s="51"/>
      <c r="T830" s="51"/>
      <c r="U830" s="51"/>
      <c r="V830" s="51"/>
      <c r="W830" s="51"/>
      <c r="X830" s="51"/>
      <c r="Y830" s="51"/>
      <c r="Z830" s="51"/>
      <c r="AA830" s="51"/>
      <c r="AB830" s="51"/>
      <c r="AC830" s="51"/>
      <c r="AD830" s="51"/>
      <c r="AE830" s="51"/>
    </row>
    <row r="831" spans="11:31">
      <c r="K831" s="51" t="str">
        <f t="shared" si="59"/>
        <v>-</v>
      </c>
      <c r="L831" s="51"/>
      <c r="M831" s="51"/>
      <c r="N831" s="51"/>
      <c r="O831" s="51"/>
      <c r="P831" s="51"/>
      <c r="Q831" s="51"/>
      <c r="R831" s="51"/>
      <c r="S831" s="51"/>
      <c r="T831" s="51"/>
      <c r="U831" s="51"/>
      <c r="V831" s="51"/>
      <c r="W831" s="51"/>
      <c r="X831" s="51"/>
      <c r="Y831" s="51"/>
      <c r="Z831" s="51"/>
      <c r="AA831" s="51"/>
      <c r="AB831" s="51"/>
      <c r="AC831" s="51"/>
      <c r="AD831" s="51"/>
      <c r="AE831" s="51"/>
    </row>
    <row r="832" spans="11:31">
      <c r="K832" s="51" t="str">
        <f t="shared" si="59"/>
        <v>-</v>
      </c>
      <c r="L832" s="51"/>
      <c r="M832" s="51"/>
      <c r="N832" s="51"/>
      <c r="O832" s="51"/>
      <c r="P832" s="51"/>
      <c r="Q832" s="51"/>
      <c r="R832" s="51"/>
      <c r="S832" s="51"/>
      <c r="T832" s="51"/>
      <c r="U832" s="51"/>
      <c r="V832" s="51"/>
      <c r="W832" s="51"/>
      <c r="X832" s="51"/>
      <c r="Y832" s="51"/>
      <c r="Z832" s="51"/>
      <c r="AA832" s="51"/>
      <c r="AB832" s="51"/>
      <c r="AC832" s="51"/>
      <c r="AD832" s="51"/>
      <c r="AE832" s="51"/>
    </row>
    <row r="833" spans="11:31">
      <c r="K833" s="51" t="str">
        <f t="shared" si="59"/>
        <v>-</v>
      </c>
      <c r="L833" s="51"/>
      <c r="M833" s="51"/>
      <c r="N833" s="51"/>
      <c r="O833" s="51"/>
      <c r="P833" s="51"/>
      <c r="Q833" s="51"/>
      <c r="R833" s="51"/>
      <c r="S833" s="51"/>
      <c r="T833" s="51"/>
      <c r="U833" s="51"/>
      <c r="V833" s="51"/>
      <c r="W833" s="51"/>
      <c r="X833" s="51"/>
      <c r="Y833" s="51"/>
      <c r="Z833" s="51"/>
      <c r="AA833" s="51"/>
      <c r="AB833" s="51"/>
      <c r="AC833" s="51"/>
      <c r="AD833" s="51"/>
      <c r="AE833" s="51"/>
    </row>
    <row r="834" spans="11:31">
      <c r="K834" s="51" t="str">
        <f t="shared" si="59"/>
        <v>-</v>
      </c>
      <c r="L834" s="51"/>
      <c r="M834" s="51"/>
      <c r="N834" s="51"/>
      <c r="O834" s="51"/>
      <c r="P834" s="51"/>
      <c r="Q834" s="51"/>
      <c r="R834" s="51"/>
      <c r="S834" s="51"/>
      <c r="T834" s="51"/>
      <c r="U834" s="51"/>
      <c r="V834" s="51"/>
      <c r="W834" s="51"/>
      <c r="X834" s="51"/>
      <c r="Y834" s="51"/>
      <c r="Z834" s="51"/>
      <c r="AA834" s="51"/>
      <c r="AB834" s="51"/>
      <c r="AC834" s="51"/>
      <c r="AD834" s="51"/>
      <c r="AE834" s="51"/>
    </row>
    <row r="835" spans="11:31">
      <c r="K835" s="51" t="str">
        <f t="shared" si="59"/>
        <v>-</v>
      </c>
      <c r="L835" s="51"/>
      <c r="M835" s="51"/>
      <c r="N835" s="51"/>
      <c r="O835" s="51"/>
      <c r="P835" s="51"/>
      <c r="Q835" s="51"/>
      <c r="R835" s="51"/>
      <c r="S835" s="51"/>
      <c r="T835" s="51"/>
      <c r="U835" s="51"/>
      <c r="V835" s="51"/>
      <c r="W835" s="51"/>
      <c r="X835" s="51"/>
      <c r="Y835" s="51"/>
      <c r="Z835" s="51"/>
      <c r="AA835" s="51"/>
      <c r="AB835" s="51"/>
      <c r="AC835" s="51"/>
      <c r="AD835" s="51"/>
      <c r="AE835" s="51"/>
    </row>
    <row r="836" spans="11:31">
      <c r="K836" s="51" t="str">
        <f t="shared" ref="K836:K899" si="60">CONCATENATE(H836,"-",I836)</f>
        <v>-</v>
      </c>
      <c r="L836" s="51"/>
      <c r="M836" s="51"/>
      <c r="N836" s="51"/>
      <c r="O836" s="51"/>
      <c r="P836" s="51"/>
      <c r="Q836" s="51"/>
      <c r="R836" s="51"/>
      <c r="S836" s="51"/>
      <c r="T836" s="51"/>
      <c r="U836" s="51"/>
      <c r="V836" s="51"/>
      <c r="W836" s="51"/>
      <c r="X836" s="51"/>
      <c r="Y836" s="51"/>
      <c r="Z836" s="51"/>
      <c r="AA836" s="51"/>
      <c r="AB836" s="51"/>
      <c r="AC836" s="51"/>
      <c r="AD836" s="51"/>
      <c r="AE836" s="51"/>
    </row>
    <row r="837" spans="11:31">
      <c r="K837" s="51" t="str">
        <f t="shared" si="60"/>
        <v>-</v>
      </c>
      <c r="L837" s="51"/>
      <c r="M837" s="51"/>
      <c r="N837" s="51"/>
      <c r="O837" s="51"/>
      <c r="P837" s="51"/>
      <c r="Q837" s="51"/>
      <c r="R837" s="51"/>
      <c r="S837" s="51"/>
      <c r="T837" s="51"/>
      <c r="U837" s="51"/>
      <c r="V837" s="51"/>
      <c r="W837" s="51"/>
      <c r="X837" s="51"/>
      <c r="Y837" s="51"/>
      <c r="Z837" s="51"/>
      <c r="AA837" s="51"/>
      <c r="AB837" s="51"/>
      <c r="AC837" s="51"/>
      <c r="AD837" s="51"/>
      <c r="AE837" s="51"/>
    </row>
    <row r="838" spans="11:31">
      <c r="K838" s="51" t="str">
        <f t="shared" si="60"/>
        <v>-</v>
      </c>
      <c r="L838" s="51"/>
      <c r="M838" s="51"/>
      <c r="N838" s="51"/>
      <c r="O838" s="51"/>
      <c r="P838" s="51"/>
      <c r="Q838" s="51"/>
      <c r="R838" s="51"/>
      <c r="S838" s="51"/>
      <c r="T838" s="51"/>
      <c r="U838" s="51"/>
      <c r="V838" s="51"/>
      <c r="W838" s="51"/>
      <c r="X838" s="51"/>
      <c r="Y838" s="51"/>
      <c r="Z838" s="51"/>
      <c r="AA838" s="51"/>
      <c r="AB838" s="51"/>
      <c r="AC838" s="51"/>
      <c r="AD838" s="51"/>
      <c r="AE838" s="51"/>
    </row>
    <row r="839" spans="11:31">
      <c r="K839" s="51" t="str">
        <f t="shared" si="60"/>
        <v>-</v>
      </c>
      <c r="L839" s="51"/>
      <c r="M839" s="51"/>
      <c r="N839" s="51"/>
      <c r="O839" s="51"/>
      <c r="P839" s="51"/>
      <c r="Q839" s="51"/>
      <c r="R839" s="51"/>
      <c r="S839" s="51"/>
      <c r="T839" s="51"/>
      <c r="U839" s="51"/>
      <c r="V839" s="51"/>
      <c r="W839" s="51"/>
      <c r="X839" s="51"/>
      <c r="Y839" s="51"/>
      <c r="Z839" s="51"/>
      <c r="AA839" s="51"/>
      <c r="AB839" s="51"/>
      <c r="AC839" s="51"/>
      <c r="AD839" s="51"/>
      <c r="AE839" s="51"/>
    </row>
    <row r="840" spans="11:31">
      <c r="K840" s="51" t="str">
        <f t="shared" si="60"/>
        <v>-</v>
      </c>
      <c r="L840" s="51"/>
      <c r="M840" s="51"/>
      <c r="N840" s="51"/>
      <c r="O840" s="51"/>
      <c r="P840" s="51"/>
      <c r="Q840" s="51"/>
      <c r="R840" s="51"/>
      <c r="S840" s="51"/>
      <c r="T840" s="51"/>
      <c r="U840" s="51"/>
      <c r="V840" s="51"/>
      <c r="W840" s="51"/>
      <c r="X840" s="51"/>
      <c r="Y840" s="51"/>
      <c r="Z840" s="51"/>
      <c r="AA840" s="51"/>
      <c r="AB840" s="51"/>
      <c r="AC840" s="51"/>
      <c r="AD840" s="51"/>
      <c r="AE840" s="51"/>
    </row>
    <row r="841" spans="11:31">
      <c r="K841" s="51" t="str">
        <f t="shared" si="60"/>
        <v>-</v>
      </c>
      <c r="L841" s="51"/>
      <c r="M841" s="51"/>
      <c r="N841" s="51"/>
      <c r="O841" s="51"/>
      <c r="P841" s="51"/>
      <c r="Q841" s="51"/>
      <c r="R841" s="51"/>
      <c r="S841" s="51"/>
      <c r="T841" s="51"/>
      <c r="U841" s="51"/>
      <c r="V841" s="51"/>
      <c r="W841" s="51"/>
      <c r="X841" s="51"/>
      <c r="Y841" s="51"/>
      <c r="Z841" s="51"/>
      <c r="AA841" s="51"/>
      <c r="AB841" s="51"/>
      <c r="AC841" s="51"/>
      <c r="AD841" s="51"/>
      <c r="AE841" s="51"/>
    </row>
    <row r="842" spans="11:31">
      <c r="K842" s="51" t="str">
        <f t="shared" si="60"/>
        <v>-</v>
      </c>
      <c r="L842" s="51"/>
      <c r="M842" s="51"/>
      <c r="N842" s="51"/>
      <c r="O842" s="51"/>
      <c r="P842" s="51"/>
      <c r="Q842" s="51"/>
      <c r="R842" s="51"/>
      <c r="S842" s="51"/>
      <c r="T842" s="51"/>
      <c r="U842" s="51"/>
      <c r="V842" s="51"/>
      <c r="W842" s="51"/>
      <c r="X842" s="51"/>
      <c r="Y842" s="51"/>
      <c r="Z842" s="51"/>
      <c r="AA842" s="51"/>
      <c r="AB842" s="51"/>
      <c r="AC842" s="51"/>
      <c r="AD842" s="51"/>
      <c r="AE842" s="51"/>
    </row>
    <row r="843" spans="11:31">
      <c r="K843" s="51" t="str">
        <f t="shared" si="60"/>
        <v>-</v>
      </c>
      <c r="L843" s="51"/>
      <c r="M843" s="51"/>
      <c r="N843" s="51"/>
      <c r="O843" s="51"/>
      <c r="P843" s="51"/>
      <c r="Q843" s="51"/>
      <c r="R843" s="51"/>
      <c r="S843" s="51"/>
      <c r="T843" s="51"/>
      <c r="U843" s="51"/>
      <c r="V843" s="51"/>
      <c r="W843" s="51"/>
      <c r="X843" s="51"/>
      <c r="Y843" s="51"/>
      <c r="Z843" s="51"/>
      <c r="AA843" s="51"/>
      <c r="AB843" s="51"/>
      <c r="AC843" s="51"/>
      <c r="AD843" s="51"/>
      <c r="AE843" s="51"/>
    </row>
    <row r="844" spans="11:31">
      <c r="K844" s="51" t="str">
        <f t="shared" si="60"/>
        <v>-</v>
      </c>
      <c r="L844" s="51"/>
      <c r="M844" s="51"/>
      <c r="N844" s="51"/>
      <c r="O844" s="51"/>
      <c r="P844" s="51"/>
      <c r="Q844" s="51"/>
      <c r="R844" s="51"/>
      <c r="S844" s="51"/>
      <c r="T844" s="51"/>
      <c r="U844" s="51"/>
      <c r="V844" s="51"/>
      <c r="W844" s="51"/>
      <c r="X844" s="51"/>
      <c r="Y844" s="51"/>
      <c r="Z844" s="51"/>
      <c r="AA844" s="51"/>
      <c r="AB844" s="51"/>
      <c r="AC844" s="51"/>
      <c r="AD844" s="51"/>
      <c r="AE844" s="51"/>
    </row>
    <row r="845" spans="11:31">
      <c r="K845" s="51" t="str">
        <f t="shared" si="60"/>
        <v>-</v>
      </c>
      <c r="L845" s="51"/>
      <c r="M845" s="51"/>
      <c r="N845" s="51"/>
      <c r="O845" s="51"/>
      <c r="P845" s="51"/>
      <c r="Q845" s="51"/>
      <c r="R845" s="51"/>
      <c r="S845" s="51"/>
      <c r="T845" s="51"/>
      <c r="U845" s="51"/>
      <c r="V845" s="51"/>
      <c r="W845" s="51"/>
      <c r="X845" s="51"/>
      <c r="Y845" s="51"/>
      <c r="Z845" s="51"/>
      <c r="AA845" s="51"/>
      <c r="AB845" s="51"/>
      <c r="AC845" s="51"/>
      <c r="AD845" s="51"/>
      <c r="AE845" s="51"/>
    </row>
    <row r="846" spans="11:31">
      <c r="K846" s="51" t="str">
        <f t="shared" si="60"/>
        <v>-</v>
      </c>
      <c r="L846" s="51"/>
      <c r="M846" s="51"/>
      <c r="N846" s="51"/>
      <c r="O846" s="51"/>
      <c r="P846" s="51"/>
      <c r="Q846" s="51"/>
      <c r="R846" s="51"/>
      <c r="S846" s="51"/>
      <c r="T846" s="51"/>
      <c r="U846" s="51"/>
      <c r="V846" s="51"/>
      <c r="W846" s="51"/>
      <c r="X846" s="51"/>
      <c r="Y846" s="51"/>
      <c r="Z846" s="51"/>
      <c r="AA846" s="51"/>
      <c r="AB846" s="51"/>
      <c r="AC846" s="51"/>
      <c r="AD846" s="51"/>
      <c r="AE846" s="51"/>
    </row>
    <row r="847" spans="11:31">
      <c r="K847" s="51" t="str">
        <f t="shared" si="60"/>
        <v>-</v>
      </c>
      <c r="L847" s="51"/>
      <c r="M847" s="51"/>
      <c r="N847" s="51"/>
      <c r="O847" s="51"/>
      <c r="P847" s="51"/>
      <c r="Q847" s="51"/>
      <c r="R847" s="51"/>
      <c r="S847" s="51"/>
      <c r="T847" s="51"/>
      <c r="U847" s="51"/>
      <c r="V847" s="51"/>
      <c r="W847" s="51"/>
      <c r="X847" s="51"/>
      <c r="Y847" s="51"/>
      <c r="Z847" s="51"/>
      <c r="AA847" s="51"/>
      <c r="AB847" s="51"/>
      <c r="AC847" s="51"/>
      <c r="AD847" s="51"/>
      <c r="AE847" s="51"/>
    </row>
    <row r="848" spans="11:31">
      <c r="K848" s="51" t="str">
        <f t="shared" si="60"/>
        <v>-</v>
      </c>
      <c r="L848" s="51"/>
      <c r="M848" s="51"/>
      <c r="N848" s="51"/>
      <c r="O848" s="51"/>
      <c r="P848" s="51"/>
      <c r="Q848" s="51"/>
      <c r="R848" s="51"/>
      <c r="S848" s="51"/>
      <c r="T848" s="51"/>
      <c r="U848" s="51"/>
      <c r="V848" s="51"/>
      <c r="W848" s="51"/>
      <c r="X848" s="51"/>
      <c r="Y848" s="51"/>
      <c r="Z848" s="51"/>
      <c r="AA848" s="51"/>
      <c r="AB848" s="51"/>
      <c r="AC848" s="51"/>
      <c r="AD848" s="51"/>
      <c r="AE848" s="51"/>
    </row>
    <row r="849" spans="11:31">
      <c r="K849" s="51" t="str">
        <f t="shared" si="60"/>
        <v>-</v>
      </c>
      <c r="L849" s="51"/>
      <c r="M849" s="51"/>
      <c r="N849" s="51"/>
      <c r="O849" s="51"/>
      <c r="P849" s="51"/>
      <c r="Q849" s="51"/>
      <c r="R849" s="51"/>
      <c r="S849" s="51"/>
      <c r="T849" s="51"/>
      <c r="U849" s="51"/>
      <c r="V849" s="51"/>
      <c r="W849" s="51"/>
      <c r="X849" s="51"/>
      <c r="Y849" s="51"/>
      <c r="Z849" s="51"/>
      <c r="AA849" s="51"/>
      <c r="AB849" s="51"/>
      <c r="AC849" s="51"/>
      <c r="AD849" s="51"/>
      <c r="AE849" s="51"/>
    </row>
    <row r="850" spans="11:31">
      <c r="K850" s="51" t="str">
        <f t="shared" si="60"/>
        <v>-</v>
      </c>
      <c r="L850" s="51"/>
      <c r="M850" s="51"/>
      <c r="N850" s="51"/>
      <c r="O850" s="51"/>
      <c r="P850" s="51"/>
      <c r="Q850" s="51"/>
      <c r="R850" s="51"/>
      <c r="S850" s="51"/>
      <c r="T850" s="51"/>
      <c r="U850" s="51"/>
      <c r="V850" s="51"/>
      <c r="W850" s="51"/>
      <c r="X850" s="51"/>
      <c r="Y850" s="51"/>
      <c r="Z850" s="51"/>
      <c r="AA850" s="51"/>
      <c r="AB850" s="51"/>
      <c r="AC850" s="51"/>
      <c r="AD850" s="51"/>
      <c r="AE850" s="51"/>
    </row>
    <row r="851" spans="11:31">
      <c r="K851" s="51" t="str">
        <f t="shared" si="60"/>
        <v>-</v>
      </c>
      <c r="L851" s="51"/>
      <c r="M851" s="51"/>
      <c r="N851" s="51"/>
      <c r="O851" s="51"/>
      <c r="P851" s="51"/>
      <c r="Q851" s="51"/>
      <c r="R851" s="51"/>
      <c r="S851" s="51"/>
      <c r="T851" s="51"/>
      <c r="U851" s="51"/>
      <c r="V851" s="51"/>
      <c r="W851" s="51"/>
      <c r="X851" s="51"/>
      <c r="Y851" s="51"/>
      <c r="Z851" s="51"/>
      <c r="AA851" s="51"/>
      <c r="AB851" s="51"/>
      <c r="AC851" s="51"/>
      <c r="AD851" s="51"/>
      <c r="AE851" s="51"/>
    </row>
    <row r="852" spans="11:31">
      <c r="K852" s="51" t="str">
        <f t="shared" si="60"/>
        <v>-</v>
      </c>
      <c r="L852" s="51"/>
      <c r="M852" s="51"/>
      <c r="N852" s="51"/>
      <c r="O852" s="51"/>
      <c r="P852" s="51"/>
      <c r="Q852" s="51"/>
      <c r="R852" s="51"/>
      <c r="S852" s="51"/>
      <c r="T852" s="51"/>
      <c r="U852" s="51"/>
      <c r="V852" s="51"/>
      <c r="W852" s="51"/>
      <c r="X852" s="51"/>
      <c r="Y852" s="51"/>
      <c r="Z852" s="51"/>
      <c r="AA852" s="51"/>
      <c r="AB852" s="51"/>
      <c r="AC852" s="51"/>
      <c r="AD852" s="51"/>
      <c r="AE852" s="51"/>
    </row>
    <row r="853" spans="11:31">
      <c r="K853" s="51" t="str">
        <f t="shared" si="60"/>
        <v>-</v>
      </c>
      <c r="L853" s="51"/>
      <c r="M853" s="51"/>
      <c r="N853" s="51"/>
      <c r="O853" s="51"/>
      <c r="P853" s="51"/>
      <c r="Q853" s="51"/>
      <c r="R853" s="51"/>
      <c r="S853" s="51"/>
      <c r="T853" s="51"/>
      <c r="U853" s="51"/>
      <c r="V853" s="51"/>
      <c r="W853" s="51"/>
      <c r="X853" s="51"/>
      <c r="Y853" s="51"/>
      <c r="Z853" s="51"/>
      <c r="AA853" s="51"/>
      <c r="AB853" s="51"/>
      <c r="AC853" s="51"/>
      <c r="AD853" s="51"/>
      <c r="AE853" s="51"/>
    </row>
    <row r="854" spans="11:31">
      <c r="K854" s="51" t="str">
        <f t="shared" si="60"/>
        <v>-</v>
      </c>
      <c r="L854" s="51"/>
      <c r="M854" s="51"/>
      <c r="N854" s="51"/>
      <c r="O854" s="51"/>
      <c r="P854" s="51"/>
      <c r="Q854" s="51"/>
      <c r="R854" s="51"/>
      <c r="S854" s="51"/>
      <c r="T854" s="51"/>
      <c r="U854" s="51"/>
      <c r="V854" s="51"/>
      <c r="W854" s="51"/>
      <c r="X854" s="51"/>
      <c r="Y854" s="51"/>
      <c r="Z854" s="51"/>
      <c r="AA854" s="51"/>
      <c r="AB854" s="51"/>
      <c r="AC854" s="51"/>
      <c r="AD854" s="51"/>
      <c r="AE854" s="51"/>
    </row>
    <row r="855" spans="11:31">
      <c r="K855" s="51" t="str">
        <f t="shared" si="60"/>
        <v>-</v>
      </c>
      <c r="L855" s="51"/>
      <c r="M855" s="51"/>
      <c r="N855" s="51"/>
      <c r="O855" s="51"/>
      <c r="P855" s="51"/>
      <c r="Q855" s="51"/>
      <c r="R855" s="51"/>
      <c r="S855" s="51"/>
      <c r="T855" s="51"/>
      <c r="U855" s="51"/>
      <c r="V855" s="51"/>
      <c r="W855" s="51"/>
      <c r="X855" s="51"/>
      <c r="Y855" s="51"/>
      <c r="Z855" s="51"/>
      <c r="AA855" s="51"/>
      <c r="AB855" s="51"/>
      <c r="AC855" s="51"/>
      <c r="AD855" s="51"/>
      <c r="AE855" s="51"/>
    </row>
    <row r="856" spans="11:31">
      <c r="K856" s="51" t="str">
        <f t="shared" si="60"/>
        <v>-</v>
      </c>
      <c r="L856" s="51"/>
      <c r="M856" s="51"/>
      <c r="N856" s="51"/>
      <c r="O856" s="51"/>
      <c r="P856" s="51"/>
      <c r="Q856" s="51"/>
      <c r="R856" s="51"/>
      <c r="S856" s="51"/>
      <c r="T856" s="51"/>
      <c r="U856" s="51"/>
      <c r="V856" s="51"/>
      <c r="W856" s="51"/>
      <c r="X856" s="51"/>
      <c r="Y856" s="51"/>
      <c r="Z856" s="51"/>
      <c r="AA856" s="51"/>
      <c r="AB856" s="51"/>
      <c r="AC856" s="51"/>
      <c r="AD856" s="51"/>
      <c r="AE856" s="51"/>
    </row>
    <row r="857" spans="11:31">
      <c r="K857" s="51" t="str">
        <f t="shared" si="60"/>
        <v>-</v>
      </c>
      <c r="L857" s="51"/>
      <c r="M857" s="51"/>
      <c r="N857" s="51"/>
      <c r="O857" s="51"/>
      <c r="P857" s="51"/>
      <c r="Q857" s="51"/>
      <c r="R857" s="51"/>
      <c r="S857" s="51"/>
      <c r="T857" s="51"/>
      <c r="U857" s="51"/>
      <c r="V857" s="51"/>
      <c r="W857" s="51"/>
      <c r="X857" s="51"/>
      <c r="Y857" s="51"/>
      <c r="Z857" s="51"/>
      <c r="AA857" s="51"/>
      <c r="AB857" s="51"/>
      <c r="AC857" s="51"/>
      <c r="AD857" s="51"/>
      <c r="AE857" s="51"/>
    </row>
    <row r="858" spans="11:31">
      <c r="K858" s="51" t="str">
        <f t="shared" si="60"/>
        <v>-</v>
      </c>
      <c r="L858" s="51"/>
      <c r="M858" s="51"/>
      <c r="N858" s="51"/>
      <c r="O858" s="51"/>
      <c r="P858" s="51"/>
      <c r="Q858" s="51"/>
      <c r="R858" s="51"/>
      <c r="S858" s="51"/>
      <c r="T858" s="51"/>
      <c r="U858" s="51"/>
      <c r="V858" s="51"/>
      <c r="W858" s="51"/>
      <c r="X858" s="51"/>
      <c r="Y858" s="51"/>
      <c r="Z858" s="51"/>
      <c r="AA858" s="51"/>
      <c r="AB858" s="51"/>
      <c r="AC858" s="51"/>
      <c r="AD858" s="51"/>
      <c r="AE858" s="51"/>
    </row>
    <row r="859" spans="11:31">
      <c r="K859" s="51" t="str">
        <f t="shared" si="60"/>
        <v>-</v>
      </c>
      <c r="L859" s="51"/>
      <c r="M859" s="51"/>
      <c r="N859" s="51"/>
      <c r="O859" s="51"/>
      <c r="P859" s="51"/>
      <c r="Q859" s="51"/>
      <c r="R859" s="51"/>
      <c r="S859" s="51"/>
      <c r="T859" s="51"/>
      <c r="U859" s="51"/>
      <c r="V859" s="51"/>
      <c r="W859" s="51"/>
      <c r="X859" s="51"/>
      <c r="Y859" s="51"/>
      <c r="Z859" s="51"/>
      <c r="AA859" s="51"/>
      <c r="AB859" s="51"/>
      <c r="AC859" s="51"/>
      <c r="AD859" s="51"/>
      <c r="AE859" s="51"/>
    </row>
    <row r="860" spans="11:31">
      <c r="K860" s="51" t="str">
        <f t="shared" si="60"/>
        <v>-</v>
      </c>
      <c r="L860" s="51"/>
      <c r="M860" s="51"/>
      <c r="N860" s="51"/>
      <c r="O860" s="51"/>
      <c r="P860" s="51"/>
      <c r="Q860" s="51"/>
      <c r="R860" s="51"/>
      <c r="S860" s="51"/>
      <c r="T860" s="51"/>
      <c r="U860" s="51"/>
      <c r="V860" s="51"/>
      <c r="W860" s="51"/>
      <c r="X860" s="51"/>
      <c r="Y860" s="51"/>
      <c r="Z860" s="51"/>
      <c r="AA860" s="51"/>
      <c r="AB860" s="51"/>
      <c r="AC860" s="51"/>
      <c r="AD860" s="51"/>
      <c r="AE860" s="51"/>
    </row>
    <row r="861" spans="11:31">
      <c r="K861" s="51" t="str">
        <f t="shared" si="60"/>
        <v>-</v>
      </c>
      <c r="L861" s="51"/>
      <c r="M861" s="51"/>
      <c r="N861" s="51"/>
      <c r="O861" s="51"/>
      <c r="P861" s="51"/>
      <c r="Q861" s="51"/>
      <c r="R861" s="51"/>
      <c r="S861" s="51"/>
      <c r="T861" s="51"/>
      <c r="U861" s="51"/>
      <c r="V861" s="51"/>
      <c r="W861" s="51"/>
      <c r="X861" s="51"/>
      <c r="Y861" s="51"/>
      <c r="Z861" s="51"/>
      <c r="AA861" s="51"/>
      <c r="AB861" s="51"/>
      <c r="AC861" s="51"/>
      <c r="AD861" s="51"/>
      <c r="AE861" s="51"/>
    </row>
    <row r="862" spans="11:31">
      <c r="K862" s="51" t="str">
        <f t="shared" si="60"/>
        <v>-</v>
      </c>
      <c r="L862" s="51"/>
      <c r="M862" s="51"/>
      <c r="N862" s="51"/>
      <c r="O862" s="51"/>
      <c r="P862" s="51"/>
      <c r="Q862" s="51"/>
      <c r="R862" s="51"/>
      <c r="S862" s="51"/>
      <c r="T862" s="51"/>
      <c r="U862" s="51"/>
      <c r="V862" s="51"/>
      <c r="W862" s="51"/>
      <c r="X862" s="51"/>
      <c r="Y862" s="51"/>
      <c r="Z862" s="51"/>
      <c r="AA862" s="51"/>
      <c r="AB862" s="51"/>
      <c r="AC862" s="51"/>
      <c r="AD862" s="51"/>
      <c r="AE862" s="51"/>
    </row>
    <row r="863" spans="11:31">
      <c r="K863" s="51" t="str">
        <f t="shared" si="60"/>
        <v>-</v>
      </c>
      <c r="L863" s="51"/>
      <c r="M863" s="51"/>
      <c r="N863" s="51"/>
      <c r="O863" s="51"/>
      <c r="P863" s="51"/>
      <c r="Q863" s="51"/>
      <c r="R863" s="51"/>
      <c r="S863" s="51"/>
      <c r="T863" s="51"/>
      <c r="U863" s="51"/>
      <c r="V863" s="51"/>
      <c r="W863" s="51"/>
      <c r="X863" s="51"/>
      <c r="Y863" s="51"/>
      <c r="Z863" s="51"/>
      <c r="AA863" s="51"/>
      <c r="AB863" s="51"/>
      <c r="AC863" s="51"/>
      <c r="AD863" s="51"/>
      <c r="AE863" s="51"/>
    </row>
    <row r="864" spans="11:31">
      <c r="K864" s="51" t="str">
        <f t="shared" si="60"/>
        <v>-</v>
      </c>
      <c r="L864" s="51"/>
      <c r="M864" s="51"/>
      <c r="N864" s="51"/>
      <c r="O864" s="51"/>
      <c r="P864" s="51"/>
      <c r="Q864" s="51"/>
      <c r="R864" s="51"/>
      <c r="S864" s="51"/>
      <c r="T864" s="51"/>
      <c r="U864" s="51"/>
      <c r="V864" s="51"/>
      <c r="W864" s="51"/>
      <c r="X864" s="51"/>
      <c r="Y864" s="51"/>
      <c r="Z864" s="51"/>
      <c r="AA864" s="51"/>
      <c r="AB864" s="51"/>
      <c r="AC864" s="51"/>
      <c r="AD864" s="51"/>
      <c r="AE864" s="51"/>
    </row>
    <row r="865" spans="11:31">
      <c r="K865" s="51" t="str">
        <f t="shared" si="60"/>
        <v>-</v>
      </c>
      <c r="L865" s="51"/>
      <c r="M865" s="51"/>
      <c r="N865" s="51"/>
      <c r="O865" s="51"/>
      <c r="P865" s="51"/>
      <c r="Q865" s="51"/>
      <c r="R865" s="51"/>
      <c r="S865" s="51"/>
      <c r="T865" s="51"/>
      <c r="U865" s="51"/>
      <c r="V865" s="51"/>
      <c r="W865" s="51"/>
      <c r="X865" s="51"/>
      <c r="Y865" s="51"/>
      <c r="Z865" s="51"/>
      <c r="AA865" s="51"/>
      <c r="AB865" s="51"/>
      <c r="AC865" s="51"/>
      <c r="AD865" s="51"/>
      <c r="AE865" s="51"/>
    </row>
    <row r="866" spans="11:31">
      <c r="K866" s="51" t="str">
        <f t="shared" si="60"/>
        <v>-</v>
      </c>
      <c r="L866" s="51"/>
      <c r="M866" s="51"/>
      <c r="N866" s="51"/>
      <c r="O866" s="51"/>
      <c r="P866" s="51"/>
      <c r="Q866" s="51"/>
      <c r="R866" s="51"/>
      <c r="S866" s="51"/>
      <c r="T866" s="51"/>
      <c r="U866" s="51"/>
      <c r="V866" s="51"/>
      <c r="W866" s="51"/>
      <c r="X866" s="51"/>
      <c r="Y866" s="51"/>
      <c r="Z866" s="51"/>
      <c r="AA866" s="51"/>
      <c r="AB866" s="51"/>
      <c r="AC866" s="51"/>
      <c r="AD866" s="51"/>
      <c r="AE866" s="51"/>
    </row>
    <row r="867" spans="11:31">
      <c r="K867" s="51" t="str">
        <f t="shared" si="60"/>
        <v>-</v>
      </c>
      <c r="L867" s="51"/>
      <c r="M867" s="51"/>
      <c r="N867" s="51"/>
      <c r="O867" s="51"/>
      <c r="P867" s="51"/>
      <c r="Q867" s="51"/>
      <c r="R867" s="51"/>
      <c r="S867" s="51"/>
      <c r="T867" s="51"/>
      <c r="U867" s="51"/>
      <c r="V867" s="51"/>
      <c r="W867" s="51"/>
      <c r="X867" s="51"/>
      <c r="Y867" s="51"/>
      <c r="Z867" s="51"/>
      <c r="AA867" s="51"/>
      <c r="AB867" s="51"/>
      <c r="AC867" s="51"/>
      <c r="AD867" s="51"/>
      <c r="AE867" s="51"/>
    </row>
    <row r="868" spans="11:31">
      <c r="K868" s="51" t="str">
        <f t="shared" si="60"/>
        <v>-</v>
      </c>
      <c r="L868" s="51"/>
      <c r="M868" s="51"/>
      <c r="N868" s="51"/>
      <c r="O868" s="51"/>
      <c r="P868" s="51"/>
      <c r="Q868" s="51"/>
      <c r="R868" s="51"/>
      <c r="S868" s="51"/>
      <c r="T868" s="51"/>
      <c r="U868" s="51"/>
      <c r="V868" s="51"/>
      <c r="W868" s="51"/>
      <c r="X868" s="51"/>
      <c r="Y868" s="51"/>
      <c r="Z868" s="51"/>
      <c r="AA868" s="51"/>
      <c r="AB868" s="51"/>
      <c r="AC868" s="51"/>
      <c r="AD868" s="51"/>
      <c r="AE868" s="51"/>
    </row>
    <row r="869" spans="11:31">
      <c r="K869" s="51" t="str">
        <f t="shared" si="60"/>
        <v>-</v>
      </c>
      <c r="L869" s="51"/>
      <c r="M869" s="51"/>
      <c r="N869" s="51"/>
      <c r="O869" s="51"/>
      <c r="P869" s="51"/>
      <c r="Q869" s="51"/>
      <c r="R869" s="51"/>
      <c r="S869" s="51"/>
      <c r="T869" s="51"/>
      <c r="U869" s="51"/>
      <c r="V869" s="51"/>
      <c r="W869" s="51"/>
      <c r="X869" s="51"/>
      <c r="Y869" s="51"/>
      <c r="Z869" s="51"/>
      <c r="AA869" s="51"/>
      <c r="AB869" s="51"/>
      <c r="AC869" s="51"/>
      <c r="AD869" s="51"/>
      <c r="AE869" s="51"/>
    </row>
    <row r="870" spans="11:31">
      <c r="K870" s="51" t="str">
        <f t="shared" si="60"/>
        <v>-</v>
      </c>
      <c r="L870" s="51"/>
      <c r="M870" s="51"/>
      <c r="N870" s="51"/>
      <c r="O870" s="51"/>
      <c r="P870" s="51"/>
      <c r="Q870" s="51"/>
      <c r="R870" s="51"/>
      <c r="S870" s="51"/>
      <c r="T870" s="51"/>
      <c r="U870" s="51"/>
      <c r="V870" s="51"/>
      <c r="W870" s="51"/>
      <c r="X870" s="51"/>
      <c r="Y870" s="51"/>
      <c r="Z870" s="51"/>
      <c r="AA870" s="51"/>
      <c r="AB870" s="51"/>
      <c r="AC870" s="51"/>
      <c r="AD870" s="51"/>
      <c r="AE870" s="51"/>
    </row>
    <row r="871" spans="11:31">
      <c r="K871" s="51" t="str">
        <f t="shared" si="60"/>
        <v>-</v>
      </c>
      <c r="L871" s="51"/>
      <c r="M871" s="51"/>
      <c r="N871" s="51"/>
      <c r="O871" s="51"/>
      <c r="P871" s="51"/>
      <c r="Q871" s="51"/>
      <c r="R871" s="51"/>
      <c r="S871" s="51"/>
      <c r="T871" s="51"/>
      <c r="U871" s="51"/>
      <c r="V871" s="51"/>
      <c r="W871" s="51"/>
      <c r="X871" s="51"/>
      <c r="Y871" s="51"/>
      <c r="Z871" s="51"/>
      <c r="AA871" s="51"/>
      <c r="AB871" s="51"/>
      <c r="AC871" s="51"/>
      <c r="AD871" s="51"/>
      <c r="AE871" s="51"/>
    </row>
    <row r="872" spans="11:31">
      <c r="K872" s="51" t="str">
        <f t="shared" si="60"/>
        <v>-</v>
      </c>
      <c r="L872" s="51"/>
      <c r="M872" s="51"/>
      <c r="N872" s="51"/>
      <c r="O872" s="51"/>
      <c r="P872" s="51"/>
      <c r="Q872" s="51"/>
      <c r="R872" s="51"/>
      <c r="S872" s="51"/>
      <c r="T872" s="51"/>
      <c r="U872" s="51"/>
      <c r="V872" s="51"/>
      <c r="W872" s="51"/>
      <c r="X872" s="51"/>
      <c r="Y872" s="51"/>
      <c r="Z872" s="51"/>
      <c r="AA872" s="51"/>
      <c r="AB872" s="51"/>
      <c r="AC872" s="51"/>
      <c r="AD872" s="51"/>
      <c r="AE872" s="51"/>
    </row>
    <row r="873" spans="11:31">
      <c r="K873" s="51" t="str">
        <f t="shared" si="60"/>
        <v>-</v>
      </c>
      <c r="L873" s="51"/>
      <c r="M873" s="51"/>
      <c r="N873" s="51"/>
      <c r="O873" s="51"/>
      <c r="P873" s="51"/>
      <c r="Q873" s="51"/>
      <c r="R873" s="51"/>
      <c r="S873" s="51"/>
      <c r="T873" s="51"/>
      <c r="U873" s="51"/>
      <c r="V873" s="51"/>
      <c r="W873" s="51"/>
      <c r="X873" s="51"/>
      <c r="Y873" s="51"/>
      <c r="Z873" s="51"/>
      <c r="AA873" s="51"/>
      <c r="AB873" s="51"/>
      <c r="AC873" s="51"/>
      <c r="AD873" s="51"/>
      <c r="AE873" s="51"/>
    </row>
    <row r="874" spans="11:31">
      <c r="K874" s="51" t="str">
        <f t="shared" si="60"/>
        <v>-</v>
      </c>
      <c r="L874" s="51"/>
      <c r="M874" s="51"/>
      <c r="N874" s="51"/>
      <c r="O874" s="51"/>
      <c r="P874" s="51"/>
      <c r="Q874" s="51"/>
      <c r="R874" s="51"/>
      <c r="S874" s="51"/>
      <c r="T874" s="51"/>
      <c r="U874" s="51"/>
      <c r="V874" s="51"/>
      <c r="W874" s="51"/>
      <c r="X874" s="51"/>
      <c r="Y874" s="51"/>
      <c r="Z874" s="51"/>
      <c r="AA874" s="51"/>
      <c r="AB874" s="51"/>
      <c r="AC874" s="51"/>
      <c r="AD874" s="51"/>
      <c r="AE874" s="51"/>
    </row>
    <row r="875" spans="11:31">
      <c r="K875" s="51" t="str">
        <f t="shared" si="60"/>
        <v>-</v>
      </c>
      <c r="L875" s="51"/>
      <c r="M875" s="51"/>
      <c r="N875" s="51"/>
      <c r="O875" s="51"/>
      <c r="P875" s="51"/>
      <c r="Q875" s="51"/>
      <c r="R875" s="51"/>
      <c r="S875" s="51"/>
      <c r="T875" s="51"/>
      <c r="U875" s="51"/>
      <c r="V875" s="51"/>
      <c r="W875" s="51"/>
      <c r="X875" s="51"/>
      <c r="Y875" s="51"/>
      <c r="Z875" s="51"/>
      <c r="AA875" s="51"/>
      <c r="AB875" s="51"/>
      <c r="AC875" s="51"/>
      <c r="AD875" s="51"/>
      <c r="AE875" s="51"/>
    </row>
    <row r="876" spans="11:31">
      <c r="K876" s="51" t="str">
        <f t="shared" si="60"/>
        <v>-</v>
      </c>
      <c r="L876" s="51"/>
      <c r="M876" s="51"/>
      <c r="N876" s="51"/>
      <c r="O876" s="51"/>
      <c r="P876" s="51"/>
      <c r="Q876" s="51"/>
      <c r="R876" s="51"/>
      <c r="S876" s="51"/>
      <c r="T876" s="51"/>
      <c r="U876" s="51"/>
      <c r="V876" s="51"/>
      <c r="W876" s="51"/>
      <c r="X876" s="51"/>
      <c r="Y876" s="51"/>
      <c r="Z876" s="51"/>
      <c r="AA876" s="51"/>
      <c r="AB876" s="51"/>
      <c r="AC876" s="51"/>
      <c r="AD876" s="51"/>
      <c r="AE876" s="51"/>
    </row>
    <row r="877" spans="11:31">
      <c r="K877" s="51" t="str">
        <f t="shared" si="60"/>
        <v>-</v>
      </c>
      <c r="L877" s="51"/>
      <c r="M877" s="51"/>
      <c r="N877" s="51"/>
      <c r="O877" s="51"/>
      <c r="P877" s="51"/>
      <c r="Q877" s="51"/>
      <c r="R877" s="51"/>
      <c r="S877" s="51"/>
      <c r="T877" s="51"/>
      <c r="U877" s="51"/>
      <c r="V877" s="51"/>
      <c r="W877" s="51"/>
      <c r="X877" s="51"/>
      <c r="Y877" s="51"/>
      <c r="Z877" s="51"/>
      <c r="AA877" s="51"/>
      <c r="AB877" s="51"/>
      <c r="AC877" s="51"/>
      <c r="AD877" s="51"/>
      <c r="AE877" s="51"/>
    </row>
    <row r="878" spans="11:31">
      <c r="K878" s="51" t="str">
        <f t="shared" si="60"/>
        <v>-</v>
      </c>
      <c r="L878" s="51"/>
      <c r="M878" s="51"/>
      <c r="N878" s="51"/>
      <c r="O878" s="51"/>
      <c r="P878" s="51"/>
      <c r="Q878" s="51"/>
      <c r="R878" s="51"/>
      <c r="S878" s="51"/>
      <c r="T878" s="51"/>
      <c r="U878" s="51"/>
      <c r="V878" s="51"/>
      <c r="W878" s="51"/>
      <c r="X878" s="51"/>
      <c r="Y878" s="51"/>
      <c r="Z878" s="51"/>
      <c r="AA878" s="51"/>
      <c r="AB878" s="51"/>
      <c r="AC878" s="51"/>
      <c r="AD878" s="51"/>
      <c r="AE878" s="51"/>
    </row>
    <row r="879" spans="11:31">
      <c r="K879" s="51" t="str">
        <f t="shared" si="60"/>
        <v>-</v>
      </c>
      <c r="L879" s="51"/>
      <c r="M879" s="51"/>
      <c r="N879" s="51"/>
      <c r="O879" s="51"/>
      <c r="P879" s="51"/>
      <c r="Q879" s="51"/>
      <c r="R879" s="51"/>
      <c r="S879" s="51"/>
      <c r="T879" s="51"/>
      <c r="U879" s="51"/>
      <c r="V879" s="51"/>
      <c r="W879" s="51"/>
      <c r="X879" s="51"/>
      <c r="Y879" s="51"/>
      <c r="Z879" s="51"/>
      <c r="AA879" s="51"/>
      <c r="AB879" s="51"/>
      <c r="AC879" s="51"/>
      <c r="AD879" s="51"/>
      <c r="AE879" s="51"/>
    </row>
    <row r="880" spans="11:31">
      <c r="K880" s="51" t="str">
        <f t="shared" si="60"/>
        <v>-</v>
      </c>
      <c r="L880" s="51"/>
      <c r="M880" s="51"/>
      <c r="N880" s="51"/>
      <c r="O880" s="51"/>
      <c r="P880" s="51"/>
      <c r="Q880" s="51"/>
      <c r="R880" s="51"/>
      <c r="S880" s="51"/>
      <c r="T880" s="51"/>
      <c r="U880" s="51"/>
      <c r="V880" s="51"/>
      <c r="W880" s="51"/>
      <c r="X880" s="51"/>
      <c r="Y880" s="51"/>
      <c r="Z880" s="51"/>
      <c r="AA880" s="51"/>
      <c r="AB880" s="51"/>
      <c r="AC880" s="51"/>
      <c r="AD880" s="51"/>
      <c r="AE880" s="51"/>
    </row>
    <row r="881" spans="11:31">
      <c r="K881" s="51" t="str">
        <f t="shared" si="60"/>
        <v>-</v>
      </c>
      <c r="L881" s="51"/>
      <c r="M881" s="51"/>
      <c r="N881" s="51"/>
      <c r="O881" s="51"/>
      <c r="P881" s="51"/>
      <c r="Q881" s="51"/>
      <c r="R881" s="51"/>
      <c r="S881" s="51"/>
      <c r="T881" s="51"/>
      <c r="U881" s="51"/>
      <c r="V881" s="51"/>
      <c r="W881" s="51"/>
      <c r="X881" s="51"/>
      <c r="Y881" s="51"/>
      <c r="Z881" s="51"/>
      <c r="AA881" s="51"/>
      <c r="AB881" s="51"/>
      <c r="AC881" s="51"/>
      <c r="AD881" s="51"/>
      <c r="AE881" s="51"/>
    </row>
    <row r="882" spans="11:31">
      <c r="K882" s="51" t="str">
        <f t="shared" si="60"/>
        <v>-</v>
      </c>
      <c r="L882" s="51"/>
      <c r="M882" s="51"/>
      <c r="N882" s="51"/>
      <c r="O882" s="51"/>
      <c r="P882" s="51"/>
      <c r="Q882" s="51"/>
      <c r="R882" s="51"/>
      <c r="S882" s="51"/>
      <c r="T882" s="51"/>
      <c r="U882" s="51"/>
      <c r="V882" s="51"/>
      <c r="W882" s="51"/>
      <c r="X882" s="51"/>
      <c r="Y882" s="51"/>
      <c r="Z882" s="51"/>
      <c r="AA882" s="51"/>
      <c r="AB882" s="51"/>
      <c r="AC882" s="51"/>
      <c r="AD882" s="51"/>
      <c r="AE882" s="51"/>
    </row>
    <row r="883" spans="11:31">
      <c r="K883" s="51" t="str">
        <f t="shared" si="60"/>
        <v>-</v>
      </c>
      <c r="L883" s="51"/>
      <c r="M883" s="51"/>
      <c r="N883" s="51"/>
      <c r="O883" s="51"/>
      <c r="P883" s="51"/>
      <c r="Q883" s="51"/>
      <c r="R883" s="51"/>
      <c r="S883" s="51"/>
      <c r="T883" s="51"/>
      <c r="U883" s="51"/>
      <c r="V883" s="51"/>
      <c r="W883" s="51"/>
      <c r="X883" s="51"/>
      <c r="Y883" s="51"/>
      <c r="Z883" s="51"/>
      <c r="AA883" s="51"/>
      <c r="AB883" s="51"/>
      <c r="AC883" s="51"/>
      <c r="AD883" s="51"/>
      <c r="AE883" s="51"/>
    </row>
    <row r="884" spans="11:31">
      <c r="K884" s="51" t="str">
        <f t="shared" si="60"/>
        <v>-</v>
      </c>
      <c r="L884" s="51"/>
      <c r="M884" s="51"/>
      <c r="N884" s="51"/>
      <c r="O884" s="51"/>
      <c r="P884" s="51"/>
      <c r="Q884" s="51"/>
      <c r="R884" s="51"/>
      <c r="S884" s="51"/>
      <c r="T884" s="51"/>
      <c r="U884" s="51"/>
      <c r="V884" s="51"/>
      <c r="W884" s="51"/>
      <c r="X884" s="51"/>
      <c r="Y884" s="51"/>
      <c r="Z884" s="51"/>
      <c r="AA884" s="51"/>
      <c r="AB884" s="51"/>
      <c r="AC884" s="51"/>
      <c r="AD884" s="51"/>
      <c r="AE884" s="51"/>
    </row>
    <row r="885" spans="11:31">
      <c r="K885" s="51" t="str">
        <f t="shared" si="60"/>
        <v>-</v>
      </c>
      <c r="L885" s="51"/>
      <c r="M885" s="51"/>
      <c r="N885" s="51"/>
      <c r="O885" s="51"/>
      <c r="P885" s="51"/>
      <c r="Q885" s="51"/>
      <c r="R885" s="51"/>
      <c r="S885" s="51"/>
      <c r="T885" s="51"/>
      <c r="U885" s="51"/>
      <c r="V885" s="51"/>
      <c r="W885" s="51"/>
      <c r="X885" s="51"/>
      <c r="Y885" s="51"/>
      <c r="Z885" s="51"/>
      <c r="AA885" s="51"/>
      <c r="AB885" s="51"/>
      <c r="AC885" s="51"/>
      <c r="AD885" s="51"/>
      <c r="AE885" s="51"/>
    </row>
    <row r="886" spans="11:31">
      <c r="K886" s="51" t="str">
        <f t="shared" si="60"/>
        <v>-</v>
      </c>
      <c r="L886" s="51"/>
      <c r="M886" s="51"/>
      <c r="N886" s="51"/>
      <c r="O886" s="51"/>
      <c r="P886" s="51"/>
      <c r="Q886" s="51"/>
      <c r="R886" s="51"/>
      <c r="S886" s="51"/>
      <c r="T886" s="51"/>
      <c r="U886" s="51"/>
      <c r="V886" s="51"/>
      <c r="W886" s="51"/>
      <c r="X886" s="51"/>
      <c r="Y886" s="51"/>
      <c r="Z886" s="51"/>
      <c r="AA886" s="51"/>
      <c r="AB886" s="51"/>
      <c r="AC886" s="51"/>
      <c r="AD886" s="51"/>
      <c r="AE886" s="51"/>
    </row>
    <row r="887" spans="11:31">
      <c r="K887" s="51" t="str">
        <f t="shared" si="60"/>
        <v>-</v>
      </c>
      <c r="L887" s="51"/>
      <c r="M887" s="51"/>
      <c r="N887" s="51"/>
      <c r="O887" s="51"/>
      <c r="P887" s="51"/>
      <c r="Q887" s="51"/>
      <c r="R887" s="51"/>
      <c r="S887" s="51"/>
      <c r="T887" s="51"/>
      <c r="U887" s="51"/>
      <c r="V887" s="51"/>
      <c r="W887" s="51"/>
      <c r="X887" s="51"/>
      <c r="Y887" s="51"/>
      <c r="Z887" s="51"/>
      <c r="AA887" s="51"/>
      <c r="AB887" s="51"/>
      <c r="AC887" s="51"/>
      <c r="AD887" s="51"/>
      <c r="AE887" s="51"/>
    </row>
    <row r="888" spans="11:31">
      <c r="K888" s="51" t="str">
        <f t="shared" si="60"/>
        <v>-</v>
      </c>
      <c r="L888" s="51"/>
      <c r="M888" s="51"/>
      <c r="N888" s="51"/>
      <c r="O888" s="51"/>
      <c r="P888" s="51"/>
      <c r="Q888" s="51"/>
      <c r="R888" s="51"/>
      <c r="S888" s="51"/>
      <c r="T888" s="51"/>
      <c r="U888" s="51"/>
      <c r="V888" s="51"/>
      <c r="W888" s="51"/>
      <c r="X888" s="51"/>
      <c r="Y888" s="51"/>
      <c r="Z888" s="51"/>
      <c r="AA888" s="51"/>
      <c r="AB888" s="51"/>
      <c r="AC888" s="51"/>
      <c r="AD888" s="51"/>
      <c r="AE888" s="51"/>
    </row>
    <row r="889" spans="11:31">
      <c r="K889" s="51" t="str">
        <f t="shared" si="60"/>
        <v>-</v>
      </c>
      <c r="L889" s="51"/>
      <c r="M889" s="51"/>
      <c r="N889" s="51"/>
      <c r="O889" s="51"/>
      <c r="P889" s="51"/>
      <c r="Q889" s="51"/>
      <c r="R889" s="51"/>
      <c r="S889" s="51"/>
      <c r="T889" s="51"/>
      <c r="U889" s="51"/>
      <c r="V889" s="51"/>
      <c r="W889" s="51"/>
      <c r="X889" s="51"/>
      <c r="Y889" s="51"/>
      <c r="Z889" s="51"/>
      <c r="AA889" s="51"/>
      <c r="AB889" s="51"/>
      <c r="AC889" s="51"/>
      <c r="AD889" s="51"/>
      <c r="AE889" s="51"/>
    </row>
    <row r="890" spans="11:31">
      <c r="K890" s="51" t="str">
        <f t="shared" si="60"/>
        <v>-</v>
      </c>
      <c r="L890" s="51"/>
      <c r="M890" s="51"/>
      <c r="N890" s="51"/>
      <c r="O890" s="51"/>
      <c r="P890" s="51"/>
      <c r="Q890" s="51"/>
      <c r="R890" s="51"/>
      <c r="S890" s="51"/>
      <c r="T890" s="51"/>
      <c r="U890" s="51"/>
      <c r="V890" s="51"/>
      <c r="W890" s="51"/>
      <c r="X890" s="51"/>
      <c r="Y890" s="51"/>
      <c r="Z890" s="51"/>
      <c r="AA890" s="51"/>
      <c r="AB890" s="51"/>
      <c r="AC890" s="51"/>
      <c r="AD890" s="51"/>
      <c r="AE890" s="51"/>
    </row>
    <row r="891" spans="11:31">
      <c r="K891" s="51" t="str">
        <f t="shared" si="60"/>
        <v>-</v>
      </c>
      <c r="L891" s="51"/>
      <c r="M891" s="51"/>
      <c r="N891" s="51"/>
      <c r="O891" s="51"/>
      <c r="P891" s="51"/>
      <c r="Q891" s="51"/>
      <c r="R891" s="51"/>
      <c r="S891" s="51"/>
      <c r="T891" s="51"/>
      <c r="U891" s="51"/>
      <c r="V891" s="51"/>
      <c r="W891" s="51"/>
      <c r="X891" s="51"/>
      <c r="Y891" s="51"/>
      <c r="Z891" s="51"/>
      <c r="AA891" s="51"/>
      <c r="AB891" s="51"/>
      <c r="AC891" s="51"/>
      <c r="AD891" s="51"/>
      <c r="AE891" s="51"/>
    </row>
    <row r="892" spans="11:31">
      <c r="K892" s="51" t="str">
        <f t="shared" si="60"/>
        <v>-</v>
      </c>
      <c r="L892" s="51"/>
      <c r="M892" s="51"/>
      <c r="N892" s="51"/>
      <c r="O892" s="51"/>
      <c r="P892" s="51"/>
      <c r="Q892" s="51"/>
      <c r="R892" s="51"/>
      <c r="S892" s="51"/>
      <c r="T892" s="51"/>
      <c r="U892" s="51"/>
      <c r="V892" s="51"/>
      <c r="W892" s="51"/>
      <c r="X892" s="51"/>
      <c r="Y892" s="51"/>
      <c r="Z892" s="51"/>
      <c r="AA892" s="51"/>
      <c r="AB892" s="51"/>
      <c r="AC892" s="51"/>
      <c r="AD892" s="51"/>
      <c r="AE892" s="51"/>
    </row>
    <row r="893" spans="11:31">
      <c r="K893" s="51" t="str">
        <f t="shared" si="60"/>
        <v>-</v>
      </c>
      <c r="L893" s="51"/>
      <c r="M893" s="51"/>
      <c r="N893" s="51"/>
      <c r="O893" s="51"/>
      <c r="P893" s="51"/>
      <c r="Q893" s="51"/>
      <c r="R893" s="51"/>
      <c r="S893" s="51"/>
      <c r="T893" s="51"/>
      <c r="U893" s="51"/>
      <c r="V893" s="51"/>
      <c r="W893" s="51"/>
      <c r="X893" s="51"/>
      <c r="Y893" s="51"/>
      <c r="Z893" s="51"/>
      <c r="AA893" s="51"/>
      <c r="AB893" s="51"/>
      <c r="AC893" s="51"/>
      <c r="AD893" s="51"/>
      <c r="AE893" s="51"/>
    </row>
    <row r="894" spans="11:31">
      <c r="K894" s="51" t="str">
        <f t="shared" si="60"/>
        <v>-</v>
      </c>
      <c r="L894" s="51"/>
      <c r="M894" s="51"/>
      <c r="N894" s="51"/>
      <c r="O894" s="51"/>
      <c r="P894" s="51"/>
      <c r="Q894" s="51"/>
      <c r="R894" s="51"/>
      <c r="S894" s="51"/>
      <c r="T894" s="51"/>
      <c r="U894" s="51"/>
      <c r="V894" s="51"/>
      <c r="W894" s="51"/>
      <c r="X894" s="51"/>
      <c r="Y894" s="51"/>
      <c r="Z894" s="51"/>
      <c r="AA894" s="51"/>
      <c r="AB894" s="51"/>
      <c r="AC894" s="51"/>
      <c r="AD894" s="51"/>
      <c r="AE894" s="51"/>
    </row>
    <row r="895" spans="11:31">
      <c r="K895" s="51" t="str">
        <f t="shared" si="60"/>
        <v>-</v>
      </c>
      <c r="L895" s="51"/>
      <c r="M895" s="51"/>
      <c r="N895" s="51"/>
      <c r="O895" s="51"/>
      <c r="P895" s="51"/>
      <c r="Q895" s="51"/>
      <c r="R895" s="51"/>
      <c r="S895" s="51"/>
      <c r="T895" s="51"/>
      <c r="U895" s="51"/>
      <c r="V895" s="51"/>
      <c r="W895" s="51"/>
      <c r="X895" s="51"/>
      <c r="Y895" s="51"/>
      <c r="Z895" s="51"/>
      <c r="AA895" s="51"/>
      <c r="AB895" s="51"/>
      <c r="AC895" s="51"/>
      <c r="AD895" s="51"/>
      <c r="AE895" s="51"/>
    </row>
    <row r="896" spans="11:31">
      <c r="K896" s="51" t="str">
        <f t="shared" si="60"/>
        <v>-</v>
      </c>
      <c r="L896" s="51"/>
      <c r="M896" s="51"/>
      <c r="N896" s="51"/>
      <c r="O896" s="51"/>
      <c r="P896" s="51"/>
      <c r="Q896" s="51"/>
      <c r="R896" s="51"/>
      <c r="S896" s="51"/>
      <c r="T896" s="51"/>
      <c r="U896" s="51"/>
      <c r="V896" s="51"/>
      <c r="W896" s="51"/>
      <c r="X896" s="51"/>
      <c r="Y896" s="51"/>
      <c r="Z896" s="51"/>
      <c r="AA896" s="51"/>
      <c r="AB896" s="51"/>
      <c r="AC896" s="51"/>
      <c r="AD896" s="51"/>
      <c r="AE896" s="51"/>
    </row>
    <row r="897" spans="11:31">
      <c r="K897" s="51" t="str">
        <f t="shared" si="60"/>
        <v>-</v>
      </c>
      <c r="L897" s="51"/>
      <c r="M897" s="51"/>
      <c r="N897" s="51"/>
      <c r="O897" s="51"/>
      <c r="P897" s="51"/>
      <c r="Q897" s="51"/>
      <c r="R897" s="51"/>
      <c r="S897" s="51"/>
      <c r="T897" s="51"/>
      <c r="U897" s="51"/>
      <c r="V897" s="51"/>
      <c r="W897" s="51"/>
      <c r="X897" s="51"/>
      <c r="Y897" s="51"/>
      <c r="Z897" s="51"/>
      <c r="AA897" s="51"/>
      <c r="AB897" s="51"/>
      <c r="AC897" s="51"/>
      <c r="AD897" s="51"/>
      <c r="AE897" s="51"/>
    </row>
    <row r="898" spans="11:31">
      <c r="K898" s="51" t="str">
        <f t="shared" si="60"/>
        <v>-</v>
      </c>
      <c r="L898" s="51"/>
      <c r="M898" s="51"/>
      <c r="N898" s="51"/>
      <c r="O898" s="51"/>
      <c r="P898" s="51"/>
      <c r="Q898" s="51"/>
      <c r="R898" s="51"/>
      <c r="S898" s="51"/>
      <c r="T898" s="51"/>
      <c r="U898" s="51"/>
      <c r="V898" s="51"/>
      <c r="W898" s="51"/>
      <c r="X898" s="51"/>
      <c r="Y898" s="51"/>
      <c r="Z898" s="51"/>
      <c r="AA898" s="51"/>
      <c r="AB898" s="51"/>
      <c r="AC898" s="51"/>
      <c r="AD898" s="51"/>
      <c r="AE898" s="51"/>
    </row>
    <row r="899" spans="11:31">
      <c r="K899" s="51" t="str">
        <f t="shared" si="60"/>
        <v>-</v>
      </c>
      <c r="L899" s="51"/>
      <c r="M899" s="51"/>
      <c r="N899" s="51"/>
      <c r="O899" s="51"/>
      <c r="P899" s="51"/>
      <c r="Q899" s="51"/>
      <c r="R899" s="51"/>
      <c r="S899" s="51"/>
      <c r="T899" s="51"/>
      <c r="U899" s="51"/>
      <c r="V899" s="51"/>
      <c r="W899" s="51"/>
      <c r="X899" s="51"/>
      <c r="Y899" s="51"/>
      <c r="Z899" s="51"/>
      <c r="AA899" s="51"/>
      <c r="AB899" s="51"/>
      <c r="AC899" s="51"/>
      <c r="AD899" s="51"/>
      <c r="AE899" s="51"/>
    </row>
    <row r="900" spans="11:31">
      <c r="K900" s="51" t="str">
        <f t="shared" ref="K900:K963" si="61">CONCATENATE(H900,"-",I900)</f>
        <v>-</v>
      </c>
      <c r="L900" s="51"/>
      <c r="M900" s="51"/>
      <c r="N900" s="51"/>
      <c r="O900" s="51"/>
      <c r="P900" s="51"/>
      <c r="Q900" s="51"/>
      <c r="R900" s="51"/>
      <c r="S900" s="51"/>
      <c r="T900" s="51"/>
      <c r="U900" s="51"/>
      <c r="V900" s="51"/>
      <c r="W900" s="51"/>
      <c r="X900" s="51"/>
      <c r="Y900" s="51"/>
      <c r="Z900" s="51"/>
      <c r="AA900" s="51"/>
      <c r="AB900" s="51"/>
      <c r="AC900" s="51"/>
      <c r="AD900" s="51"/>
      <c r="AE900" s="51"/>
    </row>
    <row r="901" spans="11:31">
      <c r="K901" s="51" t="str">
        <f t="shared" si="61"/>
        <v>-</v>
      </c>
      <c r="L901" s="51"/>
      <c r="M901" s="51"/>
      <c r="N901" s="51"/>
      <c r="O901" s="51"/>
      <c r="P901" s="51"/>
      <c r="Q901" s="51"/>
      <c r="R901" s="51"/>
      <c r="S901" s="51"/>
      <c r="T901" s="51"/>
      <c r="U901" s="51"/>
      <c r="V901" s="51"/>
      <c r="W901" s="51"/>
      <c r="X901" s="51"/>
      <c r="Y901" s="51"/>
      <c r="Z901" s="51"/>
      <c r="AA901" s="51"/>
      <c r="AB901" s="51"/>
      <c r="AC901" s="51"/>
      <c r="AD901" s="51"/>
      <c r="AE901" s="51"/>
    </row>
    <row r="902" spans="11:31">
      <c r="K902" s="51" t="str">
        <f t="shared" si="61"/>
        <v>-</v>
      </c>
      <c r="L902" s="51"/>
      <c r="M902" s="51"/>
      <c r="N902" s="51"/>
      <c r="O902" s="51"/>
      <c r="P902" s="51"/>
      <c r="Q902" s="51"/>
      <c r="R902" s="51"/>
      <c r="S902" s="51"/>
      <c r="T902" s="51"/>
      <c r="U902" s="51"/>
      <c r="V902" s="51"/>
      <c r="W902" s="51"/>
      <c r="X902" s="51"/>
      <c r="Y902" s="51"/>
      <c r="Z902" s="51"/>
      <c r="AA902" s="51"/>
      <c r="AB902" s="51"/>
      <c r="AC902" s="51"/>
      <c r="AD902" s="51"/>
      <c r="AE902" s="51"/>
    </row>
    <row r="903" spans="11:31">
      <c r="K903" s="51" t="str">
        <f t="shared" si="61"/>
        <v>-</v>
      </c>
      <c r="L903" s="51"/>
      <c r="M903" s="51"/>
      <c r="N903" s="51"/>
      <c r="O903" s="51"/>
      <c r="P903" s="51"/>
      <c r="Q903" s="51"/>
      <c r="R903" s="51"/>
      <c r="S903" s="51"/>
      <c r="T903" s="51"/>
      <c r="U903" s="51"/>
      <c r="V903" s="51"/>
      <c r="W903" s="51"/>
      <c r="X903" s="51"/>
      <c r="Y903" s="51"/>
      <c r="Z903" s="51"/>
      <c r="AA903" s="51"/>
      <c r="AB903" s="51"/>
      <c r="AC903" s="51"/>
      <c r="AD903" s="51"/>
      <c r="AE903" s="51"/>
    </row>
    <row r="904" spans="11:31">
      <c r="K904" s="51" t="str">
        <f t="shared" si="61"/>
        <v>-</v>
      </c>
      <c r="L904" s="51"/>
      <c r="M904" s="51"/>
      <c r="N904" s="51"/>
      <c r="O904" s="51"/>
      <c r="P904" s="51"/>
      <c r="Q904" s="51"/>
      <c r="R904" s="51"/>
      <c r="S904" s="51"/>
      <c r="T904" s="51"/>
      <c r="U904" s="51"/>
      <c r="V904" s="51"/>
      <c r="W904" s="51"/>
      <c r="X904" s="51"/>
      <c r="Y904" s="51"/>
      <c r="Z904" s="51"/>
      <c r="AA904" s="51"/>
      <c r="AB904" s="51"/>
      <c r="AC904" s="51"/>
      <c r="AD904" s="51"/>
      <c r="AE904" s="51"/>
    </row>
    <row r="905" spans="11:31">
      <c r="K905" s="51" t="str">
        <f t="shared" si="61"/>
        <v>-</v>
      </c>
      <c r="L905" s="51"/>
      <c r="M905" s="51"/>
      <c r="N905" s="51"/>
      <c r="O905" s="51"/>
      <c r="P905" s="51"/>
      <c r="Q905" s="51"/>
      <c r="R905" s="51"/>
      <c r="S905" s="51"/>
      <c r="T905" s="51"/>
      <c r="U905" s="51"/>
      <c r="V905" s="51"/>
      <c r="W905" s="51"/>
      <c r="X905" s="51"/>
      <c r="Y905" s="51"/>
      <c r="Z905" s="51"/>
      <c r="AA905" s="51"/>
      <c r="AB905" s="51"/>
      <c r="AC905" s="51"/>
      <c r="AD905" s="51"/>
      <c r="AE905" s="51"/>
    </row>
    <row r="906" spans="11:31">
      <c r="K906" s="51" t="str">
        <f t="shared" si="61"/>
        <v>-</v>
      </c>
      <c r="L906" s="51"/>
      <c r="M906" s="51"/>
      <c r="N906" s="51"/>
      <c r="O906" s="51"/>
      <c r="P906" s="51"/>
      <c r="Q906" s="51"/>
      <c r="R906" s="51"/>
      <c r="S906" s="51"/>
      <c r="T906" s="51"/>
      <c r="U906" s="51"/>
      <c r="V906" s="51"/>
      <c r="W906" s="51"/>
      <c r="X906" s="51"/>
      <c r="Y906" s="51"/>
      <c r="Z906" s="51"/>
      <c r="AA906" s="51"/>
      <c r="AB906" s="51"/>
      <c r="AC906" s="51"/>
      <c r="AD906" s="51"/>
      <c r="AE906" s="51"/>
    </row>
    <row r="907" spans="11:31">
      <c r="K907" s="51" t="str">
        <f t="shared" si="61"/>
        <v>-</v>
      </c>
      <c r="L907" s="51"/>
      <c r="M907" s="51"/>
      <c r="N907" s="51"/>
      <c r="O907" s="51"/>
      <c r="P907" s="51"/>
      <c r="Q907" s="51"/>
      <c r="R907" s="51"/>
      <c r="S907" s="51"/>
      <c r="T907" s="51"/>
      <c r="U907" s="51"/>
      <c r="V907" s="51"/>
      <c r="W907" s="51"/>
      <c r="X907" s="51"/>
      <c r="Y907" s="51"/>
      <c r="Z907" s="51"/>
      <c r="AA907" s="51"/>
      <c r="AB907" s="51"/>
      <c r="AC907" s="51"/>
      <c r="AD907" s="51"/>
      <c r="AE907" s="51"/>
    </row>
    <row r="908" spans="11:31">
      <c r="K908" s="51" t="str">
        <f t="shared" si="61"/>
        <v>-</v>
      </c>
      <c r="L908" s="51"/>
      <c r="M908" s="51"/>
      <c r="N908" s="51"/>
      <c r="O908" s="51"/>
      <c r="P908" s="51"/>
      <c r="Q908" s="51"/>
      <c r="R908" s="51"/>
      <c r="S908" s="51"/>
      <c r="T908" s="51"/>
      <c r="U908" s="51"/>
      <c r="V908" s="51"/>
      <c r="W908" s="51"/>
      <c r="X908" s="51"/>
      <c r="Y908" s="51"/>
      <c r="Z908" s="51"/>
      <c r="AA908" s="51"/>
      <c r="AB908" s="51"/>
      <c r="AC908" s="51"/>
      <c r="AD908" s="51"/>
      <c r="AE908" s="51"/>
    </row>
    <row r="909" spans="11:31">
      <c r="K909" s="51" t="str">
        <f t="shared" si="61"/>
        <v>-</v>
      </c>
      <c r="L909" s="51"/>
      <c r="M909" s="51"/>
      <c r="N909" s="51"/>
      <c r="O909" s="51"/>
      <c r="P909" s="51"/>
      <c r="Q909" s="51"/>
      <c r="R909" s="51"/>
      <c r="S909" s="51"/>
      <c r="T909" s="51"/>
      <c r="U909" s="51"/>
      <c r="V909" s="51"/>
      <c r="W909" s="51"/>
      <c r="X909" s="51"/>
      <c r="Y909" s="51"/>
      <c r="Z909" s="51"/>
      <c r="AA909" s="51"/>
      <c r="AB909" s="51"/>
      <c r="AC909" s="51"/>
      <c r="AD909" s="51"/>
      <c r="AE909" s="51"/>
    </row>
    <row r="910" spans="11:31">
      <c r="K910" s="51" t="str">
        <f t="shared" si="61"/>
        <v>-</v>
      </c>
      <c r="L910" s="51"/>
      <c r="M910" s="51"/>
      <c r="N910" s="51"/>
      <c r="O910" s="51"/>
      <c r="P910" s="51"/>
      <c r="Q910" s="51"/>
      <c r="R910" s="51"/>
      <c r="S910" s="51"/>
      <c r="T910" s="51"/>
      <c r="U910" s="51"/>
      <c r="V910" s="51"/>
      <c r="W910" s="51"/>
      <c r="X910" s="51"/>
      <c r="Y910" s="51"/>
      <c r="Z910" s="51"/>
      <c r="AA910" s="51"/>
      <c r="AB910" s="51"/>
      <c r="AC910" s="51"/>
      <c r="AD910" s="51"/>
      <c r="AE910" s="51"/>
    </row>
    <row r="911" spans="11:31">
      <c r="K911" s="51" t="str">
        <f t="shared" si="61"/>
        <v>-</v>
      </c>
      <c r="L911" s="51"/>
      <c r="M911" s="51"/>
      <c r="N911" s="51"/>
      <c r="O911" s="51"/>
      <c r="P911" s="51"/>
      <c r="Q911" s="51"/>
      <c r="R911" s="51"/>
      <c r="S911" s="51"/>
      <c r="T911" s="51"/>
      <c r="U911" s="51"/>
      <c r="V911" s="51"/>
      <c r="W911" s="51"/>
      <c r="X911" s="51"/>
      <c r="Y911" s="51"/>
      <c r="Z911" s="51"/>
      <c r="AA911" s="51"/>
      <c r="AB911" s="51"/>
      <c r="AC911" s="51"/>
      <c r="AD911" s="51"/>
      <c r="AE911" s="51"/>
    </row>
    <row r="912" spans="11:31">
      <c r="K912" s="51" t="str">
        <f t="shared" si="61"/>
        <v>-</v>
      </c>
      <c r="L912" s="51"/>
      <c r="M912" s="51"/>
      <c r="N912" s="51"/>
      <c r="O912" s="51"/>
      <c r="P912" s="51"/>
      <c r="Q912" s="51"/>
      <c r="R912" s="51"/>
      <c r="S912" s="51"/>
      <c r="T912" s="51"/>
      <c r="U912" s="51"/>
      <c r="V912" s="51"/>
      <c r="W912" s="51"/>
      <c r="X912" s="51"/>
      <c r="Y912" s="51"/>
      <c r="Z912" s="51"/>
      <c r="AA912" s="51"/>
      <c r="AB912" s="51"/>
      <c r="AC912" s="51"/>
      <c r="AD912" s="51"/>
      <c r="AE912" s="51"/>
    </row>
    <row r="913" spans="11:31">
      <c r="K913" s="51" t="str">
        <f t="shared" si="61"/>
        <v>-</v>
      </c>
      <c r="L913" s="51"/>
      <c r="M913" s="51"/>
      <c r="N913" s="51"/>
      <c r="O913" s="51"/>
      <c r="P913" s="51"/>
      <c r="Q913" s="51"/>
      <c r="R913" s="51"/>
      <c r="S913" s="51"/>
      <c r="T913" s="51"/>
      <c r="U913" s="51"/>
      <c r="V913" s="51"/>
      <c r="W913" s="51"/>
      <c r="X913" s="51"/>
      <c r="Y913" s="51"/>
      <c r="Z913" s="51"/>
      <c r="AA913" s="51"/>
      <c r="AB913" s="51"/>
      <c r="AC913" s="51"/>
      <c r="AD913" s="51"/>
      <c r="AE913" s="51"/>
    </row>
    <row r="914" spans="11:31">
      <c r="K914" s="51" t="str">
        <f t="shared" si="61"/>
        <v>-</v>
      </c>
      <c r="L914" s="51"/>
      <c r="M914" s="51"/>
      <c r="N914" s="51"/>
      <c r="O914" s="51"/>
      <c r="P914" s="51"/>
      <c r="Q914" s="51"/>
      <c r="R914" s="51"/>
      <c r="S914" s="51"/>
      <c r="T914" s="51"/>
      <c r="U914" s="51"/>
      <c r="V914" s="51"/>
      <c r="W914" s="51"/>
      <c r="X914" s="51"/>
      <c r="Y914" s="51"/>
      <c r="Z914" s="51"/>
      <c r="AA914" s="51"/>
      <c r="AB914" s="51"/>
      <c r="AC914" s="51"/>
      <c r="AD914" s="51"/>
      <c r="AE914" s="51"/>
    </row>
    <row r="915" spans="11:31">
      <c r="K915" s="51" t="str">
        <f t="shared" si="61"/>
        <v>-</v>
      </c>
      <c r="L915" s="51"/>
      <c r="M915" s="51"/>
      <c r="N915" s="51"/>
      <c r="O915" s="51"/>
      <c r="P915" s="51"/>
      <c r="Q915" s="51"/>
      <c r="R915" s="51"/>
      <c r="S915" s="51"/>
      <c r="T915" s="51"/>
      <c r="U915" s="51"/>
      <c r="V915" s="51"/>
      <c r="W915" s="51"/>
      <c r="X915" s="51"/>
      <c r="Y915" s="51"/>
      <c r="Z915" s="51"/>
      <c r="AA915" s="51"/>
      <c r="AB915" s="51"/>
      <c r="AC915" s="51"/>
      <c r="AD915" s="51"/>
      <c r="AE915" s="51"/>
    </row>
    <row r="916" spans="11:31">
      <c r="K916" s="51" t="str">
        <f t="shared" si="61"/>
        <v>-</v>
      </c>
      <c r="L916" s="51"/>
      <c r="M916" s="51"/>
      <c r="N916" s="51"/>
      <c r="O916" s="51"/>
      <c r="P916" s="51"/>
      <c r="Q916" s="51"/>
      <c r="R916" s="51"/>
      <c r="S916" s="51"/>
      <c r="T916" s="51"/>
      <c r="U916" s="51"/>
      <c r="V916" s="51"/>
      <c r="W916" s="51"/>
      <c r="X916" s="51"/>
      <c r="Y916" s="51"/>
      <c r="Z916" s="51"/>
      <c r="AA916" s="51"/>
      <c r="AB916" s="51"/>
      <c r="AC916" s="51"/>
      <c r="AD916" s="51"/>
      <c r="AE916" s="51"/>
    </row>
    <row r="917" spans="11:31">
      <c r="K917" s="51" t="str">
        <f t="shared" si="61"/>
        <v>-</v>
      </c>
      <c r="L917" s="51"/>
      <c r="M917" s="51"/>
      <c r="N917" s="51"/>
      <c r="O917" s="51"/>
      <c r="P917" s="51"/>
      <c r="Q917" s="51"/>
      <c r="R917" s="51"/>
      <c r="S917" s="51"/>
      <c r="T917" s="51"/>
      <c r="U917" s="51"/>
      <c r="V917" s="51"/>
      <c r="W917" s="51"/>
      <c r="X917" s="51"/>
      <c r="Y917" s="51"/>
      <c r="Z917" s="51"/>
      <c r="AA917" s="51"/>
      <c r="AB917" s="51"/>
      <c r="AC917" s="51"/>
      <c r="AD917" s="51"/>
      <c r="AE917" s="51"/>
    </row>
    <row r="918" spans="11:31">
      <c r="K918" s="51" t="str">
        <f t="shared" si="61"/>
        <v>-</v>
      </c>
      <c r="L918" s="51"/>
      <c r="M918" s="51"/>
      <c r="N918" s="51"/>
      <c r="O918" s="51"/>
      <c r="P918" s="51"/>
      <c r="Q918" s="51"/>
      <c r="R918" s="51"/>
      <c r="S918" s="51"/>
      <c r="T918" s="51"/>
      <c r="U918" s="51"/>
      <c r="V918" s="51"/>
      <c r="W918" s="51"/>
      <c r="X918" s="51"/>
      <c r="Y918" s="51"/>
      <c r="Z918" s="51"/>
      <c r="AA918" s="51"/>
      <c r="AB918" s="51"/>
      <c r="AC918" s="51"/>
      <c r="AD918" s="51"/>
      <c r="AE918" s="51"/>
    </row>
    <row r="919" spans="11:31">
      <c r="K919" s="51" t="str">
        <f t="shared" si="61"/>
        <v>-</v>
      </c>
      <c r="L919" s="51"/>
      <c r="M919" s="51"/>
      <c r="N919" s="51"/>
      <c r="O919" s="51"/>
      <c r="P919" s="51"/>
      <c r="Q919" s="51"/>
      <c r="R919" s="51"/>
      <c r="S919" s="51"/>
      <c r="T919" s="51"/>
      <c r="U919" s="51"/>
      <c r="V919" s="51"/>
      <c r="W919" s="51"/>
      <c r="X919" s="51"/>
      <c r="Y919" s="51"/>
      <c r="Z919" s="51"/>
      <c r="AA919" s="51"/>
      <c r="AB919" s="51"/>
      <c r="AC919" s="51"/>
      <c r="AD919" s="51"/>
      <c r="AE919" s="51"/>
    </row>
    <row r="920" spans="11:31">
      <c r="K920" s="51" t="str">
        <f t="shared" si="61"/>
        <v>-</v>
      </c>
      <c r="L920" s="51"/>
      <c r="M920" s="51"/>
      <c r="N920" s="51"/>
      <c r="O920" s="51"/>
      <c r="P920" s="51"/>
      <c r="Q920" s="51"/>
      <c r="R920" s="51"/>
      <c r="S920" s="51"/>
      <c r="T920" s="51"/>
      <c r="U920" s="51"/>
      <c r="V920" s="51"/>
      <c r="W920" s="51"/>
      <c r="X920" s="51"/>
      <c r="Y920" s="51"/>
      <c r="Z920" s="51"/>
      <c r="AA920" s="51"/>
      <c r="AB920" s="51"/>
      <c r="AC920" s="51"/>
      <c r="AD920" s="51"/>
      <c r="AE920" s="51"/>
    </row>
    <row r="921" spans="11:31">
      <c r="K921" s="51" t="str">
        <f t="shared" si="61"/>
        <v>-</v>
      </c>
      <c r="L921" s="51"/>
      <c r="M921" s="51"/>
      <c r="N921" s="51"/>
      <c r="O921" s="51"/>
      <c r="P921" s="51"/>
      <c r="Q921" s="51"/>
      <c r="R921" s="51"/>
      <c r="S921" s="51"/>
      <c r="T921" s="51"/>
      <c r="U921" s="51"/>
      <c r="V921" s="51"/>
      <c r="W921" s="51"/>
      <c r="X921" s="51"/>
      <c r="Y921" s="51"/>
      <c r="Z921" s="51"/>
      <c r="AA921" s="51"/>
      <c r="AB921" s="51"/>
      <c r="AC921" s="51"/>
      <c r="AD921" s="51"/>
      <c r="AE921" s="51"/>
    </row>
    <row r="922" spans="11:31">
      <c r="K922" s="51" t="str">
        <f t="shared" si="61"/>
        <v>-</v>
      </c>
      <c r="L922" s="51"/>
      <c r="M922" s="51"/>
      <c r="N922" s="51"/>
      <c r="O922" s="51"/>
      <c r="P922" s="51"/>
      <c r="Q922" s="51"/>
      <c r="R922" s="51"/>
      <c r="S922" s="51"/>
      <c r="T922" s="51"/>
      <c r="U922" s="51"/>
      <c r="V922" s="51"/>
      <c r="W922" s="51"/>
      <c r="X922" s="51"/>
      <c r="Y922" s="51"/>
      <c r="Z922" s="51"/>
      <c r="AA922" s="51"/>
      <c r="AB922" s="51"/>
      <c r="AC922" s="51"/>
      <c r="AD922" s="51"/>
      <c r="AE922" s="51"/>
    </row>
    <row r="923" spans="11:31">
      <c r="K923" s="51" t="str">
        <f t="shared" si="61"/>
        <v>-</v>
      </c>
      <c r="L923" s="51"/>
      <c r="M923" s="51"/>
      <c r="N923" s="51"/>
      <c r="O923" s="51"/>
      <c r="P923" s="51"/>
      <c r="Q923" s="51"/>
      <c r="R923" s="51"/>
      <c r="S923" s="51"/>
      <c r="T923" s="51"/>
      <c r="U923" s="51"/>
      <c r="V923" s="51"/>
      <c r="W923" s="51"/>
      <c r="X923" s="51"/>
      <c r="Y923" s="51"/>
      <c r="Z923" s="51"/>
      <c r="AA923" s="51"/>
      <c r="AB923" s="51"/>
      <c r="AC923" s="51"/>
      <c r="AD923" s="51"/>
      <c r="AE923" s="51"/>
    </row>
    <row r="924" spans="11:31">
      <c r="K924" s="51" t="str">
        <f t="shared" si="61"/>
        <v>-</v>
      </c>
      <c r="L924" s="51"/>
      <c r="M924" s="51"/>
      <c r="N924" s="51"/>
      <c r="O924" s="51"/>
      <c r="P924" s="51"/>
      <c r="Q924" s="51"/>
      <c r="R924" s="51"/>
      <c r="S924" s="51"/>
      <c r="T924" s="51"/>
      <c r="U924" s="51"/>
      <c r="V924" s="51"/>
      <c r="W924" s="51"/>
      <c r="X924" s="51"/>
      <c r="Y924" s="51"/>
      <c r="Z924" s="51"/>
      <c r="AA924" s="51"/>
      <c r="AB924" s="51"/>
      <c r="AC924" s="51"/>
      <c r="AD924" s="51"/>
      <c r="AE924" s="51"/>
    </row>
    <row r="925" spans="11:31">
      <c r="K925" s="51" t="str">
        <f t="shared" si="61"/>
        <v>-</v>
      </c>
      <c r="L925" s="51"/>
      <c r="M925" s="51"/>
      <c r="N925" s="51"/>
      <c r="O925" s="51"/>
      <c r="P925" s="51"/>
      <c r="Q925" s="51"/>
      <c r="R925" s="51"/>
      <c r="S925" s="51"/>
      <c r="T925" s="51"/>
      <c r="U925" s="51"/>
      <c r="V925" s="51"/>
      <c r="W925" s="51"/>
      <c r="X925" s="51"/>
      <c r="Y925" s="51"/>
      <c r="Z925" s="51"/>
      <c r="AA925" s="51"/>
      <c r="AB925" s="51"/>
      <c r="AC925" s="51"/>
      <c r="AD925" s="51"/>
      <c r="AE925" s="51"/>
    </row>
    <row r="926" spans="11:31">
      <c r="K926" s="51" t="str">
        <f t="shared" si="61"/>
        <v>-</v>
      </c>
      <c r="L926" s="51"/>
      <c r="M926" s="51"/>
      <c r="N926" s="51"/>
      <c r="O926" s="51"/>
      <c r="P926" s="51"/>
      <c r="Q926" s="51"/>
      <c r="R926" s="51"/>
      <c r="S926" s="51"/>
      <c r="T926" s="51"/>
      <c r="U926" s="51"/>
      <c r="V926" s="51"/>
      <c r="W926" s="51"/>
      <c r="X926" s="51"/>
      <c r="Y926" s="51"/>
      <c r="Z926" s="51"/>
      <c r="AA926" s="51"/>
      <c r="AB926" s="51"/>
      <c r="AC926" s="51"/>
      <c r="AD926" s="51"/>
      <c r="AE926" s="51"/>
    </row>
    <row r="927" spans="11:31">
      <c r="K927" s="51" t="str">
        <f t="shared" si="61"/>
        <v>-</v>
      </c>
      <c r="L927" s="51"/>
      <c r="M927" s="51"/>
      <c r="N927" s="51"/>
      <c r="O927" s="51"/>
      <c r="P927" s="51"/>
      <c r="Q927" s="51"/>
      <c r="R927" s="51"/>
      <c r="S927" s="51"/>
      <c r="T927" s="51"/>
      <c r="U927" s="51"/>
      <c r="V927" s="51"/>
      <c r="W927" s="51"/>
      <c r="X927" s="51"/>
      <c r="Y927" s="51"/>
      <c r="Z927" s="51"/>
      <c r="AA927" s="51"/>
      <c r="AB927" s="51"/>
      <c r="AC927" s="51"/>
      <c r="AD927" s="51"/>
      <c r="AE927" s="51"/>
    </row>
    <row r="928" spans="11:31">
      <c r="K928" s="51" t="str">
        <f t="shared" si="61"/>
        <v>-</v>
      </c>
      <c r="L928" s="51"/>
      <c r="M928" s="51"/>
      <c r="N928" s="51"/>
      <c r="O928" s="51"/>
      <c r="P928" s="51"/>
      <c r="Q928" s="51"/>
      <c r="R928" s="51"/>
      <c r="S928" s="51"/>
      <c r="T928" s="51"/>
      <c r="U928" s="51"/>
      <c r="V928" s="51"/>
      <c r="W928" s="51"/>
      <c r="X928" s="51"/>
      <c r="Y928" s="51"/>
      <c r="Z928" s="51"/>
      <c r="AA928" s="51"/>
      <c r="AB928" s="51"/>
      <c r="AC928" s="51"/>
      <c r="AD928" s="51"/>
      <c r="AE928" s="51"/>
    </row>
    <row r="929" spans="11:31">
      <c r="K929" s="51" t="str">
        <f t="shared" si="61"/>
        <v>-</v>
      </c>
      <c r="L929" s="51"/>
      <c r="M929" s="51"/>
      <c r="N929" s="51"/>
      <c r="O929" s="51"/>
      <c r="P929" s="51"/>
      <c r="Q929" s="51"/>
      <c r="R929" s="51"/>
      <c r="S929" s="51"/>
      <c r="T929" s="51"/>
      <c r="U929" s="51"/>
      <c r="V929" s="51"/>
      <c r="W929" s="51"/>
      <c r="X929" s="51"/>
      <c r="Y929" s="51"/>
      <c r="Z929" s="51"/>
      <c r="AA929" s="51"/>
      <c r="AB929" s="51"/>
      <c r="AC929" s="51"/>
      <c r="AD929" s="51"/>
      <c r="AE929" s="51"/>
    </row>
    <row r="930" spans="11:31">
      <c r="K930" s="51" t="str">
        <f t="shared" si="61"/>
        <v>-</v>
      </c>
      <c r="L930" s="51"/>
      <c r="M930" s="51"/>
      <c r="N930" s="51"/>
      <c r="O930" s="51"/>
      <c r="P930" s="51"/>
      <c r="Q930" s="51"/>
      <c r="R930" s="51"/>
      <c r="S930" s="51"/>
      <c r="T930" s="51"/>
      <c r="U930" s="51"/>
      <c r="V930" s="51"/>
      <c r="W930" s="51"/>
      <c r="X930" s="51"/>
      <c r="Y930" s="51"/>
      <c r="Z930" s="51"/>
      <c r="AA930" s="51"/>
      <c r="AB930" s="51"/>
      <c r="AC930" s="51"/>
      <c r="AD930" s="51"/>
      <c r="AE930" s="51"/>
    </row>
    <row r="931" spans="11:31">
      <c r="K931" s="51" t="str">
        <f t="shared" si="61"/>
        <v>-</v>
      </c>
      <c r="L931" s="51"/>
      <c r="M931" s="51"/>
      <c r="N931" s="51"/>
      <c r="O931" s="51"/>
      <c r="P931" s="51"/>
      <c r="Q931" s="51"/>
      <c r="R931" s="51"/>
      <c r="S931" s="51"/>
      <c r="T931" s="51"/>
      <c r="U931" s="51"/>
      <c r="V931" s="51"/>
      <c r="W931" s="51"/>
      <c r="X931" s="51"/>
      <c r="Y931" s="51"/>
      <c r="Z931" s="51"/>
      <c r="AA931" s="51"/>
      <c r="AB931" s="51"/>
      <c r="AC931" s="51"/>
      <c r="AD931" s="51"/>
      <c r="AE931" s="51"/>
    </row>
    <row r="932" spans="11:31">
      <c r="K932" s="51" t="str">
        <f t="shared" si="61"/>
        <v>-</v>
      </c>
      <c r="L932" s="51"/>
      <c r="M932" s="51"/>
      <c r="N932" s="51"/>
      <c r="O932" s="51"/>
      <c r="P932" s="51"/>
      <c r="Q932" s="51"/>
      <c r="R932" s="51"/>
      <c r="S932" s="51"/>
      <c r="T932" s="51"/>
      <c r="U932" s="51"/>
      <c r="V932" s="51"/>
      <c r="W932" s="51"/>
      <c r="X932" s="51"/>
      <c r="Y932" s="51"/>
      <c r="Z932" s="51"/>
      <c r="AA932" s="51"/>
      <c r="AB932" s="51"/>
      <c r="AC932" s="51"/>
      <c r="AD932" s="51"/>
      <c r="AE932" s="51"/>
    </row>
    <row r="933" spans="11:31">
      <c r="K933" s="51" t="str">
        <f t="shared" si="61"/>
        <v>-</v>
      </c>
      <c r="L933" s="51"/>
      <c r="M933" s="51"/>
      <c r="N933" s="51"/>
      <c r="O933" s="51"/>
      <c r="P933" s="51"/>
      <c r="Q933" s="51"/>
      <c r="R933" s="51"/>
      <c r="S933" s="51"/>
      <c r="T933" s="51"/>
      <c r="U933" s="51"/>
      <c r="V933" s="51"/>
      <c r="W933" s="51"/>
      <c r="X933" s="51"/>
      <c r="Y933" s="51"/>
      <c r="Z933" s="51"/>
      <c r="AA933" s="51"/>
      <c r="AB933" s="51"/>
      <c r="AC933" s="51"/>
      <c r="AD933" s="51"/>
      <c r="AE933" s="51"/>
    </row>
    <row r="934" spans="11:31">
      <c r="K934" s="51" t="str">
        <f t="shared" si="61"/>
        <v>-</v>
      </c>
      <c r="L934" s="51"/>
      <c r="M934" s="51"/>
      <c r="N934" s="51"/>
      <c r="O934" s="51"/>
      <c r="P934" s="51"/>
      <c r="Q934" s="51"/>
      <c r="R934" s="51"/>
      <c r="S934" s="51"/>
      <c r="T934" s="51"/>
      <c r="U934" s="51"/>
      <c r="V934" s="51"/>
      <c r="W934" s="51"/>
      <c r="X934" s="51"/>
      <c r="Y934" s="51"/>
      <c r="Z934" s="51"/>
      <c r="AA934" s="51"/>
      <c r="AB934" s="51"/>
      <c r="AC934" s="51"/>
      <c r="AD934" s="51"/>
      <c r="AE934" s="51"/>
    </row>
    <row r="935" spans="11:31">
      <c r="K935" s="51" t="str">
        <f t="shared" si="61"/>
        <v>-</v>
      </c>
      <c r="L935" s="51"/>
      <c r="M935" s="51"/>
      <c r="N935" s="51"/>
      <c r="O935" s="51"/>
      <c r="P935" s="51"/>
      <c r="Q935" s="51"/>
      <c r="R935" s="51"/>
      <c r="S935" s="51"/>
      <c r="T935" s="51"/>
      <c r="U935" s="51"/>
      <c r="V935" s="51"/>
      <c r="W935" s="51"/>
      <c r="X935" s="51"/>
      <c r="Y935" s="51"/>
      <c r="Z935" s="51"/>
      <c r="AA935" s="51"/>
      <c r="AB935" s="51"/>
      <c r="AC935" s="51"/>
      <c r="AD935" s="51"/>
      <c r="AE935" s="51"/>
    </row>
    <row r="936" spans="11:31">
      <c r="K936" s="51" t="str">
        <f t="shared" si="61"/>
        <v>-</v>
      </c>
      <c r="L936" s="51"/>
      <c r="M936" s="51"/>
      <c r="N936" s="51"/>
      <c r="O936" s="51"/>
      <c r="P936" s="51"/>
      <c r="Q936" s="51"/>
      <c r="R936" s="51"/>
      <c r="S936" s="51"/>
      <c r="T936" s="51"/>
      <c r="U936" s="51"/>
      <c r="V936" s="51"/>
      <c r="W936" s="51"/>
      <c r="X936" s="51"/>
      <c r="Y936" s="51"/>
      <c r="Z936" s="51"/>
      <c r="AA936" s="51"/>
      <c r="AB936" s="51"/>
      <c r="AC936" s="51"/>
      <c r="AD936" s="51"/>
      <c r="AE936" s="51"/>
    </row>
    <row r="937" spans="11:31">
      <c r="K937" s="51" t="str">
        <f t="shared" si="61"/>
        <v>-</v>
      </c>
      <c r="L937" s="51"/>
      <c r="M937" s="51"/>
      <c r="N937" s="51"/>
      <c r="O937" s="51"/>
      <c r="P937" s="51"/>
      <c r="Q937" s="51"/>
      <c r="R937" s="51"/>
      <c r="S937" s="51"/>
      <c r="T937" s="51"/>
      <c r="U937" s="51"/>
      <c r="V937" s="51"/>
      <c r="W937" s="51"/>
      <c r="X937" s="51"/>
      <c r="Y937" s="51"/>
      <c r="Z937" s="51"/>
      <c r="AA937" s="51"/>
      <c r="AB937" s="51"/>
      <c r="AC937" s="51"/>
      <c r="AD937" s="51"/>
      <c r="AE937" s="51"/>
    </row>
    <row r="938" spans="11:31">
      <c r="K938" s="51" t="str">
        <f t="shared" si="61"/>
        <v>-</v>
      </c>
      <c r="L938" s="51"/>
      <c r="M938" s="51"/>
      <c r="N938" s="51"/>
      <c r="O938" s="51"/>
      <c r="P938" s="51"/>
      <c r="Q938" s="51"/>
      <c r="R938" s="51"/>
      <c r="S938" s="51"/>
      <c r="T938" s="51"/>
      <c r="U938" s="51"/>
      <c r="V938" s="51"/>
      <c r="W938" s="51"/>
      <c r="X938" s="51"/>
      <c r="Y938" s="51"/>
      <c r="Z938" s="51"/>
      <c r="AA938" s="51"/>
      <c r="AB938" s="51"/>
      <c r="AC938" s="51"/>
      <c r="AD938" s="51"/>
      <c r="AE938" s="51"/>
    </row>
    <row r="939" spans="11:31">
      <c r="K939" s="51" t="str">
        <f t="shared" si="61"/>
        <v>-</v>
      </c>
      <c r="L939" s="51"/>
      <c r="M939" s="51"/>
      <c r="N939" s="51"/>
      <c r="O939" s="51"/>
      <c r="P939" s="51"/>
      <c r="Q939" s="51"/>
      <c r="R939" s="51"/>
      <c r="S939" s="51"/>
      <c r="T939" s="51"/>
      <c r="U939" s="51"/>
      <c r="V939" s="51"/>
      <c r="W939" s="51"/>
      <c r="X939" s="51"/>
      <c r="Y939" s="51"/>
      <c r="Z939" s="51"/>
      <c r="AA939" s="51"/>
      <c r="AB939" s="51"/>
      <c r="AC939" s="51"/>
      <c r="AD939" s="51"/>
      <c r="AE939" s="51"/>
    </row>
    <row r="940" spans="11:31">
      <c r="K940" s="51" t="str">
        <f t="shared" si="61"/>
        <v>-</v>
      </c>
      <c r="L940" s="51"/>
      <c r="M940" s="51"/>
      <c r="N940" s="51"/>
      <c r="O940" s="51"/>
      <c r="P940" s="51"/>
      <c r="Q940" s="51"/>
      <c r="R940" s="51"/>
      <c r="S940" s="51"/>
      <c r="T940" s="51"/>
      <c r="U940" s="51"/>
      <c r="V940" s="51"/>
      <c r="W940" s="51"/>
      <c r="X940" s="51"/>
      <c r="Y940" s="51"/>
      <c r="Z940" s="51"/>
      <c r="AA940" s="51"/>
      <c r="AB940" s="51"/>
      <c r="AC940" s="51"/>
      <c r="AD940" s="51"/>
      <c r="AE940" s="51"/>
    </row>
    <row r="941" spans="11:31">
      <c r="K941" s="51" t="str">
        <f t="shared" si="61"/>
        <v>-</v>
      </c>
      <c r="L941" s="51"/>
      <c r="M941" s="51"/>
      <c r="N941" s="51"/>
      <c r="O941" s="51"/>
      <c r="P941" s="51"/>
      <c r="Q941" s="51"/>
      <c r="R941" s="51"/>
      <c r="S941" s="51"/>
      <c r="T941" s="51"/>
      <c r="U941" s="51"/>
      <c r="V941" s="51"/>
      <c r="W941" s="51"/>
      <c r="X941" s="51"/>
      <c r="Y941" s="51"/>
      <c r="Z941" s="51"/>
      <c r="AA941" s="51"/>
      <c r="AB941" s="51"/>
      <c r="AC941" s="51"/>
      <c r="AD941" s="51"/>
      <c r="AE941" s="51"/>
    </row>
    <row r="942" spans="11:31">
      <c r="K942" s="51" t="str">
        <f t="shared" si="61"/>
        <v>-</v>
      </c>
      <c r="L942" s="51"/>
      <c r="M942" s="51"/>
      <c r="N942" s="51"/>
      <c r="O942" s="51"/>
      <c r="P942" s="51"/>
      <c r="Q942" s="51"/>
      <c r="R942" s="51"/>
      <c r="S942" s="51"/>
      <c r="T942" s="51"/>
      <c r="U942" s="51"/>
      <c r="V942" s="51"/>
      <c r="W942" s="51"/>
      <c r="X942" s="51"/>
      <c r="Y942" s="51"/>
      <c r="Z942" s="51"/>
      <c r="AA942" s="51"/>
      <c r="AB942" s="51"/>
      <c r="AC942" s="51"/>
      <c r="AD942" s="51"/>
      <c r="AE942" s="51"/>
    </row>
    <row r="943" spans="11:31">
      <c r="K943" s="51" t="str">
        <f t="shared" si="61"/>
        <v>-</v>
      </c>
      <c r="L943" s="51"/>
      <c r="M943" s="51"/>
      <c r="N943" s="51"/>
      <c r="O943" s="51"/>
      <c r="P943" s="51"/>
      <c r="Q943" s="51"/>
      <c r="R943" s="51"/>
      <c r="S943" s="51"/>
      <c r="T943" s="51"/>
      <c r="U943" s="51"/>
      <c r="V943" s="51"/>
      <c r="W943" s="51"/>
      <c r="X943" s="51"/>
      <c r="Y943" s="51"/>
      <c r="Z943" s="51"/>
      <c r="AA943" s="51"/>
      <c r="AB943" s="51"/>
      <c r="AC943" s="51"/>
      <c r="AD943" s="51"/>
      <c r="AE943" s="51"/>
    </row>
    <row r="944" spans="11:31">
      <c r="K944" s="51" t="str">
        <f t="shared" si="61"/>
        <v>-</v>
      </c>
      <c r="L944" s="51"/>
      <c r="M944" s="51"/>
      <c r="N944" s="51"/>
      <c r="O944" s="51"/>
      <c r="P944" s="51"/>
      <c r="Q944" s="51"/>
      <c r="R944" s="51"/>
      <c r="S944" s="51"/>
      <c r="T944" s="51"/>
      <c r="U944" s="51"/>
      <c r="V944" s="51"/>
      <c r="W944" s="51"/>
      <c r="X944" s="51"/>
      <c r="Y944" s="51"/>
      <c r="Z944" s="51"/>
      <c r="AA944" s="51"/>
      <c r="AB944" s="51"/>
      <c r="AC944" s="51"/>
      <c r="AD944" s="51"/>
      <c r="AE944" s="51"/>
    </row>
    <row r="945" spans="11:31">
      <c r="K945" s="51" t="str">
        <f t="shared" si="61"/>
        <v>-</v>
      </c>
      <c r="L945" s="51"/>
      <c r="M945" s="51"/>
      <c r="N945" s="51"/>
      <c r="O945" s="51"/>
      <c r="P945" s="51"/>
      <c r="Q945" s="51"/>
      <c r="R945" s="51"/>
      <c r="S945" s="51"/>
      <c r="T945" s="51"/>
      <c r="U945" s="51"/>
      <c r="V945" s="51"/>
      <c r="W945" s="51"/>
      <c r="X945" s="51"/>
      <c r="Y945" s="51"/>
      <c r="Z945" s="51"/>
      <c r="AA945" s="51"/>
      <c r="AB945" s="51"/>
      <c r="AC945" s="51"/>
      <c r="AD945" s="51"/>
      <c r="AE945" s="51"/>
    </row>
    <row r="946" spans="11:31">
      <c r="K946" s="51" t="str">
        <f t="shared" si="61"/>
        <v>-</v>
      </c>
      <c r="L946" s="51"/>
      <c r="M946" s="51"/>
      <c r="N946" s="51"/>
      <c r="O946" s="51"/>
      <c r="P946" s="51"/>
      <c r="Q946" s="51"/>
      <c r="R946" s="51"/>
      <c r="S946" s="51"/>
      <c r="T946" s="51"/>
      <c r="U946" s="51"/>
      <c r="V946" s="51"/>
      <c r="W946" s="51"/>
      <c r="X946" s="51"/>
      <c r="Y946" s="51"/>
      <c r="Z946" s="51"/>
      <c r="AA946" s="51"/>
      <c r="AB946" s="51"/>
      <c r="AC946" s="51"/>
      <c r="AD946" s="51"/>
      <c r="AE946" s="51"/>
    </row>
    <row r="947" spans="11:31">
      <c r="K947" s="51" t="str">
        <f t="shared" si="61"/>
        <v>-</v>
      </c>
      <c r="L947" s="51"/>
      <c r="M947" s="51"/>
      <c r="N947" s="51"/>
      <c r="O947" s="51"/>
      <c r="P947" s="51"/>
      <c r="Q947" s="51"/>
      <c r="R947" s="51"/>
      <c r="S947" s="51"/>
      <c r="T947" s="51"/>
      <c r="U947" s="51"/>
      <c r="V947" s="51"/>
      <c r="W947" s="51"/>
      <c r="X947" s="51"/>
      <c r="Y947" s="51"/>
      <c r="Z947" s="51"/>
      <c r="AA947" s="51"/>
      <c r="AB947" s="51"/>
      <c r="AC947" s="51"/>
      <c r="AD947" s="51"/>
      <c r="AE947" s="51"/>
    </row>
    <row r="948" spans="11:31">
      <c r="K948" s="51" t="str">
        <f t="shared" si="61"/>
        <v>-</v>
      </c>
      <c r="L948" s="51"/>
      <c r="M948" s="51"/>
      <c r="N948" s="51"/>
      <c r="O948" s="51"/>
      <c r="P948" s="51"/>
      <c r="Q948" s="51"/>
      <c r="R948" s="51"/>
      <c r="S948" s="51"/>
      <c r="T948" s="51"/>
      <c r="U948" s="51"/>
      <c r="V948" s="51"/>
      <c r="W948" s="51"/>
      <c r="X948" s="51"/>
      <c r="Y948" s="51"/>
      <c r="Z948" s="51"/>
      <c r="AA948" s="51"/>
      <c r="AB948" s="51"/>
      <c r="AC948" s="51"/>
      <c r="AD948" s="51"/>
      <c r="AE948" s="51"/>
    </row>
    <row r="949" spans="11:31">
      <c r="K949" s="51" t="str">
        <f t="shared" si="61"/>
        <v>-</v>
      </c>
      <c r="L949" s="51"/>
      <c r="M949" s="51"/>
      <c r="N949" s="51"/>
      <c r="O949" s="51"/>
      <c r="P949" s="51"/>
      <c r="Q949" s="51"/>
      <c r="R949" s="51"/>
      <c r="S949" s="51"/>
      <c r="T949" s="51"/>
      <c r="U949" s="51"/>
      <c r="V949" s="51"/>
      <c r="W949" s="51"/>
      <c r="X949" s="51"/>
      <c r="Y949" s="51"/>
      <c r="Z949" s="51"/>
      <c r="AA949" s="51"/>
      <c r="AB949" s="51"/>
      <c r="AC949" s="51"/>
      <c r="AD949" s="51"/>
      <c r="AE949" s="51"/>
    </row>
    <row r="950" spans="11:31">
      <c r="K950" s="51" t="str">
        <f t="shared" si="61"/>
        <v>-</v>
      </c>
      <c r="L950" s="51"/>
      <c r="M950" s="51"/>
      <c r="N950" s="51"/>
      <c r="O950" s="51"/>
      <c r="P950" s="51"/>
      <c r="Q950" s="51"/>
      <c r="R950" s="51"/>
      <c r="S950" s="51"/>
      <c r="T950" s="51"/>
      <c r="U950" s="51"/>
      <c r="V950" s="51"/>
      <c r="W950" s="51"/>
      <c r="X950" s="51"/>
      <c r="Y950" s="51"/>
      <c r="Z950" s="51"/>
      <c r="AA950" s="51"/>
      <c r="AB950" s="51"/>
      <c r="AC950" s="51"/>
      <c r="AD950" s="51"/>
      <c r="AE950" s="51"/>
    </row>
    <row r="951" spans="11:31">
      <c r="K951" s="51" t="str">
        <f t="shared" si="61"/>
        <v>-</v>
      </c>
      <c r="L951" s="51"/>
      <c r="M951" s="51"/>
      <c r="N951" s="51"/>
      <c r="O951" s="51"/>
      <c r="P951" s="51"/>
      <c r="Q951" s="51"/>
      <c r="R951" s="51"/>
      <c r="S951" s="51"/>
      <c r="T951" s="51"/>
      <c r="U951" s="51"/>
      <c r="V951" s="51"/>
      <c r="W951" s="51"/>
      <c r="X951" s="51"/>
      <c r="Y951" s="51"/>
      <c r="Z951" s="51"/>
      <c r="AA951" s="51"/>
      <c r="AB951" s="51"/>
      <c r="AC951" s="51"/>
      <c r="AD951" s="51"/>
      <c r="AE951" s="51"/>
    </row>
    <row r="952" spans="11:31">
      <c r="K952" s="51" t="str">
        <f t="shared" si="61"/>
        <v>-</v>
      </c>
      <c r="L952" s="51"/>
      <c r="M952" s="51"/>
      <c r="N952" s="51"/>
      <c r="O952" s="51"/>
      <c r="P952" s="51"/>
      <c r="Q952" s="51"/>
      <c r="R952" s="51"/>
      <c r="S952" s="51"/>
      <c r="T952" s="51"/>
      <c r="U952" s="51"/>
      <c r="V952" s="51"/>
      <c r="W952" s="51"/>
      <c r="X952" s="51"/>
      <c r="Y952" s="51"/>
      <c r="Z952" s="51"/>
      <c r="AA952" s="51"/>
      <c r="AB952" s="51"/>
      <c r="AC952" s="51"/>
      <c r="AD952" s="51"/>
      <c r="AE952" s="51"/>
    </row>
    <row r="953" spans="11:31">
      <c r="K953" s="51" t="str">
        <f t="shared" si="61"/>
        <v>-</v>
      </c>
      <c r="L953" s="51"/>
      <c r="M953" s="51"/>
      <c r="N953" s="51"/>
      <c r="O953" s="51"/>
      <c r="P953" s="51"/>
      <c r="Q953" s="51"/>
      <c r="R953" s="51"/>
      <c r="S953" s="51"/>
      <c r="T953" s="51"/>
      <c r="U953" s="51"/>
      <c r="V953" s="51"/>
      <c r="W953" s="51"/>
      <c r="X953" s="51"/>
      <c r="Y953" s="51"/>
      <c r="Z953" s="51"/>
      <c r="AA953" s="51"/>
      <c r="AB953" s="51"/>
      <c r="AC953" s="51"/>
      <c r="AD953" s="51"/>
      <c r="AE953" s="51"/>
    </row>
    <row r="954" spans="11:31">
      <c r="K954" s="51" t="str">
        <f t="shared" si="61"/>
        <v>-</v>
      </c>
      <c r="L954" s="51"/>
      <c r="M954" s="51"/>
      <c r="N954" s="51"/>
      <c r="O954" s="51"/>
      <c r="P954" s="51"/>
      <c r="Q954" s="51"/>
      <c r="R954" s="51"/>
      <c r="S954" s="51"/>
      <c r="T954" s="51"/>
      <c r="U954" s="51"/>
      <c r="V954" s="51"/>
      <c r="W954" s="51"/>
      <c r="X954" s="51"/>
      <c r="Y954" s="51"/>
      <c r="Z954" s="51"/>
      <c r="AA954" s="51"/>
      <c r="AB954" s="51"/>
      <c r="AC954" s="51"/>
      <c r="AD954" s="51"/>
      <c r="AE954" s="51"/>
    </row>
    <row r="955" spans="11:31">
      <c r="K955" s="51" t="str">
        <f t="shared" si="61"/>
        <v>-</v>
      </c>
      <c r="L955" s="51"/>
      <c r="M955" s="51"/>
      <c r="N955" s="51"/>
      <c r="O955" s="51"/>
      <c r="P955" s="51"/>
      <c r="Q955" s="51"/>
      <c r="R955" s="51"/>
      <c r="S955" s="51"/>
      <c r="T955" s="51"/>
      <c r="U955" s="51"/>
      <c r="V955" s="51"/>
      <c r="W955" s="51"/>
      <c r="X955" s="51"/>
      <c r="Y955" s="51"/>
      <c r="Z955" s="51"/>
      <c r="AA955" s="51"/>
      <c r="AB955" s="51"/>
      <c r="AC955" s="51"/>
      <c r="AD955" s="51"/>
      <c r="AE955" s="51"/>
    </row>
    <row r="956" spans="11:31">
      <c r="K956" s="51" t="str">
        <f t="shared" si="61"/>
        <v>-</v>
      </c>
      <c r="L956" s="51"/>
      <c r="M956" s="51"/>
      <c r="N956" s="51"/>
      <c r="O956" s="51"/>
      <c r="P956" s="51"/>
      <c r="Q956" s="51"/>
      <c r="R956" s="51"/>
      <c r="S956" s="51"/>
      <c r="T956" s="51"/>
      <c r="U956" s="51"/>
      <c r="V956" s="51"/>
      <c r="W956" s="51"/>
      <c r="X956" s="51"/>
      <c r="Y956" s="51"/>
      <c r="Z956" s="51"/>
      <c r="AA956" s="51"/>
      <c r="AB956" s="51"/>
      <c r="AC956" s="51"/>
      <c r="AD956" s="51"/>
      <c r="AE956" s="51"/>
    </row>
    <row r="957" spans="11:31">
      <c r="K957" s="51" t="str">
        <f t="shared" si="61"/>
        <v>-</v>
      </c>
      <c r="L957" s="51"/>
      <c r="M957" s="51"/>
      <c r="N957" s="51"/>
      <c r="O957" s="51"/>
      <c r="P957" s="51"/>
      <c r="Q957" s="51"/>
      <c r="R957" s="51"/>
      <c r="S957" s="51"/>
      <c r="T957" s="51"/>
      <c r="U957" s="51"/>
      <c r="V957" s="51"/>
      <c r="W957" s="51"/>
      <c r="X957" s="51"/>
      <c r="Y957" s="51"/>
      <c r="Z957" s="51"/>
      <c r="AA957" s="51"/>
      <c r="AB957" s="51"/>
      <c r="AC957" s="51"/>
      <c r="AD957" s="51"/>
      <c r="AE957" s="51"/>
    </row>
    <row r="958" spans="11:31">
      <c r="K958" s="51" t="str">
        <f t="shared" si="61"/>
        <v>-</v>
      </c>
      <c r="L958" s="51"/>
      <c r="M958" s="51"/>
      <c r="N958" s="51"/>
      <c r="O958" s="51"/>
      <c r="P958" s="51"/>
      <c r="Q958" s="51"/>
      <c r="R958" s="51"/>
      <c r="S958" s="51"/>
      <c r="T958" s="51"/>
      <c r="U958" s="51"/>
      <c r="V958" s="51"/>
      <c r="W958" s="51"/>
      <c r="X958" s="51"/>
      <c r="Y958" s="51"/>
      <c r="Z958" s="51"/>
      <c r="AA958" s="51"/>
      <c r="AB958" s="51"/>
      <c r="AC958" s="51"/>
      <c r="AD958" s="51"/>
      <c r="AE958" s="51"/>
    </row>
    <row r="959" spans="11:31">
      <c r="K959" s="51" t="str">
        <f t="shared" si="61"/>
        <v>-</v>
      </c>
      <c r="L959" s="51"/>
      <c r="M959" s="51"/>
      <c r="N959" s="51"/>
      <c r="O959" s="51"/>
      <c r="P959" s="51"/>
      <c r="Q959" s="51"/>
      <c r="R959" s="51"/>
      <c r="S959" s="51"/>
      <c r="T959" s="51"/>
      <c r="U959" s="51"/>
      <c r="V959" s="51"/>
      <c r="W959" s="51"/>
      <c r="X959" s="51"/>
      <c r="Y959" s="51"/>
      <c r="Z959" s="51"/>
      <c r="AA959" s="51"/>
      <c r="AB959" s="51"/>
      <c r="AC959" s="51"/>
      <c r="AD959" s="51"/>
      <c r="AE959" s="51"/>
    </row>
    <row r="960" spans="11:31">
      <c r="K960" s="51" t="str">
        <f t="shared" si="61"/>
        <v>-</v>
      </c>
      <c r="L960" s="51"/>
      <c r="M960" s="51"/>
      <c r="N960" s="51"/>
      <c r="O960" s="51"/>
      <c r="P960" s="51"/>
      <c r="Q960" s="51"/>
      <c r="R960" s="51"/>
      <c r="S960" s="51"/>
      <c r="T960" s="51"/>
      <c r="U960" s="51"/>
      <c r="V960" s="51"/>
      <c r="W960" s="51"/>
      <c r="X960" s="51"/>
      <c r="Y960" s="51"/>
      <c r="Z960" s="51"/>
      <c r="AA960" s="51"/>
      <c r="AB960" s="51"/>
      <c r="AC960" s="51"/>
      <c r="AD960" s="51"/>
      <c r="AE960" s="51"/>
    </row>
    <row r="961" spans="11:31">
      <c r="K961" s="51" t="str">
        <f t="shared" si="61"/>
        <v>-</v>
      </c>
      <c r="L961" s="51"/>
      <c r="M961" s="51"/>
      <c r="N961" s="51"/>
      <c r="O961" s="51"/>
      <c r="P961" s="51"/>
      <c r="Q961" s="51"/>
      <c r="R961" s="51"/>
      <c r="S961" s="51"/>
      <c r="T961" s="51"/>
      <c r="U961" s="51"/>
      <c r="V961" s="51"/>
      <c r="W961" s="51"/>
      <c r="X961" s="51"/>
      <c r="Y961" s="51"/>
      <c r="Z961" s="51"/>
      <c r="AA961" s="51"/>
      <c r="AB961" s="51"/>
      <c r="AC961" s="51"/>
      <c r="AD961" s="51"/>
      <c r="AE961" s="51"/>
    </row>
    <row r="962" spans="11:31">
      <c r="K962" s="51" t="str">
        <f t="shared" si="61"/>
        <v>-</v>
      </c>
      <c r="L962" s="51"/>
      <c r="M962" s="51"/>
      <c r="N962" s="51"/>
      <c r="O962" s="51"/>
      <c r="P962" s="51"/>
      <c r="Q962" s="51"/>
      <c r="R962" s="51"/>
      <c r="S962" s="51"/>
      <c r="T962" s="51"/>
      <c r="U962" s="51"/>
      <c r="V962" s="51"/>
      <c r="W962" s="51"/>
      <c r="X962" s="51"/>
      <c r="Y962" s="51"/>
      <c r="Z962" s="51"/>
      <c r="AA962" s="51"/>
      <c r="AB962" s="51"/>
      <c r="AC962" s="51"/>
      <c r="AD962" s="51"/>
      <c r="AE962" s="51"/>
    </row>
    <row r="963" spans="11:31">
      <c r="K963" s="51" t="str">
        <f t="shared" si="61"/>
        <v>-</v>
      </c>
      <c r="L963" s="51"/>
      <c r="M963" s="51"/>
      <c r="N963" s="51"/>
      <c r="O963" s="51"/>
      <c r="P963" s="51"/>
      <c r="Q963" s="51"/>
      <c r="R963" s="51"/>
      <c r="S963" s="51"/>
      <c r="T963" s="51"/>
      <c r="U963" s="51"/>
      <c r="V963" s="51"/>
      <c r="W963" s="51"/>
      <c r="X963" s="51"/>
      <c r="Y963" s="51"/>
      <c r="Z963" s="51"/>
      <c r="AA963" s="51"/>
      <c r="AB963" s="51"/>
      <c r="AC963" s="51"/>
      <c r="AD963" s="51"/>
      <c r="AE963" s="51"/>
    </row>
    <row r="964" spans="11:31">
      <c r="K964" s="51" t="str">
        <f t="shared" ref="K964:K1027" si="62">CONCATENATE(H964,"-",I964)</f>
        <v>-</v>
      </c>
      <c r="L964" s="51"/>
      <c r="M964" s="51"/>
      <c r="N964" s="51"/>
      <c r="O964" s="51"/>
      <c r="P964" s="51"/>
      <c r="Q964" s="51"/>
      <c r="R964" s="51"/>
      <c r="S964" s="51"/>
      <c r="T964" s="51"/>
      <c r="U964" s="51"/>
      <c r="V964" s="51"/>
      <c r="W964" s="51"/>
      <c r="X964" s="51"/>
      <c r="Y964" s="51"/>
      <c r="Z964" s="51"/>
      <c r="AA964" s="51"/>
      <c r="AB964" s="51"/>
      <c r="AC964" s="51"/>
      <c r="AD964" s="51"/>
      <c r="AE964" s="51"/>
    </row>
    <row r="965" spans="11:31">
      <c r="K965" s="51" t="str">
        <f t="shared" si="62"/>
        <v>-</v>
      </c>
      <c r="L965" s="51"/>
      <c r="M965" s="51"/>
      <c r="N965" s="51"/>
      <c r="O965" s="51"/>
      <c r="P965" s="51"/>
      <c r="Q965" s="51"/>
      <c r="R965" s="51"/>
      <c r="S965" s="51"/>
      <c r="T965" s="51"/>
      <c r="U965" s="51"/>
      <c r="V965" s="51"/>
      <c r="W965" s="51"/>
      <c r="X965" s="51"/>
      <c r="Y965" s="51"/>
      <c r="Z965" s="51"/>
      <c r="AA965" s="51"/>
      <c r="AB965" s="51"/>
      <c r="AC965" s="51"/>
      <c r="AD965" s="51"/>
      <c r="AE965" s="51"/>
    </row>
    <row r="966" spans="11:31">
      <c r="K966" s="51" t="str">
        <f t="shared" si="62"/>
        <v>-</v>
      </c>
      <c r="L966" s="51"/>
      <c r="M966" s="51"/>
      <c r="N966" s="51"/>
      <c r="O966" s="51"/>
      <c r="P966" s="51"/>
      <c r="Q966" s="51"/>
      <c r="R966" s="51"/>
      <c r="S966" s="51"/>
      <c r="T966" s="51"/>
      <c r="U966" s="51"/>
      <c r="V966" s="51"/>
      <c r="W966" s="51"/>
      <c r="X966" s="51"/>
      <c r="Y966" s="51"/>
      <c r="Z966" s="51"/>
      <c r="AA966" s="51"/>
      <c r="AB966" s="51"/>
      <c r="AC966" s="51"/>
      <c r="AD966" s="51"/>
      <c r="AE966" s="51"/>
    </row>
    <row r="967" spans="11:31">
      <c r="K967" s="51" t="str">
        <f t="shared" si="62"/>
        <v>-</v>
      </c>
      <c r="L967" s="51"/>
      <c r="M967" s="51"/>
      <c r="N967" s="51"/>
      <c r="O967" s="51"/>
      <c r="P967" s="51"/>
      <c r="Q967" s="51"/>
      <c r="R967" s="51"/>
      <c r="S967" s="51"/>
      <c r="T967" s="51"/>
      <c r="U967" s="51"/>
      <c r="V967" s="51"/>
      <c r="W967" s="51"/>
      <c r="X967" s="51"/>
      <c r="Y967" s="51"/>
      <c r="Z967" s="51"/>
      <c r="AA967" s="51"/>
      <c r="AB967" s="51"/>
      <c r="AC967" s="51"/>
      <c r="AD967" s="51"/>
      <c r="AE967" s="51"/>
    </row>
    <row r="968" spans="11:31">
      <c r="K968" s="51" t="str">
        <f t="shared" si="62"/>
        <v>-</v>
      </c>
      <c r="L968" s="51"/>
      <c r="M968" s="51"/>
      <c r="N968" s="51"/>
      <c r="O968" s="51"/>
      <c r="P968" s="51"/>
      <c r="Q968" s="51"/>
      <c r="R968" s="51"/>
      <c r="S968" s="51"/>
      <c r="T968" s="51"/>
      <c r="U968" s="51"/>
      <c r="V968" s="51"/>
      <c r="W968" s="51"/>
      <c r="X968" s="51"/>
      <c r="Y968" s="51"/>
      <c r="Z968" s="51"/>
      <c r="AA968" s="51"/>
      <c r="AB968" s="51"/>
      <c r="AC968" s="51"/>
      <c r="AD968" s="51"/>
      <c r="AE968" s="51"/>
    </row>
    <row r="969" spans="11:31">
      <c r="K969" s="51" t="str">
        <f t="shared" si="62"/>
        <v>-</v>
      </c>
      <c r="L969" s="51"/>
      <c r="M969" s="51"/>
      <c r="N969" s="51"/>
      <c r="O969" s="51"/>
      <c r="P969" s="51"/>
      <c r="Q969" s="51"/>
      <c r="R969" s="51"/>
      <c r="S969" s="51"/>
      <c r="T969" s="51"/>
      <c r="U969" s="51"/>
      <c r="V969" s="51"/>
      <c r="W969" s="51"/>
      <c r="X969" s="51"/>
      <c r="Y969" s="51"/>
      <c r="Z969" s="51"/>
      <c r="AA969" s="51"/>
      <c r="AB969" s="51"/>
      <c r="AC969" s="51"/>
      <c r="AD969" s="51"/>
      <c r="AE969" s="51"/>
    </row>
    <row r="970" spans="11:31">
      <c r="K970" s="51" t="str">
        <f t="shared" si="62"/>
        <v>-</v>
      </c>
      <c r="L970" s="51"/>
      <c r="M970" s="51"/>
      <c r="N970" s="51"/>
      <c r="O970" s="51"/>
      <c r="P970" s="51"/>
      <c r="Q970" s="51"/>
      <c r="R970" s="51"/>
      <c r="S970" s="51"/>
      <c r="T970" s="51"/>
      <c r="U970" s="51"/>
      <c r="V970" s="51"/>
      <c r="W970" s="51"/>
      <c r="X970" s="51"/>
      <c r="Y970" s="51"/>
      <c r="Z970" s="51"/>
      <c r="AA970" s="51"/>
      <c r="AB970" s="51"/>
      <c r="AC970" s="51"/>
      <c r="AD970" s="51"/>
      <c r="AE970" s="51"/>
    </row>
    <row r="971" spans="11:31">
      <c r="K971" s="51" t="str">
        <f t="shared" si="62"/>
        <v>-</v>
      </c>
      <c r="L971" s="51"/>
      <c r="M971" s="51"/>
      <c r="N971" s="51"/>
      <c r="O971" s="51"/>
      <c r="P971" s="51"/>
      <c r="Q971" s="51"/>
      <c r="R971" s="51"/>
      <c r="S971" s="51"/>
      <c r="T971" s="51"/>
      <c r="U971" s="51"/>
      <c r="V971" s="51"/>
      <c r="W971" s="51"/>
      <c r="X971" s="51"/>
      <c r="Y971" s="51"/>
      <c r="Z971" s="51"/>
      <c r="AA971" s="51"/>
      <c r="AB971" s="51"/>
      <c r="AC971" s="51"/>
      <c r="AD971" s="51"/>
      <c r="AE971" s="51"/>
    </row>
    <row r="972" spans="11:31">
      <c r="K972" s="51" t="str">
        <f t="shared" si="62"/>
        <v>-</v>
      </c>
      <c r="L972" s="51"/>
      <c r="M972" s="51"/>
      <c r="N972" s="51"/>
      <c r="O972" s="51"/>
      <c r="P972" s="51"/>
      <c r="Q972" s="51"/>
      <c r="R972" s="51"/>
      <c r="S972" s="51"/>
      <c r="T972" s="51"/>
      <c r="U972" s="51"/>
      <c r="V972" s="51"/>
      <c r="W972" s="51"/>
      <c r="X972" s="51"/>
      <c r="Y972" s="51"/>
      <c r="Z972" s="51"/>
      <c r="AA972" s="51"/>
      <c r="AB972" s="51"/>
      <c r="AC972" s="51"/>
      <c r="AD972" s="51"/>
      <c r="AE972" s="51"/>
    </row>
    <row r="973" spans="11:31">
      <c r="K973" s="51" t="str">
        <f t="shared" si="62"/>
        <v>-</v>
      </c>
      <c r="L973" s="51"/>
      <c r="M973" s="51"/>
      <c r="N973" s="51"/>
      <c r="O973" s="51"/>
      <c r="P973" s="51"/>
      <c r="Q973" s="51"/>
      <c r="R973" s="51"/>
      <c r="S973" s="51"/>
      <c r="T973" s="51"/>
      <c r="U973" s="51"/>
      <c r="V973" s="51"/>
      <c r="W973" s="51"/>
      <c r="X973" s="51"/>
      <c r="Y973" s="51"/>
      <c r="Z973" s="51"/>
      <c r="AA973" s="51"/>
      <c r="AB973" s="51"/>
      <c r="AC973" s="51"/>
      <c r="AD973" s="51"/>
      <c r="AE973" s="51"/>
    </row>
    <row r="974" spans="11:31">
      <c r="K974" s="51" t="str">
        <f t="shared" si="62"/>
        <v>-</v>
      </c>
      <c r="L974" s="51"/>
      <c r="M974" s="51"/>
      <c r="N974" s="51"/>
      <c r="O974" s="51"/>
      <c r="P974" s="51"/>
      <c r="Q974" s="51"/>
      <c r="R974" s="51"/>
      <c r="S974" s="51"/>
      <c r="T974" s="51"/>
      <c r="U974" s="51"/>
      <c r="V974" s="51"/>
      <c r="W974" s="51"/>
      <c r="X974" s="51"/>
      <c r="Y974" s="51"/>
      <c r="Z974" s="51"/>
      <c r="AA974" s="51"/>
      <c r="AB974" s="51"/>
      <c r="AC974" s="51"/>
      <c r="AD974" s="51"/>
      <c r="AE974" s="51"/>
    </row>
    <row r="975" spans="11:31">
      <c r="K975" s="51" t="str">
        <f t="shared" si="62"/>
        <v>-</v>
      </c>
      <c r="L975" s="51"/>
      <c r="M975" s="51"/>
      <c r="N975" s="51"/>
      <c r="O975" s="51"/>
      <c r="P975" s="51"/>
      <c r="Q975" s="51"/>
      <c r="R975" s="51"/>
      <c r="S975" s="51"/>
      <c r="T975" s="51"/>
      <c r="U975" s="51"/>
      <c r="V975" s="51"/>
      <c r="W975" s="51"/>
      <c r="X975" s="51"/>
      <c r="Y975" s="51"/>
      <c r="Z975" s="51"/>
      <c r="AA975" s="51"/>
      <c r="AB975" s="51"/>
      <c r="AC975" s="51"/>
      <c r="AD975" s="51"/>
      <c r="AE975" s="51"/>
    </row>
    <row r="976" spans="11:31">
      <c r="K976" s="51" t="str">
        <f t="shared" si="62"/>
        <v>-</v>
      </c>
      <c r="L976" s="51"/>
      <c r="M976" s="51"/>
      <c r="N976" s="51"/>
      <c r="O976" s="51"/>
      <c r="P976" s="51"/>
      <c r="Q976" s="51"/>
      <c r="R976" s="51"/>
      <c r="S976" s="51"/>
      <c r="T976" s="51"/>
      <c r="U976" s="51"/>
      <c r="V976" s="51"/>
      <c r="W976" s="51"/>
      <c r="X976" s="51"/>
      <c r="Y976" s="51"/>
      <c r="Z976" s="51"/>
      <c r="AA976" s="51"/>
      <c r="AB976" s="51"/>
      <c r="AC976" s="51"/>
      <c r="AD976" s="51"/>
      <c r="AE976" s="51"/>
    </row>
    <row r="977" spans="11:31">
      <c r="K977" s="51" t="str">
        <f t="shared" si="62"/>
        <v>-</v>
      </c>
      <c r="L977" s="51"/>
      <c r="M977" s="51"/>
      <c r="N977" s="51"/>
      <c r="O977" s="51"/>
      <c r="P977" s="51"/>
      <c r="Q977" s="51"/>
      <c r="R977" s="51"/>
      <c r="S977" s="51"/>
      <c r="T977" s="51"/>
      <c r="U977" s="51"/>
      <c r="V977" s="51"/>
      <c r="W977" s="51"/>
      <c r="X977" s="51"/>
      <c r="Y977" s="51"/>
      <c r="Z977" s="51"/>
      <c r="AA977" s="51"/>
      <c r="AB977" s="51"/>
      <c r="AC977" s="51"/>
      <c r="AD977" s="51"/>
      <c r="AE977" s="51"/>
    </row>
    <row r="978" spans="11:31">
      <c r="K978" s="51" t="str">
        <f t="shared" si="62"/>
        <v>-</v>
      </c>
      <c r="L978" s="51"/>
      <c r="M978" s="51"/>
      <c r="N978" s="51"/>
      <c r="O978" s="51"/>
      <c r="P978" s="51"/>
      <c r="Q978" s="51"/>
      <c r="R978" s="51"/>
      <c r="S978" s="51"/>
      <c r="T978" s="51"/>
      <c r="U978" s="51"/>
      <c r="V978" s="51"/>
      <c r="W978" s="51"/>
      <c r="X978" s="51"/>
      <c r="Y978" s="51"/>
      <c r="Z978" s="51"/>
      <c r="AA978" s="51"/>
      <c r="AB978" s="51"/>
      <c r="AC978" s="51"/>
      <c r="AD978" s="51"/>
      <c r="AE978" s="51"/>
    </row>
    <row r="979" spans="11:31">
      <c r="K979" s="51" t="str">
        <f t="shared" si="62"/>
        <v>-</v>
      </c>
      <c r="L979" s="51"/>
      <c r="M979" s="51"/>
      <c r="N979" s="51"/>
      <c r="O979" s="51"/>
      <c r="P979" s="51"/>
      <c r="Q979" s="51"/>
      <c r="R979" s="51"/>
      <c r="S979" s="51"/>
      <c r="T979" s="51"/>
      <c r="U979" s="51"/>
      <c r="V979" s="51"/>
      <c r="W979" s="51"/>
      <c r="X979" s="51"/>
      <c r="Y979" s="51"/>
      <c r="Z979" s="51"/>
      <c r="AA979" s="51"/>
      <c r="AB979" s="51"/>
      <c r="AC979" s="51"/>
      <c r="AD979" s="51"/>
      <c r="AE979" s="51"/>
    </row>
    <row r="980" spans="11:31">
      <c r="K980" s="51" t="str">
        <f t="shared" si="62"/>
        <v>-</v>
      </c>
      <c r="L980" s="51"/>
      <c r="M980" s="51"/>
      <c r="N980" s="51"/>
      <c r="O980" s="51"/>
      <c r="P980" s="51"/>
      <c r="Q980" s="51"/>
      <c r="R980" s="51"/>
      <c r="S980" s="51"/>
      <c r="T980" s="51"/>
      <c r="U980" s="51"/>
      <c r="V980" s="51"/>
      <c r="W980" s="51"/>
      <c r="X980" s="51"/>
      <c r="Y980" s="51"/>
      <c r="Z980" s="51"/>
      <c r="AA980" s="51"/>
      <c r="AB980" s="51"/>
      <c r="AC980" s="51"/>
      <c r="AD980" s="51"/>
      <c r="AE980" s="51"/>
    </row>
    <row r="981" spans="11:31">
      <c r="K981" s="51" t="str">
        <f t="shared" si="62"/>
        <v>-</v>
      </c>
      <c r="L981" s="51"/>
      <c r="M981" s="51"/>
      <c r="N981" s="51"/>
      <c r="O981" s="51"/>
      <c r="P981" s="51"/>
      <c r="Q981" s="51"/>
      <c r="R981" s="51"/>
      <c r="S981" s="51"/>
      <c r="T981" s="51"/>
      <c r="U981" s="51"/>
      <c r="V981" s="51"/>
      <c r="W981" s="51"/>
      <c r="X981" s="51"/>
      <c r="Y981" s="51"/>
      <c r="Z981" s="51"/>
      <c r="AA981" s="51"/>
      <c r="AB981" s="51"/>
      <c r="AC981" s="51"/>
      <c r="AD981" s="51"/>
      <c r="AE981" s="51"/>
    </row>
    <row r="982" spans="11:31">
      <c r="K982" s="51" t="str">
        <f t="shared" si="62"/>
        <v>-</v>
      </c>
      <c r="L982" s="51"/>
      <c r="M982" s="51"/>
      <c r="N982" s="51"/>
      <c r="O982" s="51"/>
      <c r="P982" s="51"/>
      <c r="Q982" s="51"/>
      <c r="R982" s="51"/>
      <c r="S982" s="51"/>
      <c r="T982" s="51"/>
      <c r="U982" s="51"/>
      <c r="V982" s="51"/>
      <c r="W982" s="51"/>
      <c r="X982" s="51"/>
      <c r="Y982" s="51"/>
      <c r="Z982" s="51"/>
      <c r="AA982" s="51"/>
      <c r="AB982" s="51"/>
      <c r="AC982" s="51"/>
      <c r="AD982" s="51"/>
      <c r="AE982" s="51"/>
    </row>
    <row r="983" spans="11:31">
      <c r="K983" s="51" t="str">
        <f t="shared" si="62"/>
        <v>-</v>
      </c>
      <c r="L983" s="51"/>
      <c r="M983" s="51"/>
      <c r="N983" s="51"/>
      <c r="O983" s="51"/>
      <c r="P983" s="51"/>
      <c r="Q983" s="51"/>
      <c r="R983" s="51"/>
      <c r="S983" s="51"/>
      <c r="T983" s="51"/>
      <c r="U983" s="51"/>
      <c r="V983" s="51"/>
      <c r="W983" s="51"/>
      <c r="X983" s="51"/>
      <c r="Y983" s="51"/>
      <c r="Z983" s="51"/>
      <c r="AA983" s="51"/>
      <c r="AB983" s="51"/>
      <c r="AC983" s="51"/>
      <c r="AD983" s="51"/>
      <c r="AE983" s="51"/>
    </row>
    <row r="984" spans="11:31">
      <c r="K984" s="51" t="str">
        <f t="shared" si="62"/>
        <v>-</v>
      </c>
      <c r="L984" s="51"/>
      <c r="M984" s="51"/>
      <c r="N984" s="51"/>
      <c r="O984" s="51"/>
      <c r="P984" s="51"/>
      <c r="Q984" s="51"/>
      <c r="R984" s="51"/>
      <c r="S984" s="51"/>
      <c r="T984" s="51"/>
      <c r="U984" s="51"/>
      <c r="V984" s="51"/>
      <c r="W984" s="51"/>
      <c r="X984" s="51"/>
      <c r="Y984" s="51"/>
      <c r="Z984" s="51"/>
      <c r="AA984" s="51"/>
      <c r="AB984" s="51"/>
      <c r="AC984" s="51"/>
      <c r="AD984" s="51"/>
      <c r="AE984" s="51"/>
    </row>
    <row r="985" spans="11:31">
      <c r="K985" s="51" t="str">
        <f t="shared" si="62"/>
        <v>-</v>
      </c>
      <c r="L985" s="51"/>
      <c r="M985" s="51"/>
      <c r="N985" s="51"/>
      <c r="O985" s="51"/>
      <c r="P985" s="51"/>
      <c r="Q985" s="51"/>
      <c r="R985" s="51"/>
      <c r="S985" s="51"/>
      <c r="T985" s="51"/>
      <c r="U985" s="51"/>
      <c r="V985" s="51"/>
      <c r="W985" s="51"/>
      <c r="X985" s="51"/>
      <c r="Y985" s="51"/>
      <c r="Z985" s="51"/>
      <c r="AA985" s="51"/>
      <c r="AB985" s="51"/>
      <c r="AC985" s="51"/>
      <c r="AD985" s="51"/>
      <c r="AE985" s="51"/>
    </row>
    <row r="986" spans="11:31">
      <c r="K986" s="51" t="str">
        <f t="shared" si="62"/>
        <v>-</v>
      </c>
      <c r="L986" s="51"/>
      <c r="M986" s="51"/>
      <c r="N986" s="51"/>
      <c r="O986" s="51"/>
      <c r="P986" s="51"/>
      <c r="Q986" s="51"/>
      <c r="R986" s="51"/>
      <c r="S986" s="51"/>
      <c r="T986" s="51"/>
      <c r="U986" s="51"/>
      <c r="V986" s="51"/>
      <c r="W986" s="51"/>
      <c r="X986" s="51"/>
      <c r="Y986" s="51"/>
      <c r="Z986" s="51"/>
      <c r="AA986" s="51"/>
      <c r="AB986" s="51"/>
      <c r="AC986" s="51"/>
      <c r="AD986" s="51"/>
      <c r="AE986" s="51"/>
    </row>
    <row r="987" spans="11:31">
      <c r="K987" s="51" t="str">
        <f t="shared" si="62"/>
        <v>-</v>
      </c>
      <c r="L987" s="51"/>
      <c r="M987" s="51"/>
      <c r="N987" s="51"/>
      <c r="O987" s="51"/>
      <c r="P987" s="51"/>
      <c r="Q987" s="51"/>
      <c r="R987" s="51"/>
      <c r="S987" s="51"/>
      <c r="T987" s="51"/>
      <c r="U987" s="51"/>
      <c r="V987" s="51"/>
      <c r="W987" s="51"/>
      <c r="X987" s="51"/>
      <c r="Y987" s="51"/>
      <c r="Z987" s="51"/>
      <c r="AA987" s="51"/>
      <c r="AB987" s="51"/>
      <c r="AC987" s="51"/>
      <c r="AD987" s="51"/>
      <c r="AE987" s="51"/>
    </row>
    <row r="988" spans="11:31">
      <c r="K988" s="51" t="str">
        <f t="shared" si="62"/>
        <v>-</v>
      </c>
      <c r="L988" s="51"/>
      <c r="M988" s="51"/>
      <c r="N988" s="51"/>
      <c r="O988" s="51"/>
      <c r="P988" s="51"/>
      <c r="Q988" s="51"/>
      <c r="R988" s="51"/>
      <c r="S988" s="51"/>
      <c r="T988" s="51"/>
      <c r="U988" s="51"/>
      <c r="V988" s="51"/>
      <c r="W988" s="51"/>
      <c r="X988" s="51"/>
      <c r="Y988" s="51"/>
      <c r="Z988" s="51"/>
      <c r="AA988" s="51"/>
      <c r="AB988" s="51"/>
      <c r="AC988" s="51"/>
      <c r="AD988" s="51"/>
      <c r="AE988" s="51"/>
    </row>
    <row r="989" spans="11:31">
      <c r="K989" s="51" t="str">
        <f t="shared" si="62"/>
        <v>-</v>
      </c>
      <c r="L989" s="51"/>
      <c r="M989" s="51"/>
      <c r="N989" s="51"/>
      <c r="O989" s="51"/>
      <c r="P989" s="51"/>
      <c r="Q989" s="51"/>
      <c r="R989" s="51"/>
      <c r="S989" s="51"/>
      <c r="T989" s="51"/>
      <c r="U989" s="51"/>
      <c r="V989" s="51"/>
      <c r="W989" s="51"/>
      <c r="X989" s="51"/>
      <c r="Y989" s="51"/>
      <c r="Z989" s="51"/>
      <c r="AA989" s="51"/>
      <c r="AB989" s="51"/>
      <c r="AC989" s="51"/>
      <c r="AD989" s="51"/>
      <c r="AE989" s="51"/>
    </row>
    <row r="990" spans="11:31">
      <c r="K990" s="51" t="str">
        <f t="shared" si="62"/>
        <v>-</v>
      </c>
      <c r="L990" s="51"/>
      <c r="M990" s="51"/>
      <c r="N990" s="51"/>
      <c r="O990" s="51"/>
      <c r="P990" s="51"/>
      <c r="Q990" s="51"/>
      <c r="R990" s="51"/>
      <c r="S990" s="51"/>
      <c r="T990" s="51"/>
      <c r="U990" s="51"/>
      <c r="V990" s="51"/>
      <c r="W990" s="51"/>
      <c r="X990" s="51"/>
      <c r="Y990" s="51"/>
      <c r="Z990" s="51"/>
      <c r="AA990" s="51"/>
      <c r="AB990" s="51"/>
      <c r="AC990" s="51"/>
      <c r="AD990" s="51"/>
      <c r="AE990" s="51"/>
    </row>
    <row r="991" spans="11:31">
      <c r="K991" s="51" t="str">
        <f t="shared" si="62"/>
        <v>-</v>
      </c>
      <c r="L991" s="51"/>
      <c r="M991" s="51"/>
      <c r="N991" s="51"/>
      <c r="O991" s="51"/>
      <c r="P991" s="51"/>
      <c r="Q991" s="51"/>
      <c r="R991" s="51"/>
      <c r="S991" s="51"/>
      <c r="T991" s="51"/>
      <c r="U991" s="51"/>
      <c r="V991" s="51"/>
      <c r="W991" s="51"/>
      <c r="X991" s="51"/>
      <c r="Y991" s="51"/>
      <c r="Z991" s="51"/>
      <c r="AA991" s="51"/>
      <c r="AB991" s="51"/>
      <c r="AC991" s="51"/>
      <c r="AD991" s="51"/>
      <c r="AE991" s="51"/>
    </row>
    <row r="992" spans="11:31">
      <c r="K992" s="51" t="str">
        <f t="shared" si="62"/>
        <v>-</v>
      </c>
      <c r="L992" s="51"/>
      <c r="M992" s="51"/>
      <c r="N992" s="51"/>
      <c r="O992" s="51"/>
      <c r="P992" s="51"/>
      <c r="Q992" s="51"/>
      <c r="R992" s="51"/>
      <c r="S992" s="51"/>
      <c r="T992" s="51"/>
      <c r="U992" s="51"/>
      <c r="V992" s="51"/>
      <c r="W992" s="51"/>
      <c r="X992" s="51"/>
      <c r="Y992" s="51"/>
      <c r="Z992" s="51"/>
      <c r="AA992" s="51"/>
      <c r="AB992" s="51"/>
      <c r="AC992" s="51"/>
      <c r="AD992" s="51"/>
      <c r="AE992" s="51"/>
    </row>
    <row r="993" spans="11:31">
      <c r="K993" s="51" t="str">
        <f t="shared" si="62"/>
        <v>-</v>
      </c>
      <c r="L993" s="51"/>
      <c r="M993" s="51"/>
      <c r="N993" s="51"/>
      <c r="O993" s="51"/>
      <c r="P993" s="51"/>
      <c r="Q993" s="51"/>
      <c r="R993" s="51"/>
      <c r="S993" s="51"/>
      <c r="T993" s="51"/>
      <c r="U993" s="51"/>
      <c r="V993" s="51"/>
      <c r="W993" s="51"/>
      <c r="X993" s="51"/>
      <c r="Y993" s="51"/>
      <c r="Z993" s="51"/>
      <c r="AA993" s="51"/>
      <c r="AB993" s="51"/>
      <c r="AC993" s="51"/>
      <c r="AD993" s="51"/>
      <c r="AE993" s="51"/>
    </row>
    <row r="994" spans="11:31">
      <c r="K994" s="51" t="str">
        <f t="shared" si="62"/>
        <v>-</v>
      </c>
      <c r="L994" s="51"/>
      <c r="M994" s="51"/>
      <c r="N994" s="51"/>
      <c r="O994" s="51"/>
      <c r="P994" s="51"/>
      <c r="Q994" s="51"/>
      <c r="R994" s="51"/>
      <c r="S994" s="51"/>
      <c r="T994" s="51"/>
      <c r="U994" s="51"/>
      <c r="V994" s="51"/>
      <c r="W994" s="51"/>
      <c r="X994" s="51"/>
      <c r="Y994" s="51"/>
      <c r="Z994" s="51"/>
      <c r="AA994" s="51"/>
      <c r="AB994" s="51"/>
      <c r="AC994" s="51"/>
      <c r="AD994" s="51"/>
      <c r="AE994" s="51"/>
    </row>
    <row r="995" spans="11:31">
      <c r="K995" s="51" t="str">
        <f t="shared" si="62"/>
        <v>-</v>
      </c>
      <c r="L995" s="51"/>
      <c r="M995" s="51"/>
      <c r="N995" s="51"/>
      <c r="O995" s="51"/>
      <c r="P995" s="51"/>
      <c r="Q995" s="51"/>
      <c r="R995" s="51"/>
      <c r="S995" s="51"/>
      <c r="T995" s="51"/>
      <c r="U995" s="51"/>
      <c r="V995" s="51"/>
      <c r="W995" s="51"/>
      <c r="X995" s="51"/>
      <c r="Y995" s="51"/>
      <c r="Z995" s="51"/>
      <c r="AA995" s="51"/>
      <c r="AB995" s="51"/>
      <c r="AC995" s="51"/>
      <c r="AD995" s="51"/>
      <c r="AE995" s="51"/>
    </row>
    <row r="996" spans="11:31">
      <c r="K996" s="51" t="str">
        <f t="shared" si="62"/>
        <v>-</v>
      </c>
      <c r="L996" s="51"/>
      <c r="M996" s="51"/>
      <c r="N996" s="51"/>
      <c r="O996" s="51"/>
      <c r="P996" s="51"/>
      <c r="Q996" s="51"/>
      <c r="R996" s="51"/>
      <c r="S996" s="51"/>
      <c r="T996" s="51"/>
      <c r="U996" s="51"/>
      <c r="V996" s="51"/>
      <c r="W996" s="51"/>
      <c r="X996" s="51"/>
      <c r="Y996" s="51"/>
      <c r="Z996" s="51"/>
      <c r="AA996" s="51"/>
      <c r="AB996" s="51"/>
      <c r="AC996" s="51"/>
      <c r="AD996" s="51"/>
      <c r="AE996" s="51"/>
    </row>
    <row r="997" spans="11:31">
      <c r="K997" s="51" t="str">
        <f t="shared" si="62"/>
        <v>-</v>
      </c>
      <c r="L997" s="51"/>
      <c r="M997" s="51"/>
      <c r="N997" s="51"/>
      <c r="O997" s="51"/>
      <c r="P997" s="51"/>
      <c r="Q997" s="51"/>
      <c r="R997" s="51"/>
      <c r="S997" s="51"/>
      <c r="T997" s="51"/>
      <c r="U997" s="51"/>
      <c r="V997" s="51"/>
      <c r="W997" s="51"/>
      <c r="X997" s="51"/>
      <c r="Y997" s="51"/>
      <c r="Z997" s="51"/>
      <c r="AA997" s="51"/>
      <c r="AB997" s="51"/>
      <c r="AC997" s="51"/>
      <c r="AD997" s="51"/>
      <c r="AE997" s="51"/>
    </row>
    <row r="998" spans="11:31">
      <c r="K998" s="51" t="str">
        <f t="shared" si="62"/>
        <v>-</v>
      </c>
      <c r="L998" s="51"/>
      <c r="M998" s="51"/>
      <c r="N998" s="51"/>
      <c r="O998" s="51"/>
      <c r="P998" s="51"/>
      <c r="Q998" s="51"/>
      <c r="R998" s="51"/>
      <c r="S998" s="51"/>
      <c r="T998" s="51"/>
      <c r="U998" s="51"/>
      <c r="V998" s="51"/>
      <c r="W998" s="51"/>
      <c r="X998" s="51"/>
      <c r="Y998" s="51"/>
      <c r="Z998" s="51"/>
      <c r="AA998" s="51"/>
      <c r="AB998" s="51"/>
      <c r="AC998" s="51"/>
      <c r="AD998" s="51"/>
      <c r="AE998" s="51"/>
    </row>
    <row r="999" spans="11:31">
      <c r="K999" s="51" t="str">
        <f t="shared" si="62"/>
        <v>-</v>
      </c>
      <c r="L999" s="51"/>
      <c r="M999" s="51"/>
      <c r="N999" s="51"/>
      <c r="O999" s="51"/>
      <c r="P999" s="51"/>
      <c r="Q999" s="51"/>
      <c r="R999" s="51"/>
      <c r="S999" s="51"/>
      <c r="T999" s="51"/>
      <c r="U999" s="51"/>
      <c r="V999" s="51"/>
      <c r="W999" s="51"/>
      <c r="X999" s="51"/>
      <c r="Y999" s="51"/>
      <c r="Z999" s="51"/>
      <c r="AA999" s="51"/>
      <c r="AB999" s="51"/>
      <c r="AC999" s="51"/>
      <c r="AD999" s="51"/>
      <c r="AE999" s="51"/>
    </row>
    <row r="1000" spans="11:31">
      <c r="K1000" s="51" t="str">
        <f t="shared" si="62"/>
        <v>-</v>
      </c>
      <c r="L1000" s="51"/>
      <c r="M1000" s="51"/>
      <c r="N1000" s="51"/>
      <c r="O1000" s="51"/>
      <c r="P1000" s="51"/>
      <c r="Q1000" s="51"/>
      <c r="R1000" s="51"/>
      <c r="S1000" s="51"/>
      <c r="T1000" s="51"/>
      <c r="U1000" s="51"/>
      <c r="V1000" s="51"/>
      <c r="W1000" s="51"/>
      <c r="X1000" s="51"/>
      <c r="Y1000" s="51"/>
      <c r="Z1000" s="51"/>
      <c r="AA1000" s="51"/>
      <c r="AB1000" s="51"/>
      <c r="AC1000" s="51"/>
      <c r="AD1000" s="51"/>
      <c r="AE1000" s="51"/>
    </row>
    <row r="1001" spans="11:31">
      <c r="K1001" s="51" t="str">
        <f t="shared" si="62"/>
        <v>-</v>
      </c>
      <c r="L1001" s="51"/>
      <c r="M1001" s="51"/>
      <c r="N1001" s="51"/>
      <c r="O1001" s="51"/>
      <c r="P1001" s="51"/>
      <c r="Q1001" s="51"/>
      <c r="R1001" s="51"/>
      <c r="S1001" s="51"/>
      <c r="T1001" s="51"/>
      <c r="U1001" s="51"/>
      <c r="V1001" s="51"/>
      <c r="W1001" s="51"/>
      <c r="X1001" s="51"/>
      <c r="Y1001" s="51"/>
      <c r="Z1001" s="51"/>
      <c r="AA1001" s="51"/>
      <c r="AB1001" s="51"/>
      <c r="AC1001" s="51"/>
      <c r="AD1001" s="51"/>
      <c r="AE1001" s="51"/>
    </row>
    <row r="1002" spans="11:31">
      <c r="K1002" s="51" t="str">
        <f t="shared" si="62"/>
        <v>-</v>
      </c>
      <c r="L1002" s="51"/>
      <c r="M1002" s="51"/>
      <c r="N1002" s="51"/>
      <c r="O1002" s="51"/>
      <c r="P1002" s="51"/>
      <c r="Q1002" s="51"/>
      <c r="R1002" s="51"/>
      <c r="S1002" s="51"/>
      <c r="T1002" s="51"/>
      <c r="U1002" s="51"/>
      <c r="V1002" s="51"/>
      <c r="W1002" s="51"/>
      <c r="X1002" s="51"/>
      <c r="Y1002" s="51"/>
      <c r="Z1002" s="51"/>
      <c r="AA1002" s="51"/>
      <c r="AB1002" s="51"/>
      <c r="AC1002" s="51"/>
      <c r="AD1002" s="51"/>
      <c r="AE1002" s="51"/>
    </row>
    <row r="1003" spans="11:31">
      <c r="K1003" s="51" t="str">
        <f t="shared" si="62"/>
        <v>-</v>
      </c>
      <c r="L1003" s="51"/>
      <c r="M1003" s="51"/>
      <c r="N1003" s="51"/>
      <c r="O1003" s="51"/>
      <c r="P1003" s="51"/>
      <c r="Q1003" s="51"/>
      <c r="R1003" s="51"/>
      <c r="S1003" s="51"/>
      <c r="T1003" s="51"/>
      <c r="U1003" s="51"/>
      <c r="V1003" s="51"/>
      <c r="W1003" s="51"/>
      <c r="X1003" s="51"/>
      <c r="Y1003" s="51"/>
      <c r="Z1003" s="51"/>
      <c r="AA1003" s="51"/>
      <c r="AB1003" s="51"/>
      <c r="AC1003" s="51"/>
      <c r="AD1003" s="51"/>
      <c r="AE1003" s="51"/>
    </row>
    <row r="1004" spans="11:31">
      <c r="K1004" s="51" t="str">
        <f t="shared" si="62"/>
        <v>-</v>
      </c>
      <c r="L1004" s="51"/>
      <c r="M1004" s="51"/>
      <c r="N1004" s="51"/>
      <c r="O1004" s="51"/>
      <c r="P1004" s="51"/>
      <c r="Q1004" s="51"/>
      <c r="R1004" s="51"/>
      <c r="S1004" s="51"/>
      <c r="T1004" s="51"/>
      <c r="U1004" s="51"/>
      <c r="V1004" s="51"/>
      <c r="W1004" s="51"/>
      <c r="X1004" s="51"/>
      <c r="Y1004" s="51"/>
      <c r="Z1004" s="51"/>
      <c r="AA1004" s="51"/>
      <c r="AB1004" s="51"/>
      <c r="AC1004" s="51"/>
      <c r="AD1004" s="51"/>
      <c r="AE1004" s="51"/>
    </row>
    <row r="1005" spans="11:31">
      <c r="K1005" s="51" t="str">
        <f t="shared" si="62"/>
        <v>-</v>
      </c>
      <c r="L1005" s="51"/>
      <c r="M1005" s="51"/>
      <c r="N1005" s="51"/>
      <c r="O1005" s="51"/>
      <c r="P1005" s="51"/>
      <c r="Q1005" s="51"/>
      <c r="R1005" s="51"/>
      <c r="S1005" s="51"/>
      <c r="T1005" s="51"/>
      <c r="U1005" s="51"/>
      <c r="V1005" s="51"/>
      <c r="W1005" s="51"/>
      <c r="X1005" s="51"/>
      <c r="Y1005" s="51"/>
      <c r="Z1005" s="51"/>
      <c r="AA1005" s="51"/>
      <c r="AB1005" s="51"/>
      <c r="AC1005" s="51"/>
      <c r="AD1005" s="51"/>
      <c r="AE1005" s="51"/>
    </row>
    <row r="1006" spans="11:31">
      <c r="K1006" s="51" t="str">
        <f t="shared" si="62"/>
        <v>-</v>
      </c>
      <c r="L1006" s="51"/>
      <c r="M1006" s="51"/>
      <c r="N1006" s="51"/>
      <c r="O1006" s="51"/>
      <c r="P1006" s="51"/>
      <c r="Q1006" s="51"/>
      <c r="R1006" s="51"/>
      <c r="S1006" s="51"/>
      <c r="T1006" s="51"/>
      <c r="U1006" s="51"/>
      <c r="V1006" s="51"/>
      <c r="W1006" s="51"/>
      <c r="X1006" s="51"/>
      <c r="Y1006" s="51"/>
      <c r="Z1006" s="51"/>
      <c r="AA1006" s="51"/>
      <c r="AB1006" s="51"/>
      <c r="AC1006" s="51"/>
      <c r="AD1006" s="51"/>
      <c r="AE1006" s="51"/>
    </row>
    <row r="1007" spans="11:31">
      <c r="K1007" s="51" t="str">
        <f t="shared" si="62"/>
        <v>-</v>
      </c>
      <c r="L1007" s="51"/>
      <c r="M1007" s="51"/>
      <c r="N1007" s="51"/>
      <c r="O1007" s="51"/>
      <c r="P1007" s="51"/>
      <c r="Q1007" s="51"/>
      <c r="R1007" s="51"/>
      <c r="S1007" s="51"/>
      <c r="T1007" s="51"/>
      <c r="U1007" s="51"/>
      <c r="V1007" s="51"/>
      <c r="W1007" s="51"/>
      <c r="X1007" s="51"/>
      <c r="Y1007" s="51"/>
      <c r="Z1007" s="51"/>
      <c r="AA1007" s="51"/>
      <c r="AB1007" s="51"/>
      <c r="AC1007" s="51"/>
      <c r="AD1007" s="51"/>
      <c r="AE1007" s="51"/>
    </row>
    <row r="1008" spans="11:31">
      <c r="K1008" s="51" t="str">
        <f t="shared" si="62"/>
        <v>-</v>
      </c>
      <c r="L1008" s="51"/>
      <c r="M1008" s="51"/>
      <c r="N1008" s="51"/>
      <c r="O1008" s="51"/>
      <c r="P1008" s="51"/>
      <c r="Q1008" s="51"/>
      <c r="R1008" s="51"/>
      <c r="S1008" s="51"/>
      <c r="T1008" s="51"/>
      <c r="U1008" s="51"/>
      <c r="V1008" s="51"/>
      <c r="W1008" s="51"/>
      <c r="X1008" s="51"/>
      <c r="Y1008" s="51"/>
      <c r="Z1008" s="51"/>
      <c r="AA1008" s="51"/>
      <c r="AB1008" s="51"/>
      <c r="AC1008" s="51"/>
      <c r="AD1008" s="51"/>
      <c r="AE1008" s="51"/>
    </row>
    <row r="1009" spans="11:31">
      <c r="K1009" s="51" t="str">
        <f t="shared" si="62"/>
        <v>-</v>
      </c>
      <c r="L1009" s="51"/>
      <c r="M1009" s="51"/>
      <c r="N1009" s="51"/>
      <c r="O1009" s="51"/>
      <c r="P1009" s="51"/>
      <c r="Q1009" s="51"/>
      <c r="R1009" s="51"/>
      <c r="S1009" s="51"/>
      <c r="T1009" s="51"/>
      <c r="U1009" s="51"/>
      <c r="V1009" s="51"/>
      <c r="W1009" s="51"/>
      <c r="X1009" s="51"/>
      <c r="Y1009" s="51"/>
      <c r="Z1009" s="51"/>
      <c r="AA1009" s="51"/>
      <c r="AB1009" s="51"/>
      <c r="AC1009" s="51"/>
      <c r="AD1009" s="51"/>
      <c r="AE1009" s="51"/>
    </row>
    <row r="1010" spans="11:31">
      <c r="K1010" s="51" t="str">
        <f t="shared" si="62"/>
        <v>-</v>
      </c>
      <c r="L1010" s="51"/>
      <c r="M1010" s="51"/>
      <c r="N1010" s="51"/>
      <c r="O1010" s="51"/>
      <c r="P1010" s="51"/>
      <c r="Q1010" s="51"/>
      <c r="R1010" s="51"/>
      <c r="S1010" s="51"/>
      <c r="T1010" s="51"/>
      <c r="U1010" s="51"/>
      <c r="V1010" s="51"/>
      <c r="W1010" s="51"/>
      <c r="X1010" s="51"/>
      <c r="Y1010" s="51"/>
      <c r="Z1010" s="51"/>
      <c r="AA1010" s="51"/>
      <c r="AB1010" s="51"/>
      <c r="AC1010" s="51"/>
      <c r="AD1010" s="51"/>
      <c r="AE1010" s="51"/>
    </row>
    <row r="1011" spans="11:31">
      <c r="K1011" s="51" t="str">
        <f t="shared" si="62"/>
        <v>-</v>
      </c>
      <c r="L1011" s="51"/>
      <c r="M1011" s="51"/>
      <c r="N1011" s="51"/>
      <c r="O1011" s="51"/>
      <c r="P1011" s="51"/>
      <c r="Q1011" s="51"/>
      <c r="R1011" s="51"/>
      <c r="S1011" s="51"/>
      <c r="T1011" s="51"/>
      <c r="U1011" s="51"/>
      <c r="V1011" s="51"/>
      <c r="W1011" s="51"/>
      <c r="X1011" s="51"/>
      <c r="Y1011" s="51"/>
      <c r="Z1011" s="51"/>
      <c r="AA1011" s="51"/>
      <c r="AB1011" s="51"/>
      <c r="AC1011" s="51"/>
      <c r="AD1011" s="51"/>
      <c r="AE1011" s="51"/>
    </row>
    <row r="1012" spans="11:31">
      <c r="K1012" s="51" t="str">
        <f t="shared" si="62"/>
        <v>-</v>
      </c>
      <c r="L1012" s="51"/>
      <c r="M1012" s="51"/>
      <c r="N1012" s="51"/>
      <c r="O1012" s="51"/>
      <c r="P1012" s="51"/>
      <c r="Q1012" s="51"/>
      <c r="R1012" s="51"/>
      <c r="S1012" s="51"/>
      <c r="T1012" s="51"/>
      <c r="U1012" s="51"/>
      <c r="V1012" s="51"/>
      <c r="W1012" s="51"/>
      <c r="X1012" s="51"/>
      <c r="Y1012" s="51"/>
      <c r="Z1012" s="51"/>
      <c r="AA1012" s="51"/>
      <c r="AB1012" s="51"/>
      <c r="AC1012" s="51"/>
      <c r="AD1012" s="51"/>
      <c r="AE1012" s="51"/>
    </row>
    <row r="1013" spans="11:31">
      <c r="K1013" s="51" t="str">
        <f t="shared" si="62"/>
        <v>-</v>
      </c>
      <c r="L1013" s="51"/>
      <c r="M1013" s="51"/>
      <c r="N1013" s="51"/>
      <c r="O1013" s="51"/>
      <c r="P1013" s="51"/>
      <c r="Q1013" s="51"/>
      <c r="R1013" s="51"/>
      <c r="S1013" s="51"/>
      <c r="T1013" s="51"/>
      <c r="U1013" s="51"/>
      <c r="V1013" s="51"/>
      <c r="W1013" s="51"/>
      <c r="X1013" s="51"/>
      <c r="Y1013" s="51"/>
      <c r="Z1013" s="51"/>
      <c r="AA1013" s="51"/>
      <c r="AB1013" s="51"/>
      <c r="AC1013" s="51"/>
      <c r="AD1013" s="51"/>
      <c r="AE1013" s="51"/>
    </row>
    <row r="1014" spans="11:31">
      <c r="K1014" s="51" t="str">
        <f t="shared" si="62"/>
        <v>-</v>
      </c>
      <c r="L1014" s="51"/>
      <c r="M1014" s="51"/>
      <c r="N1014" s="51"/>
      <c r="O1014" s="51"/>
      <c r="P1014" s="51"/>
      <c r="Q1014" s="51"/>
      <c r="R1014" s="51"/>
      <c r="S1014" s="51"/>
      <c r="T1014" s="51"/>
      <c r="U1014" s="51"/>
      <c r="V1014" s="51"/>
      <c r="W1014" s="51"/>
      <c r="X1014" s="51"/>
      <c r="Y1014" s="51"/>
      <c r="Z1014" s="51"/>
      <c r="AA1014" s="51"/>
      <c r="AB1014" s="51"/>
      <c r="AC1014" s="51"/>
      <c r="AD1014" s="51"/>
      <c r="AE1014" s="51"/>
    </row>
    <row r="1015" spans="11:31">
      <c r="K1015" s="51" t="str">
        <f t="shared" si="62"/>
        <v>-</v>
      </c>
      <c r="L1015" s="51"/>
      <c r="M1015" s="51"/>
      <c r="N1015" s="51"/>
      <c r="O1015" s="51"/>
      <c r="P1015" s="51"/>
      <c r="Q1015" s="51"/>
      <c r="R1015" s="51"/>
      <c r="S1015" s="51"/>
      <c r="T1015" s="51"/>
      <c r="U1015" s="51"/>
      <c r="V1015" s="51"/>
      <c r="W1015" s="51"/>
      <c r="X1015" s="51"/>
      <c r="Y1015" s="51"/>
      <c r="Z1015" s="51"/>
      <c r="AA1015" s="51"/>
      <c r="AB1015" s="51"/>
      <c r="AC1015" s="51"/>
      <c r="AD1015" s="51"/>
      <c r="AE1015" s="51"/>
    </row>
    <row r="1016" spans="11:31">
      <c r="K1016" s="51" t="str">
        <f t="shared" si="62"/>
        <v>-</v>
      </c>
      <c r="L1016" s="51"/>
      <c r="M1016" s="51"/>
      <c r="N1016" s="51"/>
      <c r="O1016" s="51"/>
      <c r="P1016" s="51"/>
      <c r="Q1016" s="51"/>
      <c r="R1016" s="51"/>
      <c r="S1016" s="51"/>
      <c r="T1016" s="51"/>
      <c r="U1016" s="51"/>
      <c r="V1016" s="51"/>
      <c r="W1016" s="51"/>
      <c r="X1016" s="51"/>
      <c r="Y1016" s="51"/>
      <c r="Z1016" s="51"/>
      <c r="AA1016" s="51"/>
      <c r="AB1016" s="51"/>
      <c r="AC1016" s="51"/>
      <c r="AD1016" s="51"/>
      <c r="AE1016" s="51"/>
    </row>
    <row r="1017" spans="11:31">
      <c r="K1017" s="51" t="str">
        <f t="shared" si="62"/>
        <v>-</v>
      </c>
      <c r="L1017" s="51"/>
      <c r="M1017" s="51"/>
      <c r="N1017" s="51"/>
      <c r="O1017" s="51"/>
      <c r="P1017" s="51"/>
      <c r="Q1017" s="51"/>
      <c r="R1017" s="51"/>
      <c r="S1017" s="51"/>
      <c r="T1017" s="51"/>
      <c r="U1017" s="51"/>
      <c r="V1017" s="51"/>
      <c r="W1017" s="51"/>
      <c r="X1017" s="51"/>
      <c r="Y1017" s="51"/>
      <c r="Z1017" s="51"/>
      <c r="AA1017" s="51"/>
      <c r="AB1017" s="51"/>
      <c r="AC1017" s="51"/>
      <c r="AD1017" s="51"/>
      <c r="AE1017" s="51"/>
    </row>
    <row r="1018" spans="11:31">
      <c r="K1018" s="51" t="str">
        <f t="shared" si="62"/>
        <v>-</v>
      </c>
      <c r="L1018" s="51"/>
      <c r="M1018" s="51"/>
      <c r="N1018" s="51"/>
      <c r="O1018" s="51"/>
      <c r="P1018" s="51"/>
      <c r="Q1018" s="51"/>
      <c r="R1018" s="51"/>
      <c r="S1018" s="51"/>
      <c r="T1018" s="51"/>
      <c r="U1018" s="51"/>
      <c r="V1018" s="51"/>
      <c r="W1018" s="51"/>
      <c r="X1018" s="51"/>
      <c r="Y1018" s="51"/>
      <c r="Z1018" s="51"/>
      <c r="AA1018" s="51"/>
      <c r="AB1018" s="51"/>
      <c r="AC1018" s="51"/>
      <c r="AD1018" s="51"/>
      <c r="AE1018" s="51"/>
    </row>
    <row r="1019" spans="11:31">
      <c r="K1019" s="51" t="str">
        <f t="shared" si="62"/>
        <v>-</v>
      </c>
      <c r="L1019" s="51"/>
      <c r="M1019" s="51"/>
      <c r="N1019" s="51"/>
      <c r="O1019" s="51"/>
      <c r="P1019" s="51"/>
      <c r="Q1019" s="51"/>
      <c r="R1019" s="51"/>
      <c r="S1019" s="51"/>
      <c r="T1019" s="51"/>
      <c r="U1019" s="51"/>
      <c r="V1019" s="51"/>
      <c r="W1019" s="51"/>
      <c r="X1019" s="51"/>
      <c r="Y1019" s="51"/>
      <c r="Z1019" s="51"/>
      <c r="AA1019" s="51"/>
      <c r="AB1019" s="51"/>
      <c r="AC1019" s="51"/>
      <c r="AD1019" s="51"/>
      <c r="AE1019" s="51"/>
    </row>
    <row r="1020" spans="11:31">
      <c r="K1020" s="51" t="str">
        <f t="shared" si="62"/>
        <v>-</v>
      </c>
      <c r="L1020" s="51"/>
      <c r="M1020" s="51"/>
      <c r="N1020" s="51"/>
      <c r="O1020" s="51"/>
      <c r="P1020" s="51"/>
      <c r="Q1020" s="51"/>
      <c r="R1020" s="51"/>
      <c r="S1020" s="51"/>
      <c r="T1020" s="51"/>
      <c r="U1020" s="51"/>
      <c r="V1020" s="51"/>
      <c r="W1020" s="51"/>
      <c r="X1020" s="51"/>
      <c r="Y1020" s="51"/>
      <c r="Z1020" s="51"/>
      <c r="AA1020" s="51"/>
      <c r="AB1020" s="51"/>
      <c r="AC1020" s="51"/>
      <c r="AD1020" s="51"/>
      <c r="AE1020" s="51"/>
    </row>
    <row r="1021" spans="11:31">
      <c r="K1021" s="51" t="str">
        <f t="shared" si="62"/>
        <v>-</v>
      </c>
      <c r="L1021" s="51"/>
      <c r="M1021" s="51"/>
      <c r="N1021" s="51"/>
      <c r="O1021" s="51"/>
      <c r="P1021" s="51"/>
      <c r="Q1021" s="51"/>
      <c r="R1021" s="51"/>
      <c r="S1021" s="51"/>
      <c r="T1021" s="51"/>
      <c r="U1021" s="51"/>
      <c r="V1021" s="51"/>
      <c r="W1021" s="51"/>
      <c r="X1021" s="51"/>
      <c r="Y1021" s="51"/>
      <c r="Z1021" s="51"/>
      <c r="AA1021" s="51"/>
      <c r="AB1021" s="51"/>
      <c r="AC1021" s="51"/>
      <c r="AD1021" s="51"/>
      <c r="AE1021" s="51"/>
    </row>
    <row r="1022" spans="11:31">
      <c r="K1022" s="51" t="str">
        <f t="shared" si="62"/>
        <v>-</v>
      </c>
      <c r="L1022" s="51"/>
      <c r="M1022" s="51"/>
      <c r="N1022" s="51"/>
      <c r="O1022" s="51"/>
      <c r="P1022" s="51"/>
      <c r="Q1022" s="51"/>
      <c r="R1022" s="51"/>
      <c r="S1022" s="51"/>
      <c r="T1022" s="51"/>
      <c r="U1022" s="51"/>
      <c r="V1022" s="51"/>
      <c r="W1022" s="51"/>
      <c r="X1022" s="51"/>
      <c r="Y1022" s="51"/>
      <c r="Z1022" s="51"/>
      <c r="AA1022" s="51"/>
      <c r="AB1022" s="51"/>
      <c r="AC1022" s="51"/>
      <c r="AD1022" s="51"/>
      <c r="AE1022" s="51"/>
    </row>
    <row r="1023" spans="11:31">
      <c r="K1023" s="51" t="str">
        <f t="shared" si="62"/>
        <v>-</v>
      </c>
      <c r="L1023" s="51"/>
      <c r="M1023" s="51"/>
      <c r="N1023" s="51"/>
      <c r="O1023" s="51"/>
      <c r="P1023" s="51"/>
      <c r="Q1023" s="51"/>
      <c r="R1023" s="51"/>
      <c r="S1023" s="51"/>
      <c r="T1023" s="51"/>
      <c r="U1023" s="51"/>
      <c r="V1023" s="51"/>
      <c r="W1023" s="51"/>
      <c r="X1023" s="51"/>
      <c r="Y1023" s="51"/>
      <c r="Z1023" s="51"/>
      <c r="AA1023" s="51"/>
      <c r="AB1023" s="51"/>
      <c r="AC1023" s="51"/>
      <c r="AD1023" s="51"/>
      <c r="AE1023" s="51"/>
    </row>
    <row r="1024" spans="11:31">
      <c r="K1024" s="51" t="str">
        <f t="shared" si="62"/>
        <v>-</v>
      </c>
      <c r="L1024" s="51"/>
      <c r="M1024" s="51"/>
      <c r="N1024" s="51"/>
      <c r="O1024" s="51"/>
      <c r="P1024" s="51"/>
      <c r="Q1024" s="51"/>
      <c r="R1024" s="51"/>
      <c r="S1024" s="51"/>
      <c r="T1024" s="51"/>
      <c r="U1024" s="51"/>
      <c r="V1024" s="51"/>
      <c r="W1024" s="51"/>
      <c r="X1024" s="51"/>
      <c r="Y1024" s="51"/>
      <c r="Z1024" s="51"/>
      <c r="AA1024" s="51"/>
      <c r="AB1024" s="51"/>
      <c r="AC1024" s="51"/>
      <c r="AD1024" s="51"/>
      <c r="AE1024" s="51"/>
    </row>
    <row r="1025" spans="11:31">
      <c r="K1025" s="51" t="str">
        <f t="shared" si="62"/>
        <v>-</v>
      </c>
      <c r="L1025" s="51"/>
      <c r="M1025" s="51"/>
      <c r="N1025" s="51"/>
      <c r="O1025" s="51"/>
      <c r="P1025" s="51"/>
      <c r="Q1025" s="51"/>
      <c r="R1025" s="51"/>
      <c r="S1025" s="51"/>
      <c r="T1025" s="51"/>
      <c r="U1025" s="51"/>
      <c r="V1025" s="51"/>
      <c r="W1025" s="51"/>
      <c r="X1025" s="51"/>
      <c r="Y1025" s="51"/>
      <c r="Z1025" s="51"/>
      <c r="AA1025" s="51"/>
      <c r="AB1025" s="51"/>
      <c r="AC1025" s="51"/>
      <c r="AD1025" s="51"/>
      <c r="AE1025" s="51"/>
    </row>
    <row r="1026" spans="11:31">
      <c r="K1026" s="51" t="str">
        <f t="shared" si="62"/>
        <v>-</v>
      </c>
      <c r="L1026" s="51"/>
      <c r="M1026" s="51"/>
      <c r="N1026" s="51"/>
      <c r="O1026" s="51"/>
      <c r="P1026" s="51"/>
      <c r="Q1026" s="51"/>
      <c r="R1026" s="51"/>
      <c r="S1026" s="51"/>
      <c r="T1026" s="51"/>
      <c r="U1026" s="51"/>
      <c r="V1026" s="51"/>
      <c r="W1026" s="51"/>
      <c r="X1026" s="51"/>
      <c r="Y1026" s="51"/>
      <c r="Z1026" s="51"/>
      <c r="AA1026" s="51"/>
      <c r="AB1026" s="51"/>
      <c r="AC1026" s="51"/>
      <c r="AD1026" s="51"/>
      <c r="AE1026" s="51"/>
    </row>
    <row r="1027" spans="11:31">
      <c r="K1027" s="51" t="str">
        <f t="shared" si="62"/>
        <v>-</v>
      </c>
      <c r="L1027" s="51"/>
      <c r="M1027" s="51"/>
      <c r="N1027" s="51"/>
      <c r="O1027" s="51"/>
      <c r="P1027" s="51"/>
      <c r="Q1027" s="51"/>
      <c r="R1027" s="51"/>
      <c r="S1027" s="51"/>
      <c r="T1027" s="51"/>
      <c r="U1027" s="51"/>
      <c r="V1027" s="51"/>
      <c r="W1027" s="51"/>
      <c r="X1027" s="51"/>
      <c r="Y1027" s="51"/>
      <c r="Z1027" s="51"/>
      <c r="AA1027" s="51"/>
      <c r="AB1027" s="51"/>
      <c r="AC1027" s="51"/>
      <c r="AD1027" s="51"/>
      <c r="AE1027" s="51"/>
    </row>
    <row r="1028" spans="11:31">
      <c r="K1028" s="51" t="str">
        <f t="shared" ref="K1028:K1091" si="63">CONCATENATE(H1028,"-",I1028)</f>
        <v>-</v>
      </c>
      <c r="L1028" s="51"/>
      <c r="M1028" s="51"/>
      <c r="N1028" s="51"/>
      <c r="O1028" s="51"/>
      <c r="P1028" s="51"/>
      <c r="Q1028" s="51"/>
      <c r="R1028" s="51"/>
      <c r="S1028" s="51"/>
      <c r="T1028" s="51"/>
      <c r="U1028" s="51"/>
      <c r="V1028" s="51"/>
      <c r="W1028" s="51"/>
      <c r="X1028" s="51"/>
      <c r="Y1028" s="51"/>
      <c r="Z1028" s="51"/>
      <c r="AA1028" s="51"/>
      <c r="AB1028" s="51"/>
      <c r="AC1028" s="51"/>
      <c r="AD1028" s="51"/>
      <c r="AE1028" s="51"/>
    </row>
    <row r="1029" spans="11:31">
      <c r="K1029" s="51" t="str">
        <f t="shared" si="63"/>
        <v>-</v>
      </c>
      <c r="L1029" s="51"/>
      <c r="M1029" s="51"/>
      <c r="N1029" s="51"/>
      <c r="O1029" s="51"/>
      <c r="P1029" s="51"/>
      <c r="Q1029" s="51"/>
      <c r="R1029" s="51"/>
      <c r="S1029" s="51"/>
      <c r="T1029" s="51"/>
      <c r="U1029" s="51"/>
      <c r="V1029" s="51"/>
      <c r="W1029" s="51"/>
      <c r="X1029" s="51"/>
      <c r="Y1029" s="51"/>
      <c r="Z1029" s="51"/>
      <c r="AA1029" s="51"/>
      <c r="AB1029" s="51"/>
      <c r="AC1029" s="51"/>
      <c r="AD1029" s="51"/>
      <c r="AE1029" s="51"/>
    </row>
    <row r="1030" spans="11:31">
      <c r="K1030" s="51" t="str">
        <f t="shared" si="63"/>
        <v>-</v>
      </c>
      <c r="L1030" s="51"/>
      <c r="M1030" s="51"/>
      <c r="N1030" s="51"/>
      <c r="O1030" s="51"/>
      <c r="P1030" s="51"/>
      <c r="Q1030" s="51"/>
      <c r="R1030" s="51"/>
      <c r="S1030" s="51"/>
      <c r="T1030" s="51"/>
      <c r="U1030" s="51"/>
      <c r="V1030" s="51"/>
      <c r="W1030" s="51"/>
      <c r="X1030" s="51"/>
      <c r="Y1030" s="51"/>
      <c r="Z1030" s="51"/>
      <c r="AA1030" s="51"/>
      <c r="AB1030" s="51"/>
      <c r="AC1030" s="51"/>
      <c r="AD1030" s="51"/>
      <c r="AE1030" s="51"/>
    </row>
    <row r="1031" spans="11:31">
      <c r="K1031" s="51" t="str">
        <f t="shared" si="63"/>
        <v>-</v>
      </c>
      <c r="L1031" s="51"/>
      <c r="M1031" s="51"/>
      <c r="N1031" s="51"/>
      <c r="O1031" s="51"/>
      <c r="P1031" s="51"/>
      <c r="Q1031" s="51"/>
      <c r="R1031" s="51"/>
      <c r="S1031" s="51"/>
      <c r="T1031" s="51"/>
      <c r="U1031" s="51"/>
      <c r="V1031" s="51"/>
      <c r="W1031" s="51"/>
      <c r="X1031" s="51"/>
      <c r="Y1031" s="51"/>
      <c r="Z1031" s="51"/>
      <c r="AA1031" s="51"/>
      <c r="AB1031" s="51"/>
      <c r="AC1031" s="51"/>
      <c r="AD1031" s="51"/>
      <c r="AE1031" s="51"/>
    </row>
    <row r="1032" spans="11:31">
      <c r="K1032" s="51" t="str">
        <f t="shared" si="63"/>
        <v>-</v>
      </c>
      <c r="L1032" s="51"/>
      <c r="M1032" s="51"/>
      <c r="N1032" s="51"/>
      <c r="O1032" s="51"/>
      <c r="P1032" s="51"/>
      <c r="Q1032" s="51"/>
      <c r="R1032" s="51"/>
      <c r="S1032" s="51"/>
      <c r="T1032" s="51"/>
      <c r="U1032" s="51"/>
      <c r="V1032" s="51"/>
      <c r="W1032" s="51"/>
      <c r="X1032" s="51"/>
      <c r="Y1032" s="51"/>
      <c r="Z1032" s="51"/>
      <c r="AA1032" s="51"/>
      <c r="AB1032" s="51"/>
      <c r="AC1032" s="51"/>
      <c r="AD1032" s="51"/>
      <c r="AE1032" s="51"/>
    </row>
    <row r="1033" spans="11:31">
      <c r="K1033" s="51" t="str">
        <f t="shared" si="63"/>
        <v>-</v>
      </c>
      <c r="L1033" s="51"/>
      <c r="M1033" s="51"/>
      <c r="N1033" s="51"/>
      <c r="O1033" s="51"/>
      <c r="P1033" s="51"/>
      <c r="Q1033" s="51"/>
      <c r="R1033" s="51"/>
      <c r="S1033" s="51"/>
      <c r="T1033" s="51"/>
      <c r="U1033" s="51"/>
      <c r="V1033" s="51"/>
      <c r="W1033" s="51"/>
      <c r="X1033" s="51"/>
      <c r="Y1033" s="51"/>
      <c r="Z1033" s="51"/>
      <c r="AA1033" s="51"/>
      <c r="AB1033" s="51"/>
      <c r="AC1033" s="51"/>
      <c r="AD1033" s="51"/>
      <c r="AE1033" s="51"/>
    </row>
    <row r="1034" spans="11:31">
      <c r="K1034" s="51" t="str">
        <f t="shared" si="63"/>
        <v>-</v>
      </c>
      <c r="L1034" s="51"/>
      <c r="M1034" s="51"/>
      <c r="N1034" s="51"/>
      <c r="O1034" s="51"/>
      <c r="P1034" s="51"/>
      <c r="Q1034" s="51"/>
      <c r="R1034" s="51"/>
      <c r="S1034" s="51"/>
      <c r="T1034" s="51"/>
      <c r="U1034" s="51"/>
      <c r="V1034" s="51"/>
      <c r="W1034" s="51"/>
      <c r="X1034" s="51"/>
      <c r="Y1034" s="51"/>
      <c r="Z1034" s="51"/>
      <c r="AA1034" s="51"/>
      <c r="AB1034" s="51"/>
      <c r="AC1034" s="51"/>
      <c r="AD1034" s="51"/>
      <c r="AE1034" s="51"/>
    </row>
    <row r="1035" spans="11:31">
      <c r="K1035" s="51" t="str">
        <f t="shared" si="63"/>
        <v>-</v>
      </c>
      <c r="L1035" s="51"/>
      <c r="M1035" s="51"/>
      <c r="N1035" s="51"/>
      <c r="O1035" s="51"/>
      <c r="P1035" s="51"/>
      <c r="Q1035" s="51"/>
      <c r="R1035" s="51"/>
      <c r="S1035" s="51"/>
      <c r="T1035" s="51"/>
      <c r="U1035" s="51"/>
      <c r="V1035" s="51"/>
      <c r="W1035" s="51"/>
      <c r="X1035" s="51"/>
      <c r="Y1035" s="51"/>
      <c r="Z1035" s="51"/>
      <c r="AA1035" s="51"/>
      <c r="AB1035" s="51"/>
      <c r="AC1035" s="51"/>
      <c r="AD1035" s="51"/>
      <c r="AE1035" s="51"/>
    </row>
    <row r="1036" spans="11:31">
      <c r="K1036" s="51" t="str">
        <f t="shared" si="63"/>
        <v>-</v>
      </c>
      <c r="L1036" s="51"/>
      <c r="M1036" s="51"/>
      <c r="N1036" s="51"/>
      <c r="O1036" s="51"/>
      <c r="P1036" s="51"/>
      <c r="Q1036" s="51"/>
      <c r="R1036" s="51"/>
      <c r="S1036" s="51"/>
      <c r="T1036" s="51"/>
      <c r="U1036" s="51"/>
      <c r="V1036" s="51"/>
      <c r="W1036" s="51"/>
      <c r="X1036" s="51"/>
      <c r="Y1036" s="51"/>
      <c r="Z1036" s="51"/>
      <c r="AA1036" s="51"/>
      <c r="AB1036" s="51"/>
      <c r="AC1036" s="51"/>
      <c r="AD1036" s="51"/>
      <c r="AE1036" s="51"/>
    </row>
    <row r="1037" spans="11:31">
      <c r="K1037" s="51" t="str">
        <f t="shared" si="63"/>
        <v>-</v>
      </c>
      <c r="L1037" s="51"/>
      <c r="M1037" s="51"/>
      <c r="N1037" s="51"/>
      <c r="O1037" s="51"/>
      <c r="P1037" s="51"/>
      <c r="Q1037" s="51"/>
      <c r="R1037" s="51"/>
      <c r="S1037" s="51"/>
      <c r="T1037" s="51"/>
      <c r="U1037" s="51"/>
      <c r="V1037" s="51"/>
      <c r="W1037" s="51"/>
      <c r="X1037" s="51"/>
      <c r="Y1037" s="51"/>
      <c r="Z1037" s="51"/>
      <c r="AA1037" s="51"/>
      <c r="AB1037" s="51"/>
      <c r="AC1037" s="51"/>
      <c r="AD1037" s="51"/>
      <c r="AE1037" s="51"/>
    </row>
    <row r="1038" spans="11:31">
      <c r="K1038" s="51" t="str">
        <f t="shared" si="63"/>
        <v>-</v>
      </c>
      <c r="L1038" s="51"/>
      <c r="M1038" s="51"/>
      <c r="N1038" s="51"/>
      <c r="O1038" s="51"/>
      <c r="P1038" s="51"/>
      <c r="Q1038" s="51"/>
      <c r="R1038" s="51"/>
      <c r="S1038" s="51"/>
      <c r="T1038" s="51"/>
      <c r="U1038" s="51"/>
      <c r="V1038" s="51"/>
      <c r="W1038" s="51"/>
      <c r="X1038" s="51"/>
      <c r="Y1038" s="51"/>
      <c r="Z1038" s="51"/>
      <c r="AA1038" s="51"/>
      <c r="AB1038" s="51"/>
      <c r="AC1038" s="51"/>
      <c r="AD1038" s="51"/>
      <c r="AE1038" s="51"/>
    </row>
    <row r="1039" spans="11:31">
      <c r="K1039" s="51" t="str">
        <f t="shared" si="63"/>
        <v>-</v>
      </c>
      <c r="L1039" s="51"/>
      <c r="M1039" s="51"/>
      <c r="N1039" s="51"/>
      <c r="O1039" s="51"/>
      <c r="P1039" s="51"/>
      <c r="Q1039" s="51"/>
      <c r="R1039" s="51"/>
      <c r="S1039" s="51"/>
      <c r="T1039" s="51"/>
      <c r="U1039" s="51"/>
      <c r="V1039" s="51"/>
      <c r="W1039" s="51"/>
      <c r="X1039" s="51"/>
      <c r="Y1039" s="51"/>
      <c r="Z1039" s="51"/>
      <c r="AA1039" s="51"/>
      <c r="AB1039" s="51"/>
      <c r="AC1039" s="51"/>
      <c r="AD1039" s="51"/>
      <c r="AE1039" s="51"/>
    </row>
    <row r="1040" spans="11:31">
      <c r="K1040" s="51" t="str">
        <f t="shared" si="63"/>
        <v>-</v>
      </c>
      <c r="L1040" s="51"/>
      <c r="M1040" s="51"/>
      <c r="N1040" s="51"/>
      <c r="O1040" s="51"/>
      <c r="P1040" s="51"/>
      <c r="Q1040" s="51"/>
      <c r="R1040" s="51"/>
      <c r="S1040" s="51"/>
      <c r="T1040" s="51"/>
      <c r="U1040" s="51"/>
      <c r="V1040" s="51"/>
      <c r="W1040" s="51"/>
      <c r="X1040" s="51"/>
      <c r="Y1040" s="51"/>
      <c r="Z1040" s="51"/>
      <c r="AA1040" s="51"/>
      <c r="AB1040" s="51"/>
      <c r="AC1040" s="51"/>
      <c r="AD1040" s="51"/>
      <c r="AE1040" s="51"/>
    </row>
    <row r="1041" spans="11:31">
      <c r="K1041" s="51" t="str">
        <f t="shared" si="63"/>
        <v>-</v>
      </c>
      <c r="L1041" s="51"/>
      <c r="M1041" s="51"/>
      <c r="N1041" s="51"/>
      <c r="O1041" s="51"/>
      <c r="P1041" s="51"/>
      <c r="Q1041" s="51"/>
      <c r="R1041" s="51"/>
      <c r="S1041" s="51"/>
      <c r="T1041" s="51"/>
      <c r="U1041" s="51"/>
      <c r="V1041" s="51"/>
      <c r="W1041" s="51"/>
      <c r="X1041" s="51"/>
      <c r="Y1041" s="51"/>
      <c r="Z1041" s="51"/>
      <c r="AA1041" s="51"/>
      <c r="AB1041" s="51"/>
      <c r="AC1041" s="51"/>
      <c r="AD1041" s="51"/>
      <c r="AE1041" s="51"/>
    </row>
    <row r="1042" spans="11:31">
      <c r="K1042" s="51" t="str">
        <f t="shared" si="63"/>
        <v>-</v>
      </c>
    </row>
    <row r="1043" spans="11:31">
      <c r="K1043" s="51" t="str">
        <f t="shared" si="63"/>
        <v>-</v>
      </c>
    </row>
    <row r="1044" spans="11:31">
      <c r="K1044" s="51" t="str">
        <f t="shared" si="63"/>
        <v>-</v>
      </c>
    </row>
    <row r="1045" spans="11:31">
      <c r="K1045" s="51" t="str">
        <f t="shared" si="63"/>
        <v>-</v>
      </c>
    </row>
    <row r="1046" spans="11:31">
      <c r="K1046" s="51" t="str">
        <f t="shared" si="63"/>
        <v>-</v>
      </c>
    </row>
    <row r="1047" spans="11:31">
      <c r="K1047" s="51" t="str">
        <f t="shared" si="63"/>
        <v>-</v>
      </c>
    </row>
    <row r="1048" spans="11:31">
      <c r="K1048" s="51" t="str">
        <f t="shared" si="63"/>
        <v>-</v>
      </c>
    </row>
    <row r="1049" spans="11:31">
      <c r="K1049" s="51" t="str">
        <f t="shared" si="63"/>
        <v>-</v>
      </c>
    </row>
    <row r="1050" spans="11:31">
      <c r="K1050" s="51" t="str">
        <f t="shared" si="63"/>
        <v>-</v>
      </c>
    </row>
    <row r="1051" spans="11:31">
      <c r="K1051" s="51" t="str">
        <f t="shared" si="63"/>
        <v>-</v>
      </c>
    </row>
    <row r="1052" spans="11:31">
      <c r="K1052" s="51" t="str">
        <f t="shared" si="63"/>
        <v>-</v>
      </c>
    </row>
    <row r="1053" spans="11:31">
      <c r="K1053" s="51" t="str">
        <f t="shared" si="63"/>
        <v>-</v>
      </c>
    </row>
    <row r="1054" spans="11:31">
      <c r="K1054" s="51" t="str">
        <f t="shared" si="63"/>
        <v>-</v>
      </c>
    </row>
    <row r="1055" spans="11:31">
      <c r="K1055" s="51" t="str">
        <f t="shared" si="63"/>
        <v>-</v>
      </c>
    </row>
    <row r="1056" spans="11:31">
      <c r="K1056" s="51" t="str">
        <f t="shared" si="63"/>
        <v>-</v>
      </c>
    </row>
    <row r="1057" spans="11:11">
      <c r="K1057" s="51" t="str">
        <f t="shared" si="63"/>
        <v>-</v>
      </c>
    </row>
    <row r="1058" spans="11:11">
      <c r="K1058" s="51" t="str">
        <f t="shared" si="63"/>
        <v>-</v>
      </c>
    </row>
    <row r="1059" spans="11:11">
      <c r="K1059" s="51" t="str">
        <f t="shared" si="63"/>
        <v>-</v>
      </c>
    </row>
    <row r="1060" spans="11:11">
      <c r="K1060" s="51" t="str">
        <f t="shared" si="63"/>
        <v>-</v>
      </c>
    </row>
    <row r="1061" spans="11:11">
      <c r="K1061" s="51" t="str">
        <f t="shared" si="63"/>
        <v>-</v>
      </c>
    </row>
    <row r="1062" spans="11:11">
      <c r="K1062" s="51" t="str">
        <f t="shared" si="63"/>
        <v>-</v>
      </c>
    </row>
    <row r="1063" spans="11:11">
      <c r="K1063" s="51" t="str">
        <f t="shared" si="63"/>
        <v>-</v>
      </c>
    </row>
    <row r="1064" spans="11:11">
      <c r="K1064" s="51" t="str">
        <f t="shared" si="63"/>
        <v>-</v>
      </c>
    </row>
    <row r="1065" spans="11:11">
      <c r="K1065" s="51" t="str">
        <f t="shared" si="63"/>
        <v>-</v>
      </c>
    </row>
    <row r="1066" spans="11:11">
      <c r="K1066" s="51" t="str">
        <f t="shared" si="63"/>
        <v>-</v>
      </c>
    </row>
    <row r="1067" spans="11:11">
      <c r="K1067" s="51" t="str">
        <f t="shared" si="63"/>
        <v>-</v>
      </c>
    </row>
    <row r="1068" spans="11:11">
      <c r="K1068" s="51" t="str">
        <f t="shared" si="63"/>
        <v>-</v>
      </c>
    </row>
    <row r="1069" spans="11:11">
      <c r="K1069" s="51" t="str">
        <f t="shared" si="63"/>
        <v>-</v>
      </c>
    </row>
    <row r="1070" spans="11:11">
      <c r="K1070" s="51" t="str">
        <f t="shared" si="63"/>
        <v>-</v>
      </c>
    </row>
    <row r="1071" spans="11:11">
      <c r="K1071" s="51" t="str">
        <f t="shared" si="63"/>
        <v>-</v>
      </c>
    </row>
    <row r="1072" spans="11:11">
      <c r="K1072" s="51" t="str">
        <f t="shared" si="63"/>
        <v>-</v>
      </c>
    </row>
    <row r="1073" spans="11:11">
      <c r="K1073" s="51" t="str">
        <f t="shared" si="63"/>
        <v>-</v>
      </c>
    </row>
    <row r="1074" spans="11:11">
      <c r="K1074" s="51" t="str">
        <f t="shared" si="63"/>
        <v>-</v>
      </c>
    </row>
    <row r="1075" spans="11:11">
      <c r="K1075" s="51" t="str">
        <f t="shared" si="63"/>
        <v>-</v>
      </c>
    </row>
    <row r="1076" spans="11:11">
      <c r="K1076" s="51" t="str">
        <f t="shared" si="63"/>
        <v>-</v>
      </c>
    </row>
    <row r="1077" spans="11:11">
      <c r="K1077" s="51" t="str">
        <f t="shared" si="63"/>
        <v>-</v>
      </c>
    </row>
    <row r="1078" spans="11:11">
      <c r="K1078" s="51" t="str">
        <f t="shared" si="63"/>
        <v>-</v>
      </c>
    </row>
    <row r="1079" spans="11:11">
      <c r="K1079" s="51" t="str">
        <f t="shared" si="63"/>
        <v>-</v>
      </c>
    </row>
    <row r="1080" spans="11:11">
      <c r="K1080" s="51" t="str">
        <f t="shared" si="63"/>
        <v>-</v>
      </c>
    </row>
    <row r="1081" spans="11:11">
      <c r="K1081" s="51" t="str">
        <f t="shared" si="63"/>
        <v>-</v>
      </c>
    </row>
    <row r="1082" spans="11:11">
      <c r="K1082" s="51" t="str">
        <f t="shared" si="63"/>
        <v>-</v>
      </c>
    </row>
    <row r="1083" spans="11:11">
      <c r="K1083" s="51" t="str">
        <f t="shared" si="63"/>
        <v>-</v>
      </c>
    </row>
    <row r="1084" spans="11:11">
      <c r="K1084" s="51" t="str">
        <f t="shared" si="63"/>
        <v>-</v>
      </c>
    </row>
    <row r="1085" spans="11:11">
      <c r="K1085" s="51" t="str">
        <f t="shared" si="63"/>
        <v>-</v>
      </c>
    </row>
    <row r="1086" spans="11:11">
      <c r="K1086" s="51" t="str">
        <f t="shared" si="63"/>
        <v>-</v>
      </c>
    </row>
    <row r="1087" spans="11:11">
      <c r="K1087" s="51" t="str">
        <f t="shared" si="63"/>
        <v>-</v>
      </c>
    </row>
    <row r="1088" spans="11:11">
      <c r="K1088" s="51" t="str">
        <f t="shared" si="63"/>
        <v>-</v>
      </c>
    </row>
    <row r="1089" spans="11:11">
      <c r="K1089" s="51" t="str">
        <f t="shared" si="63"/>
        <v>-</v>
      </c>
    </row>
    <row r="1090" spans="11:11">
      <c r="K1090" s="51" t="str">
        <f t="shared" si="63"/>
        <v>-</v>
      </c>
    </row>
    <row r="1091" spans="11:11">
      <c r="K1091" s="51" t="str">
        <f t="shared" si="63"/>
        <v>-</v>
      </c>
    </row>
    <row r="1092" spans="11:11">
      <c r="K1092" s="51" t="str">
        <f t="shared" ref="K1092:K1155" si="64">CONCATENATE(H1092,"-",I1092)</f>
        <v>-</v>
      </c>
    </row>
    <row r="1093" spans="11:11">
      <c r="K1093" s="51" t="str">
        <f t="shared" si="64"/>
        <v>-</v>
      </c>
    </row>
    <row r="1094" spans="11:11">
      <c r="K1094" s="51" t="str">
        <f t="shared" si="64"/>
        <v>-</v>
      </c>
    </row>
    <row r="1095" spans="11:11">
      <c r="K1095" s="51" t="str">
        <f t="shared" si="64"/>
        <v>-</v>
      </c>
    </row>
    <row r="1096" spans="11:11">
      <c r="K1096" s="51" t="str">
        <f t="shared" si="64"/>
        <v>-</v>
      </c>
    </row>
    <row r="1097" spans="11:11">
      <c r="K1097" s="51" t="str">
        <f t="shared" si="64"/>
        <v>-</v>
      </c>
    </row>
    <row r="1098" spans="11:11">
      <c r="K1098" s="51" t="str">
        <f t="shared" si="64"/>
        <v>-</v>
      </c>
    </row>
    <row r="1099" spans="11:11">
      <c r="K1099" s="51" t="str">
        <f t="shared" si="64"/>
        <v>-</v>
      </c>
    </row>
    <row r="1100" spans="11:11">
      <c r="K1100" s="51" t="str">
        <f t="shared" si="64"/>
        <v>-</v>
      </c>
    </row>
    <row r="1101" spans="11:11">
      <c r="K1101" s="51" t="str">
        <f t="shared" si="64"/>
        <v>-</v>
      </c>
    </row>
    <row r="1102" spans="11:11">
      <c r="K1102" s="51" t="str">
        <f t="shared" si="64"/>
        <v>-</v>
      </c>
    </row>
    <row r="1103" spans="11:11">
      <c r="K1103" s="51" t="str">
        <f t="shared" si="64"/>
        <v>-</v>
      </c>
    </row>
    <row r="1104" spans="11:11">
      <c r="K1104" s="51" t="str">
        <f t="shared" si="64"/>
        <v>-</v>
      </c>
    </row>
    <row r="1105" spans="11:11">
      <c r="K1105" s="51" t="str">
        <f t="shared" si="64"/>
        <v>-</v>
      </c>
    </row>
    <row r="1106" spans="11:11">
      <c r="K1106" s="51" t="str">
        <f t="shared" si="64"/>
        <v>-</v>
      </c>
    </row>
    <row r="1107" spans="11:11">
      <c r="K1107" s="51" t="str">
        <f t="shared" si="64"/>
        <v>-</v>
      </c>
    </row>
    <row r="1108" spans="11:11">
      <c r="K1108" s="51" t="str">
        <f t="shared" si="64"/>
        <v>-</v>
      </c>
    </row>
    <row r="1109" spans="11:11">
      <c r="K1109" s="51" t="str">
        <f t="shared" si="64"/>
        <v>-</v>
      </c>
    </row>
    <row r="1110" spans="11:11">
      <c r="K1110" s="51" t="str">
        <f t="shared" si="64"/>
        <v>-</v>
      </c>
    </row>
    <row r="1111" spans="11:11">
      <c r="K1111" s="51" t="str">
        <f t="shared" si="64"/>
        <v>-</v>
      </c>
    </row>
    <row r="1112" spans="11:11">
      <c r="K1112" s="51" t="str">
        <f t="shared" si="64"/>
        <v>-</v>
      </c>
    </row>
    <row r="1113" spans="11:11">
      <c r="K1113" s="51" t="str">
        <f t="shared" si="64"/>
        <v>-</v>
      </c>
    </row>
    <row r="1114" spans="11:11">
      <c r="K1114" s="51" t="str">
        <f t="shared" si="64"/>
        <v>-</v>
      </c>
    </row>
    <row r="1115" spans="11:11">
      <c r="K1115" s="51" t="str">
        <f t="shared" si="64"/>
        <v>-</v>
      </c>
    </row>
    <row r="1116" spans="11:11">
      <c r="K1116" s="51" t="str">
        <f t="shared" si="64"/>
        <v>-</v>
      </c>
    </row>
    <row r="1117" spans="11:11">
      <c r="K1117" s="51" t="str">
        <f t="shared" si="64"/>
        <v>-</v>
      </c>
    </row>
    <row r="1118" spans="11:11">
      <c r="K1118" s="51" t="str">
        <f t="shared" si="64"/>
        <v>-</v>
      </c>
    </row>
    <row r="1119" spans="11:11">
      <c r="K1119" s="51" t="str">
        <f t="shared" si="64"/>
        <v>-</v>
      </c>
    </row>
    <row r="1120" spans="11:11">
      <c r="K1120" s="51" t="str">
        <f t="shared" si="64"/>
        <v>-</v>
      </c>
    </row>
    <row r="1121" spans="11:11">
      <c r="K1121" s="51" t="str">
        <f t="shared" si="64"/>
        <v>-</v>
      </c>
    </row>
    <row r="1122" spans="11:11">
      <c r="K1122" s="51" t="str">
        <f t="shared" si="64"/>
        <v>-</v>
      </c>
    </row>
    <row r="1123" spans="11:11">
      <c r="K1123" s="51" t="str">
        <f t="shared" si="64"/>
        <v>-</v>
      </c>
    </row>
    <row r="1124" spans="11:11">
      <c r="K1124" s="51" t="str">
        <f t="shared" si="64"/>
        <v>-</v>
      </c>
    </row>
    <row r="1125" spans="11:11">
      <c r="K1125" s="51" t="str">
        <f t="shared" si="64"/>
        <v>-</v>
      </c>
    </row>
    <row r="1126" spans="11:11">
      <c r="K1126" s="51" t="str">
        <f t="shared" si="64"/>
        <v>-</v>
      </c>
    </row>
    <row r="1127" spans="11:11">
      <c r="K1127" s="51" t="str">
        <f t="shared" si="64"/>
        <v>-</v>
      </c>
    </row>
    <row r="1128" spans="11:11">
      <c r="K1128" s="51" t="str">
        <f t="shared" si="64"/>
        <v>-</v>
      </c>
    </row>
    <row r="1129" spans="11:11">
      <c r="K1129" s="51" t="str">
        <f t="shared" si="64"/>
        <v>-</v>
      </c>
    </row>
    <row r="1130" spans="11:11">
      <c r="K1130" s="51" t="str">
        <f t="shared" si="64"/>
        <v>-</v>
      </c>
    </row>
    <row r="1131" spans="11:11">
      <c r="K1131" s="51" t="str">
        <f t="shared" si="64"/>
        <v>-</v>
      </c>
    </row>
    <row r="1132" spans="11:11">
      <c r="K1132" s="51" t="str">
        <f t="shared" si="64"/>
        <v>-</v>
      </c>
    </row>
    <row r="1133" spans="11:11">
      <c r="K1133" s="51" t="str">
        <f t="shared" si="64"/>
        <v>-</v>
      </c>
    </row>
    <row r="1134" spans="11:11">
      <c r="K1134" s="51" t="str">
        <f t="shared" si="64"/>
        <v>-</v>
      </c>
    </row>
    <row r="1135" spans="11:11">
      <c r="K1135" s="51" t="str">
        <f t="shared" si="64"/>
        <v>-</v>
      </c>
    </row>
    <row r="1136" spans="11:11">
      <c r="K1136" s="51" t="str">
        <f t="shared" si="64"/>
        <v>-</v>
      </c>
    </row>
    <row r="1137" spans="11:11">
      <c r="K1137" s="51" t="str">
        <f t="shared" si="64"/>
        <v>-</v>
      </c>
    </row>
    <row r="1138" spans="11:11">
      <c r="K1138" s="51" t="str">
        <f t="shared" si="64"/>
        <v>-</v>
      </c>
    </row>
    <row r="1139" spans="11:11">
      <c r="K1139" s="51" t="str">
        <f t="shared" si="64"/>
        <v>-</v>
      </c>
    </row>
    <row r="1140" spans="11:11">
      <c r="K1140" s="51" t="str">
        <f t="shared" si="64"/>
        <v>-</v>
      </c>
    </row>
    <row r="1141" spans="11:11">
      <c r="K1141" s="51" t="str">
        <f t="shared" si="64"/>
        <v>-</v>
      </c>
    </row>
    <row r="1142" spans="11:11">
      <c r="K1142" s="51" t="str">
        <f t="shared" si="64"/>
        <v>-</v>
      </c>
    </row>
    <row r="1143" spans="11:11">
      <c r="K1143" s="51" t="str">
        <f t="shared" si="64"/>
        <v>-</v>
      </c>
    </row>
    <row r="1144" spans="11:11">
      <c r="K1144" s="51" t="str">
        <f t="shared" si="64"/>
        <v>-</v>
      </c>
    </row>
    <row r="1145" spans="11:11">
      <c r="K1145" s="51" t="str">
        <f t="shared" si="64"/>
        <v>-</v>
      </c>
    </row>
    <row r="1146" spans="11:11">
      <c r="K1146" s="51" t="str">
        <f t="shared" si="64"/>
        <v>-</v>
      </c>
    </row>
    <row r="1147" spans="11:11">
      <c r="K1147" s="51" t="str">
        <f t="shared" si="64"/>
        <v>-</v>
      </c>
    </row>
    <row r="1148" spans="11:11">
      <c r="K1148" s="51" t="str">
        <f t="shared" si="64"/>
        <v>-</v>
      </c>
    </row>
    <row r="1149" spans="11:11">
      <c r="K1149" s="51" t="str">
        <f t="shared" si="64"/>
        <v>-</v>
      </c>
    </row>
    <row r="1150" spans="11:11">
      <c r="K1150" s="51" t="str">
        <f t="shared" si="64"/>
        <v>-</v>
      </c>
    </row>
    <row r="1151" spans="11:11">
      <c r="K1151" s="51" t="str">
        <f t="shared" si="64"/>
        <v>-</v>
      </c>
    </row>
    <row r="1152" spans="11:11">
      <c r="K1152" s="51" t="str">
        <f t="shared" si="64"/>
        <v>-</v>
      </c>
    </row>
    <row r="1153" spans="11:11">
      <c r="K1153" s="51" t="str">
        <f t="shared" si="64"/>
        <v>-</v>
      </c>
    </row>
    <row r="1154" spans="11:11">
      <c r="K1154" s="51" t="str">
        <f t="shared" si="64"/>
        <v>-</v>
      </c>
    </row>
    <row r="1155" spans="11:11">
      <c r="K1155" s="51" t="str">
        <f t="shared" si="64"/>
        <v>-</v>
      </c>
    </row>
    <row r="1156" spans="11:11">
      <c r="K1156" s="51" t="str">
        <f t="shared" ref="K1156:K1219" si="65">CONCATENATE(H1156,"-",I1156)</f>
        <v>-</v>
      </c>
    </row>
    <row r="1157" spans="11:11">
      <c r="K1157" s="51" t="str">
        <f t="shared" si="65"/>
        <v>-</v>
      </c>
    </row>
    <row r="1158" spans="11:11">
      <c r="K1158" s="51" t="str">
        <f t="shared" si="65"/>
        <v>-</v>
      </c>
    </row>
    <row r="1159" spans="11:11">
      <c r="K1159" s="51" t="str">
        <f t="shared" si="65"/>
        <v>-</v>
      </c>
    </row>
    <row r="1160" spans="11:11">
      <c r="K1160" s="51" t="str">
        <f t="shared" si="65"/>
        <v>-</v>
      </c>
    </row>
    <row r="1161" spans="11:11">
      <c r="K1161" s="51" t="str">
        <f t="shared" si="65"/>
        <v>-</v>
      </c>
    </row>
    <row r="1162" spans="11:11">
      <c r="K1162" s="51" t="str">
        <f t="shared" si="65"/>
        <v>-</v>
      </c>
    </row>
    <row r="1163" spans="11:11">
      <c r="K1163" s="51" t="str">
        <f t="shared" si="65"/>
        <v>-</v>
      </c>
    </row>
    <row r="1164" spans="11:11">
      <c r="K1164" s="51" t="str">
        <f t="shared" si="65"/>
        <v>-</v>
      </c>
    </row>
    <row r="1165" spans="11:11">
      <c r="K1165" s="51" t="str">
        <f t="shared" si="65"/>
        <v>-</v>
      </c>
    </row>
    <row r="1166" spans="11:11">
      <c r="K1166" s="51" t="str">
        <f t="shared" si="65"/>
        <v>-</v>
      </c>
    </row>
    <row r="1167" spans="11:11">
      <c r="K1167" s="51" t="str">
        <f t="shared" si="65"/>
        <v>-</v>
      </c>
    </row>
    <row r="1168" spans="11:11">
      <c r="K1168" s="51" t="str">
        <f t="shared" si="65"/>
        <v>-</v>
      </c>
    </row>
    <row r="1169" spans="11:11">
      <c r="K1169" s="51" t="str">
        <f t="shared" si="65"/>
        <v>-</v>
      </c>
    </row>
    <row r="1170" spans="11:11">
      <c r="K1170" s="51" t="str">
        <f t="shared" si="65"/>
        <v>-</v>
      </c>
    </row>
    <row r="1171" spans="11:11">
      <c r="K1171" s="51" t="str">
        <f t="shared" si="65"/>
        <v>-</v>
      </c>
    </row>
    <row r="1172" spans="11:11">
      <c r="K1172" s="51" t="str">
        <f t="shared" si="65"/>
        <v>-</v>
      </c>
    </row>
    <row r="1173" spans="11:11">
      <c r="K1173" s="51" t="str">
        <f t="shared" si="65"/>
        <v>-</v>
      </c>
    </row>
    <row r="1174" spans="11:11">
      <c r="K1174" s="51" t="str">
        <f t="shared" si="65"/>
        <v>-</v>
      </c>
    </row>
    <row r="1175" spans="11:11">
      <c r="K1175" s="51" t="str">
        <f t="shared" si="65"/>
        <v>-</v>
      </c>
    </row>
    <row r="1176" spans="11:11">
      <c r="K1176" s="51" t="str">
        <f t="shared" si="65"/>
        <v>-</v>
      </c>
    </row>
    <row r="1177" spans="11:11">
      <c r="K1177" s="51" t="str">
        <f t="shared" si="65"/>
        <v>-</v>
      </c>
    </row>
    <row r="1178" spans="11:11">
      <c r="K1178" s="51" t="str">
        <f t="shared" si="65"/>
        <v>-</v>
      </c>
    </row>
    <row r="1179" spans="11:11">
      <c r="K1179" s="51" t="str">
        <f t="shared" si="65"/>
        <v>-</v>
      </c>
    </row>
    <row r="1180" spans="11:11">
      <c r="K1180" s="51" t="str">
        <f t="shared" si="65"/>
        <v>-</v>
      </c>
    </row>
    <row r="1181" spans="11:11">
      <c r="K1181" s="51" t="str">
        <f t="shared" si="65"/>
        <v>-</v>
      </c>
    </row>
    <row r="1182" spans="11:11">
      <c r="K1182" s="51" t="str">
        <f t="shared" si="65"/>
        <v>-</v>
      </c>
    </row>
    <row r="1183" spans="11:11">
      <c r="K1183" s="51" t="str">
        <f t="shared" si="65"/>
        <v>-</v>
      </c>
    </row>
    <row r="1184" spans="11:11">
      <c r="K1184" s="51" t="str">
        <f t="shared" si="65"/>
        <v>-</v>
      </c>
    </row>
    <row r="1185" spans="11:11">
      <c r="K1185" s="51" t="str">
        <f t="shared" si="65"/>
        <v>-</v>
      </c>
    </row>
    <row r="1186" spans="11:11">
      <c r="K1186" s="51" t="str">
        <f t="shared" si="65"/>
        <v>-</v>
      </c>
    </row>
    <row r="1187" spans="11:11">
      <c r="K1187" s="51" t="str">
        <f t="shared" si="65"/>
        <v>-</v>
      </c>
    </row>
    <row r="1188" spans="11:11">
      <c r="K1188" s="51" t="str">
        <f t="shared" si="65"/>
        <v>-</v>
      </c>
    </row>
    <row r="1189" spans="11:11">
      <c r="K1189" s="51" t="str">
        <f t="shared" si="65"/>
        <v>-</v>
      </c>
    </row>
    <row r="1190" spans="11:11">
      <c r="K1190" s="51" t="str">
        <f t="shared" si="65"/>
        <v>-</v>
      </c>
    </row>
    <row r="1191" spans="11:11">
      <c r="K1191" s="51" t="str">
        <f t="shared" si="65"/>
        <v>-</v>
      </c>
    </row>
    <row r="1192" spans="11:11">
      <c r="K1192" s="51" t="str">
        <f t="shared" si="65"/>
        <v>-</v>
      </c>
    </row>
    <row r="1193" spans="11:11">
      <c r="K1193" s="51" t="str">
        <f t="shared" si="65"/>
        <v>-</v>
      </c>
    </row>
    <row r="1194" spans="11:11">
      <c r="K1194" s="51" t="str">
        <f t="shared" si="65"/>
        <v>-</v>
      </c>
    </row>
    <row r="1195" spans="11:11">
      <c r="K1195" s="51" t="str">
        <f t="shared" si="65"/>
        <v>-</v>
      </c>
    </row>
    <row r="1196" spans="11:11">
      <c r="K1196" s="51" t="str">
        <f t="shared" si="65"/>
        <v>-</v>
      </c>
    </row>
    <row r="1197" spans="11:11">
      <c r="K1197" s="51" t="str">
        <f t="shared" si="65"/>
        <v>-</v>
      </c>
    </row>
    <row r="1198" spans="11:11">
      <c r="K1198" s="51" t="str">
        <f t="shared" si="65"/>
        <v>-</v>
      </c>
    </row>
    <row r="1199" spans="11:11">
      <c r="K1199" s="51" t="str">
        <f t="shared" si="65"/>
        <v>-</v>
      </c>
    </row>
    <row r="1200" spans="11:11">
      <c r="K1200" s="51" t="str">
        <f t="shared" si="65"/>
        <v>-</v>
      </c>
    </row>
    <row r="1201" spans="11:11">
      <c r="K1201" s="51" t="str">
        <f t="shared" si="65"/>
        <v>-</v>
      </c>
    </row>
    <row r="1202" spans="11:11">
      <c r="K1202" s="51" t="str">
        <f t="shared" si="65"/>
        <v>-</v>
      </c>
    </row>
    <row r="1203" spans="11:11">
      <c r="K1203" s="51" t="str">
        <f t="shared" si="65"/>
        <v>-</v>
      </c>
    </row>
    <row r="1204" spans="11:11">
      <c r="K1204" s="51" t="str">
        <f t="shared" si="65"/>
        <v>-</v>
      </c>
    </row>
    <row r="1205" spans="11:11">
      <c r="K1205" s="51" t="str">
        <f t="shared" si="65"/>
        <v>-</v>
      </c>
    </row>
    <row r="1206" spans="11:11">
      <c r="K1206" s="51" t="str">
        <f t="shared" si="65"/>
        <v>-</v>
      </c>
    </row>
    <row r="1207" spans="11:11">
      <c r="K1207" s="51" t="str">
        <f t="shared" si="65"/>
        <v>-</v>
      </c>
    </row>
    <row r="1208" spans="11:11">
      <c r="K1208" s="51" t="str">
        <f t="shared" si="65"/>
        <v>-</v>
      </c>
    </row>
    <row r="1209" spans="11:11">
      <c r="K1209" s="51" t="str">
        <f t="shared" si="65"/>
        <v>-</v>
      </c>
    </row>
    <row r="1210" spans="11:11">
      <c r="K1210" s="51" t="str">
        <f t="shared" si="65"/>
        <v>-</v>
      </c>
    </row>
    <row r="1211" spans="11:11">
      <c r="K1211" s="51" t="str">
        <f t="shared" si="65"/>
        <v>-</v>
      </c>
    </row>
    <row r="1212" spans="11:11">
      <c r="K1212" s="51" t="str">
        <f t="shared" si="65"/>
        <v>-</v>
      </c>
    </row>
    <row r="1213" spans="11:11">
      <c r="K1213" s="51" t="str">
        <f t="shared" si="65"/>
        <v>-</v>
      </c>
    </row>
    <row r="1214" spans="11:11">
      <c r="K1214" s="51" t="str">
        <f t="shared" si="65"/>
        <v>-</v>
      </c>
    </row>
    <row r="1215" spans="11:11">
      <c r="K1215" s="51" t="str">
        <f t="shared" si="65"/>
        <v>-</v>
      </c>
    </row>
    <row r="1216" spans="11:11">
      <c r="K1216" s="51" t="str">
        <f t="shared" si="65"/>
        <v>-</v>
      </c>
    </row>
    <row r="1217" spans="11:11">
      <c r="K1217" s="51" t="str">
        <f t="shared" si="65"/>
        <v>-</v>
      </c>
    </row>
    <row r="1218" spans="11:11">
      <c r="K1218" s="51" t="str">
        <f t="shared" si="65"/>
        <v>-</v>
      </c>
    </row>
    <row r="1219" spans="11:11">
      <c r="K1219" s="51" t="str">
        <f t="shared" si="65"/>
        <v>-</v>
      </c>
    </row>
    <row r="1220" spans="11:11">
      <c r="K1220" s="51" t="str">
        <f t="shared" ref="K1220:K1283" si="66">CONCATENATE(H1220,"-",I1220)</f>
        <v>-</v>
      </c>
    </row>
    <row r="1221" spans="11:11">
      <c r="K1221" s="51" t="str">
        <f t="shared" si="66"/>
        <v>-</v>
      </c>
    </row>
    <row r="1222" spans="11:11">
      <c r="K1222" s="51" t="str">
        <f t="shared" si="66"/>
        <v>-</v>
      </c>
    </row>
    <row r="1223" spans="11:11">
      <c r="K1223" s="51" t="str">
        <f t="shared" si="66"/>
        <v>-</v>
      </c>
    </row>
    <row r="1224" spans="11:11">
      <c r="K1224" s="51" t="str">
        <f t="shared" si="66"/>
        <v>-</v>
      </c>
    </row>
    <row r="1225" spans="11:11">
      <c r="K1225" s="51" t="str">
        <f t="shared" si="66"/>
        <v>-</v>
      </c>
    </row>
    <row r="1226" spans="11:11">
      <c r="K1226" s="51" t="str">
        <f t="shared" si="66"/>
        <v>-</v>
      </c>
    </row>
    <row r="1227" spans="11:11">
      <c r="K1227" s="51" t="str">
        <f t="shared" si="66"/>
        <v>-</v>
      </c>
    </row>
    <row r="1228" spans="11:11">
      <c r="K1228" s="51" t="str">
        <f t="shared" si="66"/>
        <v>-</v>
      </c>
    </row>
    <row r="1229" spans="11:11">
      <c r="K1229" s="51" t="str">
        <f t="shared" si="66"/>
        <v>-</v>
      </c>
    </row>
    <row r="1230" spans="11:11">
      <c r="K1230" s="51" t="str">
        <f t="shared" si="66"/>
        <v>-</v>
      </c>
    </row>
    <row r="1231" spans="11:11">
      <c r="K1231" s="51" t="str">
        <f t="shared" si="66"/>
        <v>-</v>
      </c>
    </row>
    <row r="1232" spans="11:11">
      <c r="K1232" s="51" t="str">
        <f t="shared" si="66"/>
        <v>-</v>
      </c>
    </row>
    <row r="1233" spans="11:11">
      <c r="K1233" s="51" t="str">
        <f t="shared" si="66"/>
        <v>-</v>
      </c>
    </row>
    <row r="1234" spans="11:11">
      <c r="K1234" s="51" t="str">
        <f t="shared" si="66"/>
        <v>-</v>
      </c>
    </row>
    <row r="1235" spans="11:11">
      <c r="K1235" s="51" t="str">
        <f t="shared" si="66"/>
        <v>-</v>
      </c>
    </row>
    <row r="1236" spans="11:11">
      <c r="K1236" s="51" t="str">
        <f t="shared" si="66"/>
        <v>-</v>
      </c>
    </row>
    <row r="1237" spans="11:11">
      <c r="K1237" s="51" t="str">
        <f t="shared" si="66"/>
        <v>-</v>
      </c>
    </row>
    <row r="1238" spans="11:11">
      <c r="K1238" s="51" t="str">
        <f t="shared" si="66"/>
        <v>-</v>
      </c>
    </row>
    <row r="1239" spans="11:11">
      <c r="K1239" s="51" t="str">
        <f t="shared" si="66"/>
        <v>-</v>
      </c>
    </row>
    <row r="1240" spans="11:11">
      <c r="K1240" s="51" t="str">
        <f t="shared" si="66"/>
        <v>-</v>
      </c>
    </row>
    <row r="1241" spans="11:11">
      <c r="K1241" s="51" t="str">
        <f t="shared" si="66"/>
        <v>-</v>
      </c>
    </row>
    <row r="1242" spans="11:11">
      <c r="K1242" s="51" t="str">
        <f t="shared" si="66"/>
        <v>-</v>
      </c>
    </row>
    <row r="1243" spans="11:11">
      <c r="K1243" s="51" t="str">
        <f t="shared" si="66"/>
        <v>-</v>
      </c>
    </row>
    <row r="1244" spans="11:11">
      <c r="K1244" s="51" t="str">
        <f t="shared" si="66"/>
        <v>-</v>
      </c>
    </row>
    <row r="1245" spans="11:11">
      <c r="K1245" s="51" t="str">
        <f t="shared" si="66"/>
        <v>-</v>
      </c>
    </row>
    <row r="1246" spans="11:11">
      <c r="K1246" s="51" t="str">
        <f t="shared" si="66"/>
        <v>-</v>
      </c>
    </row>
    <row r="1247" spans="11:11">
      <c r="K1247" s="51" t="str">
        <f t="shared" si="66"/>
        <v>-</v>
      </c>
    </row>
    <row r="1248" spans="11:11">
      <c r="K1248" s="51" t="str">
        <f t="shared" si="66"/>
        <v>-</v>
      </c>
    </row>
    <row r="1249" spans="11:11">
      <c r="K1249" s="51" t="str">
        <f t="shared" si="66"/>
        <v>-</v>
      </c>
    </row>
    <row r="1250" spans="11:11">
      <c r="K1250" s="51" t="str">
        <f t="shared" si="66"/>
        <v>-</v>
      </c>
    </row>
    <row r="1251" spans="11:11">
      <c r="K1251" s="51" t="str">
        <f t="shared" si="66"/>
        <v>-</v>
      </c>
    </row>
    <row r="1252" spans="11:11">
      <c r="K1252" s="51" t="str">
        <f t="shared" si="66"/>
        <v>-</v>
      </c>
    </row>
    <row r="1253" spans="11:11">
      <c r="K1253" s="51" t="str">
        <f t="shared" si="66"/>
        <v>-</v>
      </c>
    </row>
    <row r="1254" spans="11:11">
      <c r="K1254" s="51" t="str">
        <f t="shared" si="66"/>
        <v>-</v>
      </c>
    </row>
    <row r="1255" spans="11:11">
      <c r="K1255" s="51" t="str">
        <f t="shared" si="66"/>
        <v>-</v>
      </c>
    </row>
    <row r="1256" spans="11:11">
      <c r="K1256" s="51" t="str">
        <f t="shared" si="66"/>
        <v>-</v>
      </c>
    </row>
    <row r="1257" spans="11:11">
      <c r="K1257" s="51" t="str">
        <f t="shared" si="66"/>
        <v>-</v>
      </c>
    </row>
    <row r="1258" spans="11:11">
      <c r="K1258" s="51" t="str">
        <f t="shared" si="66"/>
        <v>-</v>
      </c>
    </row>
    <row r="1259" spans="11:11">
      <c r="K1259" s="51" t="str">
        <f t="shared" si="66"/>
        <v>-</v>
      </c>
    </row>
    <row r="1260" spans="11:11">
      <c r="K1260" s="51" t="str">
        <f t="shared" si="66"/>
        <v>-</v>
      </c>
    </row>
    <row r="1261" spans="11:11">
      <c r="K1261" s="51" t="str">
        <f t="shared" si="66"/>
        <v>-</v>
      </c>
    </row>
    <row r="1262" spans="11:11">
      <c r="K1262" s="51" t="str">
        <f t="shared" si="66"/>
        <v>-</v>
      </c>
    </row>
    <row r="1263" spans="11:11">
      <c r="K1263" s="51" t="str">
        <f t="shared" si="66"/>
        <v>-</v>
      </c>
    </row>
    <row r="1264" spans="11:11">
      <c r="K1264" s="51" t="str">
        <f t="shared" si="66"/>
        <v>-</v>
      </c>
    </row>
    <row r="1265" spans="11:11">
      <c r="K1265" s="51" t="str">
        <f t="shared" si="66"/>
        <v>-</v>
      </c>
    </row>
    <row r="1266" spans="11:11">
      <c r="K1266" s="51" t="str">
        <f t="shared" si="66"/>
        <v>-</v>
      </c>
    </row>
    <row r="1267" spans="11:11">
      <c r="K1267" s="51" t="str">
        <f t="shared" si="66"/>
        <v>-</v>
      </c>
    </row>
    <row r="1268" spans="11:11">
      <c r="K1268" s="51" t="str">
        <f t="shared" si="66"/>
        <v>-</v>
      </c>
    </row>
    <row r="1269" spans="11:11">
      <c r="K1269" s="51" t="str">
        <f t="shared" si="66"/>
        <v>-</v>
      </c>
    </row>
    <row r="1270" spans="11:11">
      <c r="K1270" s="51" t="str">
        <f t="shared" si="66"/>
        <v>-</v>
      </c>
    </row>
    <row r="1271" spans="11:11">
      <c r="K1271" s="51" t="str">
        <f t="shared" si="66"/>
        <v>-</v>
      </c>
    </row>
    <row r="1272" spans="11:11">
      <c r="K1272" s="51" t="str">
        <f t="shared" si="66"/>
        <v>-</v>
      </c>
    </row>
    <row r="1273" spans="11:11">
      <c r="K1273" s="51" t="str">
        <f t="shared" si="66"/>
        <v>-</v>
      </c>
    </row>
    <row r="1274" spans="11:11">
      <c r="K1274" s="51" t="str">
        <f t="shared" si="66"/>
        <v>-</v>
      </c>
    </row>
    <row r="1275" spans="11:11">
      <c r="K1275" s="51" t="str">
        <f t="shared" si="66"/>
        <v>-</v>
      </c>
    </row>
    <row r="1276" spans="11:11">
      <c r="K1276" s="51" t="str">
        <f t="shared" si="66"/>
        <v>-</v>
      </c>
    </row>
    <row r="1277" spans="11:11">
      <c r="K1277" s="51" t="str">
        <f t="shared" si="66"/>
        <v>-</v>
      </c>
    </row>
    <row r="1278" spans="11:11">
      <c r="K1278" s="51" t="str">
        <f t="shared" si="66"/>
        <v>-</v>
      </c>
    </row>
    <row r="1279" spans="11:11">
      <c r="K1279" s="51" t="str">
        <f t="shared" si="66"/>
        <v>-</v>
      </c>
    </row>
    <row r="1280" spans="11:11">
      <c r="K1280" s="51" t="str">
        <f t="shared" si="66"/>
        <v>-</v>
      </c>
    </row>
    <row r="1281" spans="11:11">
      <c r="K1281" s="51" t="str">
        <f t="shared" si="66"/>
        <v>-</v>
      </c>
    </row>
    <row r="1282" spans="11:11">
      <c r="K1282" s="51" t="str">
        <f t="shared" si="66"/>
        <v>-</v>
      </c>
    </row>
    <row r="1283" spans="11:11">
      <c r="K1283" s="51" t="str">
        <f t="shared" si="66"/>
        <v>-</v>
      </c>
    </row>
    <row r="1284" spans="11:11">
      <c r="K1284" s="51" t="str">
        <f t="shared" ref="K1284:K1347" si="67">CONCATENATE(H1284,"-",I1284)</f>
        <v>-</v>
      </c>
    </row>
    <row r="1285" spans="11:11">
      <c r="K1285" s="51" t="str">
        <f t="shared" si="67"/>
        <v>-</v>
      </c>
    </row>
    <row r="1286" spans="11:11">
      <c r="K1286" s="51" t="str">
        <f t="shared" si="67"/>
        <v>-</v>
      </c>
    </row>
    <row r="1287" spans="11:11">
      <c r="K1287" s="51" t="str">
        <f t="shared" si="67"/>
        <v>-</v>
      </c>
    </row>
    <row r="1288" spans="11:11">
      <c r="K1288" s="51" t="str">
        <f t="shared" si="67"/>
        <v>-</v>
      </c>
    </row>
    <row r="1289" spans="11:11">
      <c r="K1289" s="51" t="str">
        <f t="shared" si="67"/>
        <v>-</v>
      </c>
    </row>
    <row r="1290" spans="11:11">
      <c r="K1290" s="51" t="str">
        <f t="shared" si="67"/>
        <v>-</v>
      </c>
    </row>
    <row r="1291" spans="11:11">
      <c r="K1291" s="51" t="str">
        <f t="shared" si="67"/>
        <v>-</v>
      </c>
    </row>
    <row r="1292" spans="11:11">
      <c r="K1292" s="51" t="str">
        <f t="shared" si="67"/>
        <v>-</v>
      </c>
    </row>
    <row r="1293" spans="11:11">
      <c r="K1293" s="51" t="str">
        <f t="shared" si="67"/>
        <v>-</v>
      </c>
    </row>
    <row r="1294" spans="11:11">
      <c r="K1294" s="51" t="str">
        <f t="shared" si="67"/>
        <v>-</v>
      </c>
    </row>
    <row r="1295" spans="11:11">
      <c r="K1295" s="51" t="str">
        <f t="shared" si="67"/>
        <v>-</v>
      </c>
    </row>
    <row r="1296" spans="11:11">
      <c r="K1296" s="51" t="str">
        <f t="shared" si="67"/>
        <v>-</v>
      </c>
    </row>
    <row r="1297" spans="11:11">
      <c r="K1297" s="51" t="str">
        <f t="shared" si="67"/>
        <v>-</v>
      </c>
    </row>
    <row r="1298" spans="11:11">
      <c r="K1298" s="51" t="str">
        <f t="shared" si="67"/>
        <v>-</v>
      </c>
    </row>
    <row r="1299" spans="11:11">
      <c r="K1299" s="51" t="str">
        <f t="shared" si="67"/>
        <v>-</v>
      </c>
    </row>
    <row r="1300" spans="11:11">
      <c r="K1300" s="51" t="str">
        <f t="shared" si="67"/>
        <v>-</v>
      </c>
    </row>
    <row r="1301" spans="11:11">
      <c r="K1301" s="51" t="str">
        <f t="shared" si="67"/>
        <v>-</v>
      </c>
    </row>
    <row r="1302" spans="11:11">
      <c r="K1302" s="51" t="str">
        <f t="shared" si="67"/>
        <v>-</v>
      </c>
    </row>
    <row r="1303" spans="11:11">
      <c r="K1303" s="51" t="str">
        <f t="shared" si="67"/>
        <v>-</v>
      </c>
    </row>
    <row r="1304" spans="11:11">
      <c r="K1304" s="51" t="str">
        <f t="shared" si="67"/>
        <v>-</v>
      </c>
    </row>
    <row r="1305" spans="11:11">
      <c r="K1305" s="51" t="str">
        <f t="shared" si="67"/>
        <v>-</v>
      </c>
    </row>
    <row r="1306" spans="11:11">
      <c r="K1306" s="51" t="str">
        <f t="shared" si="67"/>
        <v>-</v>
      </c>
    </row>
    <row r="1307" spans="11:11">
      <c r="K1307" s="51" t="str">
        <f t="shared" si="67"/>
        <v>-</v>
      </c>
    </row>
    <row r="1308" spans="11:11">
      <c r="K1308" s="51" t="str">
        <f t="shared" si="67"/>
        <v>-</v>
      </c>
    </row>
    <row r="1309" spans="11:11">
      <c r="K1309" s="51" t="str">
        <f t="shared" si="67"/>
        <v>-</v>
      </c>
    </row>
    <row r="1310" spans="11:11">
      <c r="K1310" s="51" t="str">
        <f t="shared" si="67"/>
        <v>-</v>
      </c>
    </row>
    <row r="1311" spans="11:11">
      <c r="K1311" s="51" t="str">
        <f t="shared" si="67"/>
        <v>-</v>
      </c>
    </row>
    <row r="1312" spans="11:11">
      <c r="K1312" s="51" t="str">
        <f t="shared" si="67"/>
        <v>-</v>
      </c>
    </row>
    <row r="1313" spans="11:11">
      <c r="K1313" s="51" t="str">
        <f t="shared" si="67"/>
        <v>-</v>
      </c>
    </row>
    <row r="1314" spans="11:11">
      <c r="K1314" s="51" t="str">
        <f t="shared" si="67"/>
        <v>-</v>
      </c>
    </row>
    <row r="1315" spans="11:11">
      <c r="K1315" s="51" t="str">
        <f t="shared" si="67"/>
        <v>-</v>
      </c>
    </row>
    <row r="1316" spans="11:11">
      <c r="K1316" s="51" t="str">
        <f t="shared" si="67"/>
        <v>-</v>
      </c>
    </row>
    <row r="1317" spans="11:11">
      <c r="K1317" s="51" t="str">
        <f t="shared" si="67"/>
        <v>-</v>
      </c>
    </row>
    <row r="1318" spans="11:11">
      <c r="K1318" s="51" t="str">
        <f t="shared" si="67"/>
        <v>-</v>
      </c>
    </row>
    <row r="1319" spans="11:11">
      <c r="K1319" s="51" t="str">
        <f t="shared" si="67"/>
        <v>-</v>
      </c>
    </row>
    <row r="1320" spans="11:11">
      <c r="K1320" s="51" t="str">
        <f t="shared" si="67"/>
        <v>-</v>
      </c>
    </row>
    <row r="1321" spans="11:11">
      <c r="K1321" s="51" t="str">
        <f t="shared" si="67"/>
        <v>-</v>
      </c>
    </row>
    <row r="1322" spans="11:11">
      <c r="K1322" s="51" t="str">
        <f t="shared" si="67"/>
        <v>-</v>
      </c>
    </row>
    <row r="1323" spans="11:11">
      <c r="K1323" s="51" t="str">
        <f t="shared" si="67"/>
        <v>-</v>
      </c>
    </row>
    <row r="1324" spans="11:11">
      <c r="K1324" s="51" t="str">
        <f t="shared" si="67"/>
        <v>-</v>
      </c>
    </row>
    <row r="1325" spans="11:11">
      <c r="K1325" s="51" t="str">
        <f t="shared" si="67"/>
        <v>-</v>
      </c>
    </row>
    <row r="1326" spans="11:11">
      <c r="K1326" s="51" t="str">
        <f t="shared" si="67"/>
        <v>-</v>
      </c>
    </row>
    <row r="1327" spans="11:11">
      <c r="K1327" s="51" t="str">
        <f t="shared" si="67"/>
        <v>-</v>
      </c>
    </row>
    <row r="1328" spans="11:11">
      <c r="K1328" s="51" t="str">
        <f t="shared" si="67"/>
        <v>-</v>
      </c>
    </row>
    <row r="1329" spans="11:11">
      <c r="K1329" s="51" t="str">
        <f t="shared" si="67"/>
        <v>-</v>
      </c>
    </row>
    <row r="1330" spans="11:11">
      <c r="K1330" s="51" t="str">
        <f t="shared" si="67"/>
        <v>-</v>
      </c>
    </row>
    <row r="1331" spans="11:11">
      <c r="K1331" s="51" t="str">
        <f t="shared" si="67"/>
        <v>-</v>
      </c>
    </row>
    <row r="1332" spans="11:11">
      <c r="K1332" s="51" t="str">
        <f t="shared" si="67"/>
        <v>-</v>
      </c>
    </row>
    <row r="1333" spans="11:11">
      <c r="K1333" s="51" t="str">
        <f t="shared" si="67"/>
        <v>-</v>
      </c>
    </row>
    <row r="1334" spans="11:11">
      <c r="K1334" s="51" t="str">
        <f t="shared" si="67"/>
        <v>-</v>
      </c>
    </row>
    <row r="1335" spans="11:11">
      <c r="K1335" s="51" t="str">
        <f t="shared" si="67"/>
        <v>-</v>
      </c>
    </row>
    <row r="1336" spans="11:11">
      <c r="K1336" s="51" t="str">
        <f t="shared" si="67"/>
        <v>-</v>
      </c>
    </row>
    <row r="1337" spans="11:11">
      <c r="K1337" s="51" t="str">
        <f t="shared" si="67"/>
        <v>-</v>
      </c>
    </row>
    <row r="1338" spans="11:11">
      <c r="K1338" s="51" t="str">
        <f t="shared" si="67"/>
        <v>-</v>
      </c>
    </row>
    <row r="1339" spans="11:11">
      <c r="K1339" s="51" t="str">
        <f t="shared" si="67"/>
        <v>-</v>
      </c>
    </row>
    <row r="1340" spans="11:11">
      <c r="K1340" s="51" t="str">
        <f t="shared" si="67"/>
        <v>-</v>
      </c>
    </row>
    <row r="1341" spans="11:11">
      <c r="K1341" s="51" t="str">
        <f t="shared" si="67"/>
        <v>-</v>
      </c>
    </row>
    <row r="1342" spans="11:11">
      <c r="K1342" s="51" t="str">
        <f t="shared" si="67"/>
        <v>-</v>
      </c>
    </row>
    <row r="1343" spans="11:11">
      <c r="K1343" s="51" t="str">
        <f t="shared" si="67"/>
        <v>-</v>
      </c>
    </row>
    <row r="1344" spans="11:11">
      <c r="K1344" s="51" t="str">
        <f t="shared" si="67"/>
        <v>-</v>
      </c>
    </row>
    <row r="1345" spans="11:11">
      <c r="K1345" s="51" t="str">
        <f t="shared" si="67"/>
        <v>-</v>
      </c>
    </row>
    <row r="1346" spans="11:11">
      <c r="K1346" s="51" t="str">
        <f t="shared" si="67"/>
        <v>-</v>
      </c>
    </row>
    <row r="1347" spans="11:11">
      <c r="K1347" s="51" t="str">
        <f t="shared" si="67"/>
        <v>-</v>
      </c>
    </row>
    <row r="1348" spans="11:11">
      <c r="K1348" s="51" t="str">
        <f t="shared" ref="K1348:K1411" si="68">CONCATENATE(H1348,"-",I1348)</f>
        <v>-</v>
      </c>
    </row>
    <row r="1349" spans="11:11">
      <c r="K1349" s="51" t="str">
        <f t="shared" si="68"/>
        <v>-</v>
      </c>
    </row>
    <row r="1350" spans="11:11">
      <c r="K1350" s="51" t="str">
        <f t="shared" si="68"/>
        <v>-</v>
      </c>
    </row>
    <row r="1351" spans="11:11">
      <c r="K1351" s="51" t="str">
        <f t="shared" si="68"/>
        <v>-</v>
      </c>
    </row>
    <row r="1352" spans="11:11">
      <c r="K1352" s="51" t="str">
        <f t="shared" si="68"/>
        <v>-</v>
      </c>
    </row>
    <row r="1353" spans="11:11">
      <c r="K1353" s="51" t="str">
        <f t="shared" si="68"/>
        <v>-</v>
      </c>
    </row>
    <row r="1354" spans="11:11">
      <c r="K1354" s="51" t="str">
        <f t="shared" si="68"/>
        <v>-</v>
      </c>
    </row>
    <row r="1355" spans="11:11">
      <c r="K1355" s="51" t="str">
        <f t="shared" si="68"/>
        <v>-</v>
      </c>
    </row>
    <row r="1356" spans="11:11">
      <c r="K1356" s="51" t="str">
        <f t="shared" si="68"/>
        <v>-</v>
      </c>
    </row>
    <row r="1357" spans="11:11">
      <c r="K1357" s="51" t="str">
        <f t="shared" si="68"/>
        <v>-</v>
      </c>
    </row>
    <row r="1358" spans="11:11">
      <c r="K1358" s="51" t="str">
        <f t="shared" si="68"/>
        <v>-</v>
      </c>
    </row>
    <row r="1359" spans="11:11">
      <c r="K1359" s="51" t="str">
        <f t="shared" si="68"/>
        <v>-</v>
      </c>
    </row>
    <row r="1360" spans="11:11">
      <c r="K1360" s="51" t="str">
        <f t="shared" si="68"/>
        <v>-</v>
      </c>
    </row>
    <row r="1361" spans="11:11">
      <c r="K1361" s="51" t="str">
        <f t="shared" si="68"/>
        <v>-</v>
      </c>
    </row>
    <row r="1362" spans="11:11">
      <c r="K1362" s="51" t="str">
        <f t="shared" si="68"/>
        <v>-</v>
      </c>
    </row>
    <row r="1363" spans="11:11">
      <c r="K1363" s="51" t="str">
        <f t="shared" si="68"/>
        <v>-</v>
      </c>
    </row>
    <row r="1364" spans="11:11">
      <c r="K1364" s="51" t="str">
        <f t="shared" si="68"/>
        <v>-</v>
      </c>
    </row>
    <row r="1365" spans="11:11">
      <c r="K1365" s="51" t="str">
        <f t="shared" si="68"/>
        <v>-</v>
      </c>
    </row>
    <row r="1366" spans="11:11">
      <c r="K1366" s="51" t="str">
        <f t="shared" si="68"/>
        <v>-</v>
      </c>
    </row>
    <row r="1367" spans="11:11">
      <c r="K1367" s="51" t="str">
        <f t="shared" si="68"/>
        <v>-</v>
      </c>
    </row>
    <row r="1368" spans="11:11">
      <c r="K1368" s="51" t="str">
        <f t="shared" si="68"/>
        <v>-</v>
      </c>
    </row>
    <row r="1369" spans="11:11">
      <c r="K1369" s="51" t="str">
        <f t="shared" si="68"/>
        <v>-</v>
      </c>
    </row>
    <row r="1370" spans="11:11">
      <c r="K1370" s="51" t="str">
        <f t="shared" si="68"/>
        <v>-</v>
      </c>
    </row>
    <row r="1371" spans="11:11">
      <c r="K1371" s="51" t="str">
        <f t="shared" si="68"/>
        <v>-</v>
      </c>
    </row>
    <row r="1372" spans="11:11">
      <c r="K1372" s="51" t="str">
        <f t="shared" si="68"/>
        <v>-</v>
      </c>
    </row>
    <row r="1373" spans="11:11">
      <c r="K1373" s="51" t="str">
        <f t="shared" si="68"/>
        <v>-</v>
      </c>
    </row>
    <row r="1374" spans="11:11">
      <c r="K1374" s="51" t="str">
        <f t="shared" si="68"/>
        <v>-</v>
      </c>
    </row>
    <row r="1375" spans="11:11">
      <c r="K1375" s="51" t="str">
        <f t="shared" si="68"/>
        <v>-</v>
      </c>
    </row>
    <row r="1376" spans="11:11">
      <c r="K1376" s="51" t="str">
        <f t="shared" si="68"/>
        <v>-</v>
      </c>
    </row>
    <row r="1377" spans="11:11">
      <c r="K1377" s="51" t="str">
        <f t="shared" si="68"/>
        <v>-</v>
      </c>
    </row>
    <row r="1378" spans="11:11">
      <c r="K1378" s="51" t="str">
        <f t="shared" si="68"/>
        <v>-</v>
      </c>
    </row>
    <row r="1379" spans="11:11">
      <c r="K1379" s="51" t="str">
        <f t="shared" si="68"/>
        <v>-</v>
      </c>
    </row>
    <row r="1380" spans="11:11">
      <c r="K1380" s="51" t="str">
        <f t="shared" si="68"/>
        <v>-</v>
      </c>
    </row>
    <row r="1381" spans="11:11">
      <c r="K1381" s="51" t="str">
        <f t="shared" si="68"/>
        <v>-</v>
      </c>
    </row>
    <row r="1382" spans="11:11">
      <c r="K1382" s="51" t="str">
        <f t="shared" si="68"/>
        <v>-</v>
      </c>
    </row>
    <row r="1383" spans="11:11">
      <c r="K1383" s="51" t="str">
        <f t="shared" si="68"/>
        <v>-</v>
      </c>
    </row>
    <row r="1384" spans="11:11">
      <c r="K1384" s="51" t="str">
        <f t="shared" si="68"/>
        <v>-</v>
      </c>
    </row>
    <row r="1385" spans="11:11">
      <c r="K1385" s="51" t="str">
        <f t="shared" si="68"/>
        <v>-</v>
      </c>
    </row>
    <row r="1386" spans="11:11">
      <c r="K1386" s="51" t="str">
        <f t="shared" si="68"/>
        <v>-</v>
      </c>
    </row>
    <row r="1387" spans="11:11">
      <c r="K1387" s="51" t="str">
        <f t="shared" si="68"/>
        <v>-</v>
      </c>
    </row>
    <row r="1388" spans="11:11">
      <c r="K1388" s="51" t="str">
        <f t="shared" si="68"/>
        <v>-</v>
      </c>
    </row>
    <row r="1389" spans="11:11">
      <c r="K1389" s="51" t="str">
        <f t="shared" si="68"/>
        <v>-</v>
      </c>
    </row>
    <row r="1390" spans="11:11">
      <c r="K1390" s="51" t="str">
        <f t="shared" si="68"/>
        <v>-</v>
      </c>
    </row>
    <row r="1391" spans="11:11">
      <c r="K1391" s="51" t="str">
        <f t="shared" si="68"/>
        <v>-</v>
      </c>
    </row>
    <row r="1392" spans="11:11">
      <c r="K1392" s="51" t="str">
        <f t="shared" si="68"/>
        <v>-</v>
      </c>
    </row>
    <row r="1393" spans="11:11">
      <c r="K1393" s="51" t="str">
        <f t="shared" si="68"/>
        <v>-</v>
      </c>
    </row>
    <row r="1394" spans="11:11">
      <c r="K1394" s="51" t="str">
        <f t="shared" si="68"/>
        <v>-</v>
      </c>
    </row>
    <row r="1395" spans="11:11">
      <c r="K1395" s="51" t="str">
        <f t="shared" si="68"/>
        <v>-</v>
      </c>
    </row>
    <row r="1396" spans="11:11">
      <c r="K1396" s="51" t="str">
        <f t="shared" si="68"/>
        <v>-</v>
      </c>
    </row>
    <row r="1397" spans="11:11">
      <c r="K1397" s="51" t="str">
        <f t="shared" si="68"/>
        <v>-</v>
      </c>
    </row>
    <row r="1398" spans="11:11">
      <c r="K1398" s="51" t="str">
        <f t="shared" si="68"/>
        <v>-</v>
      </c>
    </row>
    <row r="1399" spans="11:11">
      <c r="K1399" s="51" t="str">
        <f t="shared" si="68"/>
        <v>-</v>
      </c>
    </row>
    <row r="1400" spans="11:11">
      <c r="K1400" s="51" t="str">
        <f t="shared" si="68"/>
        <v>-</v>
      </c>
    </row>
    <row r="1401" spans="11:11">
      <c r="K1401" s="51" t="str">
        <f t="shared" si="68"/>
        <v>-</v>
      </c>
    </row>
    <row r="1402" spans="11:11">
      <c r="K1402" s="51" t="str">
        <f t="shared" si="68"/>
        <v>-</v>
      </c>
    </row>
    <row r="1403" spans="11:11">
      <c r="K1403" s="51" t="str">
        <f t="shared" si="68"/>
        <v>-</v>
      </c>
    </row>
    <row r="1404" spans="11:11">
      <c r="K1404" s="51" t="str">
        <f t="shared" si="68"/>
        <v>-</v>
      </c>
    </row>
    <row r="1405" spans="11:11">
      <c r="K1405" s="51" t="str">
        <f t="shared" si="68"/>
        <v>-</v>
      </c>
    </row>
    <row r="1406" spans="11:11">
      <c r="K1406" s="51" t="str">
        <f t="shared" si="68"/>
        <v>-</v>
      </c>
    </row>
    <row r="1407" spans="11:11">
      <c r="K1407" s="51" t="str">
        <f t="shared" si="68"/>
        <v>-</v>
      </c>
    </row>
    <row r="1408" spans="11:11">
      <c r="K1408" s="51" t="str">
        <f t="shared" si="68"/>
        <v>-</v>
      </c>
    </row>
    <row r="1409" spans="11:11">
      <c r="K1409" s="51" t="str">
        <f t="shared" si="68"/>
        <v>-</v>
      </c>
    </row>
    <row r="1410" spans="11:11">
      <c r="K1410" s="51" t="str">
        <f t="shared" si="68"/>
        <v>-</v>
      </c>
    </row>
    <row r="1411" spans="11:11">
      <c r="K1411" s="51" t="str">
        <f t="shared" si="68"/>
        <v>-</v>
      </c>
    </row>
    <row r="1412" spans="11:11">
      <c r="K1412" s="51" t="str">
        <f t="shared" ref="K1412:K1475" si="69">CONCATENATE(H1412,"-",I1412)</f>
        <v>-</v>
      </c>
    </row>
    <row r="1413" spans="11:11">
      <c r="K1413" s="51" t="str">
        <f t="shared" si="69"/>
        <v>-</v>
      </c>
    </row>
    <row r="1414" spans="11:11">
      <c r="K1414" s="51" t="str">
        <f t="shared" si="69"/>
        <v>-</v>
      </c>
    </row>
    <row r="1415" spans="11:11">
      <c r="K1415" s="51" t="str">
        <f t="shared" si="69"/>
        <v>-</v>
      </c>
    </row>
    <row r="1416" spans="11:11">
      <c r="K1416" s="51" t="str">
        <f t="shared" si="69"/>
        <v>-</v>
      </c>
    </row>
    <row r="1417" spans="11:11">
      <c r="K1417" s="51" t="str">
        <f t="shared" si="69"/>
        <v>-</v>
      </c>
    </row>
    <row r="1418" spans="11:11">
      <c r="K1418" s="51" t="str">
        <f t="shared" si="69"/>
        <v>-</v>
      </c>
    </row>
    <row r="1419" spans="11:11">
      <c r="K1419" s="51" t="str">
        <f t="shared" si="69"/>
        <v>-</v>
      </c>
    </row>
    <row r="1420" spans="11:11">
      <c r="K1420" s="51" t="str">
        <f t="shared" si="69"/>
        <v>-</v>
      </c>
    </row>
    <row r="1421" spans="11:11">
      <c r="K1421" s="51" t="str">
        <f t="shared" si="69"/>
        <v>-</v>
      </c>
    </row>
    <row r="1422" spans="11:11">
      <c r="K1422" s="51" t="str">
        <f t="shared" si="69"/>
        <v>-</v>
      </c>
    </row>
    <row r="1423" spans="11:11">
      <c r="K1423" s="51" t="str">
        <f t="shared" si="69"/>
        <v>-</v>
      </c>
    </row>
    <row r="1424" spans="11:11">
      <c r="K1424" s="51" t="str">
        <f t="shared" si="69"/>
        <v>-</v>
      </c>
    </row>
    <row r="1425" spans="11:11">
      <c r="K1425" s="51" t="str">
        <f t="shared" si="69"/>
        <v>-</v>
      </c>
    </row>
    <row r="1426" spans="11:11">
      <c r="K1426" s="51" t="str">
        <f t="shared" si="69"/>
        <v>-</v>
      </c>
    </row>
    <row r="1427" spans="11:11">
      <c r="K1427" s="51" t="str">
        <f t="shared" si="69"/>
        <v>-</v>
      </c>
    </row>
    <row r="1428" spans="11:11">
      <c r="K1428" s="51" t="str">
        <f t="shared" si="69"/>
        <v>-</v>
      </c>
    </row>
    <row r="1429" spans="11:11">
      <c r="K1429" s="51" t="str">
        <f t="shared" si="69"/>
        <v>-</v>
      </c>
    </row>
    <row r="1430" spans="11:11">
      <c r="K1430" s="51" t="str">
        <f t="shared" si="69"/>
        <v>-</v>
      </c>
    </row>
    <row r="1431" spans="11:11">
      <c r="K1431" s="51" t="str">
        <f t="shared" si="69"/>
        <v>-</v>
      </c>
    </row>
    <row r="1432" spans="11:11">
      <c r="K1432" s="51" t="str">
        <f t="shared" si="69"/>
        <v>-</v>
      </c>
    </row>
    <row r="1433" spans="11:11">
      <c r="K1433" s="51" t="str">
        <f t="shared" si="69"/>
        <v>-</v>
      </c>
    </row>
    <row r="1434" spans="11:11">
      <c r="K1434" s="51" t="str">
        <f t="shared" si="69"/>
        <v>-</v>
      </c>
    </row>
    <row r="1435" spans="11:11">
      <c r="K1435" s="51" t="str">
        <f t="shared" si="69"/>
        <v>-</v>
      </c>
    </row>
    <row r="1436" spans="11:11">
      <c r="K1436" s="51" t="str">
        <f t="shared" si="69"/>
        <v>-</v>
      </c>
    </row>
    <row r="1437" spans="11:11">
      <c r="K1437" s="51" t="str">
        <f t="shared" si="69"/>
        <v>-</v>
      </c>
    </row>
    <row r="1438" spans="11:11">
      <c r="K1438" s="51" t="str">
        <f t="shared" si="69"/>
        <v>-</v>
      </c>
    </row>
    <row r="1439" spans="11:11">
      <c r="K1439" s="51" t="str">
        <f t="shared" si="69"/>
        <v>-</v>
      </c>
    </row>
    <row r="1440" spans="11:11">
      <c r="K1440" s="51" t="str">
        <f t="shared" si="69"/>
        <v>-</v>
      </c>
    </row>
    <row r="1441" spans="11:11">
      <c r="K1441" s="51" t="str">
        <f t="shared" si="69"/>
        <v>-</v>
      </c>
    </row>
    <row r="1442" spans="11:11">
      <c r="K1442" s="51" t="str">
        <f t="shared" si="69"/>
        <v>-</v>
      </c>
    </row>
    <row r="1443" spans="11:11">
      <c r="K1443" s="51" t="str">
        <f t="shared" si="69"/>
        <v>-</v>
      </c>
    </row>
    <row r="1444" spans="11:11">
      <c r="K1444" s="51" t="str">
        <f t="shared" si="69"/>
        <v>-</v>
      </c>
    </row>
    <row r="1445" spans="11:11">
      <c r="K1445" s="51" t="str">
        <f t="shared" si="69"/>
        <v>-</v>
      </c>
    </row>
    <row r="1446" spans="11:11">
      <c r="K1446" s="51" t="str">
        <f t="shared" si="69"/>
        <v>-</v>
      </c>
    </row>
    <row r="1447" spans="11:11">
      <c r="K1447" s="51" t="str">
        <f t="shared" si="69"/>
        <v>-</v>
      </c>
    </row>
    <row r="1448" spans="11:11">
      <c r="K1448" s="51" t="str">
        <f t="shared" si="69"/>
        <v>-</v>
      </c>
    </row>
    <row r="1449" spans="11:11">
      <c r="K1449" s="51" t="str">
        <f t="shared" si="69"/>
        <v>-</v>
      </c>
    </row>
    <row r="1450" spans="11:11">
      <c r="K1450" s="51" t="str">
        <f t="shared" si="69"/>
        <v>-</v>
      </c>
    </row>
    <row r="1451" spans="11:11">
      <c r="K1451" s="51" t="str">
        <f t="shared" si="69"/>
        <v>-</v>
      </c>
    </row>
    <row r="1452" spans="11:11">
      <c r="K1452" s="51" t="str">
        <f t="shared" si="69"/>
        <v>-</v>
      </c>
    </row>
    <row r="1453" spans="11:11">
      <c r="K1453" s="51" t="str">
        <f t="shared" si="69"/>
        <v>-</v>
      </c>
    </row>
    <row r="1454" spans="11:11">
      <c r="K1454" s="51" t="str">
        <f t="shared" si="69"/>
        <v>-</v>
      </c>
    </row>
    <row r="1455" spans="11:11">
      <c r="K1455" s="51" t="str">
        <f t="shared" si="69"/>
        <v>-</v>
      </c>
    </row>
    <row r="1456" spans="11:11">
      <c r="K1456" s="51" t="str">
        <f t="shared" si="69"/>
        <v>-</v>
      </c>
    </row>
    <row r="1457" spans="11:11">
      <c r="K1457" s="51" t="str">
        <f t="shared" si="69"/>
        <v>-</v>
      </c>
    </row>
    <row r="1458" spans="11:11">
      <c r="K1458" s="51" t="str">
        <f t="shared" si="69"/>
        <v>-</v>
      </c>
    </row>
    <row r="1459" spans="11:11">
      <c r="K1459" s="51" t="str">
        <f t="shared" si="69"/>
        <v>-</v>
      </c>
    </row>
    <row r="1460" spans="11:11">
      <c r="K1460" s="51" t="str">
        <f t="shared" si="69"/>
        <v>-</v>
      </c>
    </row>
    <row r="1461" spans="11:11">
      <c r="K1461" s="51" t="str">
        <f t="shared" si="69"/>
        <v>-</v>
      </c>
    </row>
    <row r="1462" spans="11:11">
      <c r="K1462" s="51" t="str">
        <f t="shared" si="69"/>
        <v>-</v>
      </c>
    </row>
    <row r="1463" spans="11:11">
      <c r="K1463" s="51" t="str">
        <f t="shared" si="69"/>
        <v>-</v>
      </c>
    </row>
    <row r="1464" spans="11:11">
      <c r="K1464" s="51" t="str">
        <f t="shared" si="69"/>
        <v>-</v>
      </c>
    </row>
    <row r="1465" spans="11:11">
      <c r="K1465" s="51" t="str">
        <f t="shared" si="69"/>
        <v>-</v>
      </c>
    </row>
    <row r="1466" spans="11:11">
      <c r="K1466" s="51" t="str">
        <f t="shared" si="69"/>
        <v>-</v>
      </c>
    </row>
    <row r="1467" spans="11:11">
      <c r="K1467" s="51" t="str">
        <f t="shared" si="69"/>
        <v>-</v>
      </c>
    </row>
    <row r="1468" spans="11:11">
      <c r="K1468" s="51" t="str">
        <f t="shared" si="69"/>
        <v>-</v>
      </c>
    </row>
    <row r="1469" spans="11:11">
      <c r="K1469" s="51" t="str">
        <f t="shared" si="69"/>
        <v>-</v>
      </c>
    </row>
    <row r="1470" spans="11:11">
      <c r="K1470" s="51" t="str">
        <f t="shared" si="69"/>
        <v>-</v>
      </c>
    </row>
    <row r="1471" spans="11:11">
      <c r="K1471" s="51" t="str">
        <f t="shared" si="69"/>
        <v>-</v>
      </c>
    </row>
    <row r="1472" spans="11:11">
      <c r="K1472" s="51" t="str">
        <f t="shared" si="69"/>
        <v>-</v>
      </c>
    </row>
    <row r="1473" spans="11:11">
      <c r="K1473" s="51" t="str">
        <f t="shared" si="69"/>
        <v>-</v>
      </c>
    </row>
    <row r="1474" spans="11:11">
      <c r="K1474" s="51" t="str">
        <f t="shared" si="69"/>
        <v>-</v>
      </c>
    </row>
    <row r="1475" spans="11:11">
      <c r="K1475" s="51" t="str">
        <f t="shared" si="69"/>
        <v>-</v>
      </c>
    </row>
    <row r="1476" spans="11:11">
      <c r="K1476" s="51" t="str">
        <f t="shared" ref="K1476:K1539" si="70">CONCATENATE(H1476,"-",I1476)</f>
        <v>-</v>
      </c>
    </row>
    <row r="1477" spans="11:11">
      <c r="K1477" s="51" t="str">
        <f t="shared" si="70"/>
        <v>-</v>
      </c>
    </row>
    <row r="1478" spans="11:11">
      <c r="K1478" s="51" t="str">
        <f t="shared" si="70"/>
        <v>-</v>
      </c>
    </row>
    <row r="1479" spans="11:11">
      <c r="K1479" s="51" t="str">
        <f t="shared" si="70"/>
        <v>-</v>
      </c>
    </row>
    <row r="1480" spans="11:11">
      <c r="K1480" s="51" t="str">
        <f t="shared" si="70"/>
        <v>-</v>
      </c>
    </row>
    <row r="1481" spans="11:11">
      <c r="K1481" s="51" t="str">
        <f t="shared" si="70"/>
        <v>-</v>
      </c>
    </row>
    <row r="1482" spans="11:11">
      <c r="K1482" s="51" t="str">
        <f t="shared" si="70"/>
        <v>-</v>
      </c>
    </row>
    <row r="1483" spans="11:11">
      <c r="K1483" s="51" t="str">
        <f t="shared" si="70"/>
        <v>-</v>
      </c>
    </row>
    <row r="1484" spans="11:11">
      <c r="K1484" s="51" t="str">
        <f t="shared" si="70"/>
        <v>-</v>
      </c>
    </row>
    <row r="1485" spans="11:11">
      <c r="K1485" s="51" t="str">
        <f t="shared" si="70"/>
        <v>-</v>
      </c>
    </row>
    <row r="1486" spans="11:11">
      <c r="K1486" s="51" t="str">
        <f t="shared" si="70"/>
        <v>-</v>
      </c>
    </row>
    <row r="1487" spans="11:11">
      <c r="K1487" s="51" t="str">
        <f t="shared" si="70"/>
        <v>-</v>
      </c>
    </row>
    <row r="1488" spans="11:11">
      <c r="K1488" s="51" t="str">
        <f t="shared" si="70"/>
        <v>-</v>
      </c>
    </row>
    <row r="1489" spans="11:11">
      <c r="K1489" s="51" t="str">
        <f t="shared" si="70"/>
        <v>-</v>
      </c>
    </row>
    <row r="1490" spans="11:11">
      <c r="K1490" s="51" t="str">
        <f t="shared" si="70"/>
        <v>-</v>
      </c>
    </row>
    <row r="1491" spans="11:11">
      <c r="K1491" s="51" t="str">
        <f t="shared" si="70"/>
        <v>-</v>
      </c>
    </row>
    <row r="1492" spans="11:11">
      <c r="K1492" s="51" t="str">
        <f t="shared" si="70"/>
        <v>-</v>
      </c>
    </row>
    <row r="1493" spans="11:11">
      <c r="K1493" s="51" t="str">
        <f t="shared" si="70"/>
        <v>-</v>
      </c>
    </row>
    <row r="1494" spans="11:11">
      <c r="K1494" s="51" t="str">
        <f t="shared" si="70"/>
        <v>-</v>
      </c>
    </row>
    <row r="1495" spans="11:11">
      <c r="K1495" s="51" t="str">
        <f t="shared" si="70"/>
        <v>-</v>
      </c>
    </row>
    <row r="1496" spans="11:11">
      <c r="K1496" s="51" t="str">
        <f t="shared" si="70"/>
        <v>-</v>
      </c>
    </row>
    <row r="1497" spans="11:11">
      <c r="K1497" s="51" t="str">
        <f t="shared" si="70"/>
        <v>-</v>
      </c>
    </row>
    <row r="1498" spans="11:11">
      <c r="K1498" s="51" t="str">
        <f t="shared" si="70"/>
        <v>-</v>
      </c>
    </row>
    <row r="1499" spans="11:11">
      <c r="K1499" s="51" t="str">
        <f t="shared" si="70"/>
        <v>-</v>
      </c>
    </row>
    <row r="1500" spans="11:11">
      <c r="K1500" s="51" t="str">
        <f t="shared" si="70"/>
        <v>-</v>
      </c>
    </row>
    <row r="1501" spans="11:11">
      <c r="K1501" s="51" t="str">
        <f t="shared" si="70"/>
        <v>-</v>
      </c>
    </row>
    <row r="1502" spans="11:11">
      <c r="K1502" s="51" t="str">
        <f t="shared" si="70"/>
        <v>-</v>
      </c>
    </row>
    <row r="1503" spans="11:11">
      <c r="K1503" s="51" t="str">
        <f t="shared" si="70"/>
        <v>-</v>
      </c>
    </row>
    <row r="1504" spans="11:11">
      <c r="K1504" s="51" t="str">
        <f t="shared" si="70"/>
        <v>-</v>
      </c>
    </row>
    <row r="1505" spans="11:11">
      <c r="K1505" s="51" t="str">
        <f t="shared" si="70"/>
        <v>-</v>
      </c>
    </row>
    <row r="1506" spans="11:11">
      <c r="K1506" s="51" t="str">
        <f t="shared" si="70"/>
        <v>-</v>
      </c>
    </row>
    <row r="1507" spans="11:11">
      <c r="K1507" s="51" t="str">
        <f t="shared" si="70"/>
        <v>-</v>
      </c>
    </row>
    <row r="1508" spans="11:11">
      <c r="K1508" s="51" t="str">
        <f t="shared" si="70"/>
        <v>-</v>
      </c>
    </row>
    <row r="1509" spans="11:11">
      <c r="K1509" s="51" t="str">
        <f t="shared" si="70"/>
        <v>-</v>
      </c>
    </row>
    <row r="1510" spans="11:11">
      <c r="K1510" s="51" t="str">
        <f t="shared" si="70"/>
        <v>-</v>
      </c>
    </row>
    <row r="1511" spans="11:11">
      <c r="K1511" s="51" t="str">
        <f t="shared" si="70"/>
        <v>-</v>
      </c>
    </row>
    <row r="1512" spans="11:11">
      <c r="K1512" s="51" t="str">
        <f t="shared" si="70"/>
        <v>-</v>
      </c>
    </row>
    <row r="1513" spans="11:11">
      <c r="K1513" s="51" t="str">
        <f t="shared" si="70"/>
        <v>-</v>
      </c>
    </row>
    <row r="1514" spans="11:11">
      <c r="K1514" s="51" t="str">
        <f t="shared" si="70"/>
        <v>-</v>
      </c>
    </row>
    <row r="1515" spans="11:11">
      <c r="K1515" s="51" t="str">
        <f t="shared" si="70"/>
        <v>-</v>
      </c>
    </row>
    <row r="1516" spans="11:11">
      <c r="K1516" s="51" t="str">
        <f t="shared" si="70"/>
        <v>-</v>
      </c>
    </row>
    <row r="1517" spans="11:11">
      <c r="K1517" s="51" t="str">
        <f t="shared" si="70"/>
        <v>-</v>
      </c>
    </row>
    <row r="1518" spans="11:11">
      <c r="K1518" s="51" t="str">
        <f t="shared" si="70"/>
        <v>-</v>
      </c>
    </row>
    <row r="1519" spans="11:11">
      <c r="K1519" s="51" t="str">
        <f t="shared" si="70"/>
        <v>-</v>
      </c>
    </row>
    <row r="1520" spans="11:11">
      <c r="K1520" s="51" t="str">
        <f t="shared" si="70"/>
        <v>-</v>
      </c>
    </row>
    <row r="1521" spans="11:11">
      <c r="K1521" s="51" t="str">
        <f t="shared" si="70"/>
        <v>-</v>
      </c>
    </row>
    <row r="1522" spans="11:11">
      <c r="K1522" s="51" t="str">
        <f t="shared" si="70"/>
        <v>-</v>
      </c>
    </row>
    <row r="1523" spans="11:11">
      <c r="K1523" s="51" t="str">
        <f t="shared" si="70"/>
        <v>-</v>
      </c>
    </row>
    <row r="1524" spans="11:11">
      <c r="K1524" s="51" t="str">
        <f t="shared" si="70"/>
        <v>-</v>
      </c>
    </row>
    <row r="1525" spans="11:11">
      <c r="K1525" s="51" t="str">
        <f t="shared" si="70"/>
        <v>-</v>
      </c>
    </row>
    <row r="1526" spans="11:11">
      <c r="K1526" s="51" t="str">
        <f t="shared" si="70"/>
        <v>-</v>
      </c>
    </row>
    <row r="1527" spans="11:11">
      <c r="K1527" s="51" t="str">
        <f t="shared" si="70"/>
        <v>-</v>
      </c>
    </row>
    <row r="1528" spans="11:11">
      <c r="K1528" s="51" t="str">
        <f t="shared" si="70"/>
        <v>-</v>
      </c>
    </row>
    <row r="1529" spans="11:11">
      <c r="K1529" s="51" t="str">
        <f t="shared" si="70"/>
        <v>-</v>
      </c>
    </row>
    <row r="1530" spans="11:11">
      <c r="K1530" s="51" t="str">
        <f t="shared" si="70"/>
        <v>-</v>
      </c>
    </row>
    <row r="1531" spans="11:11">
      <c r="K1531" s="51" t="str">
        <f t="shared" si="70"/>
        <v>-</v>
      </c>
    </row>
    <row r="1532" spans="11:11">
      <c r="K1532" s="51" t="str">
        <f t="shared" si="70"/>
        <v>-</v>
      </c>
    </row>
    <row r="1533" spans="11:11">
      <c r="K1533" s="51" t="str">
        <f t="shared" si="70"/>
        <v>-</v>
      </c>
    </row>
    <row r="1534" spans="11:11">
      <c r="K1534" s="51" t="str">
        <f t="shared" si="70"/>
        <v>-</v>
      </c>
    </row>
    <row r="1535" spans="11:11">
      <c r="K1535" s="51" t="str">
        <f t="shared" si="70"/>
        <v>-</v>
      </c>
    </row>
    <row r="1536" spans="11:11">
      <c r="K1536" s="51" t="str">
        <f t="shared" si="70"/>
        <v>-</v>
      </c>
    </row>
    <row r="1537" spans="11:11">
      <c r="K1537" s="51" t="str">
        <f t="shared" si="70"/>
        <v>-</v>
      </c>
    </row>
    <row r="1538" spans="11:11">
      <c r="K1538" s="51" t="str">
        <f t="shared" si="70"/>
        <v>-</v>
      </c>
    </row>
    <row r="1539" spans="11:11">
      <c r="K1539" s="51" t="str">
        <f t="shared" si="70"/>
        <v>-</v>
      </c>
    </row>
    <row r="1540" spans="11:11">
      <c r="K1540" s="51" t="str">
        <f t="shared" ref="K1540:K1603" si="71">CONCATENATE(H1540,"-",I1540)</f>
        <v>-</v>
      </c>
    </row>
    <row r="1541" spans="11:11">
      <c r="K1541" s="51" t="str">
        <f t="shared" si="71"/>
        <v>-</v>
      </c>
    </row>
    <row r="1542" spans="11:11">
      <c r="K1542" s="51" t="str">
        <f t="shared" si="71"/>
        <v>-</v>
      </c>
    </row>
    <row r="1543" spans="11:11">
      <c r="K1543" s="51" t="str">
        <f t="shared" si="71"/>
        <v>-</v>
      </c>
    </row>
    <row r="1544" spans="11:11">
      <c r="K1544" s="51" t="str">
        <f t="shared" si="71"/>
        <v>-</v>
      </c>
    </row>
    <row r="1545" spans="11:11">
      <c r="K1545" s="51" t="str">
        <f t="shared" si="71"/>
        <v>-</v>
      </c>
    </row>
    <row r="1546" spans="11:11">
      <c r="K1546" s="51" t="str">
        <f t="shared" si="71"/>
        <v>-</v>
      </c>
    </row>
    <row r="1547" spans="11:11">
      <c r="K1547" s="51" t="str">
        <f t="shared" si="71"/>
        <v>-</v>
      </c>
    </row>
    <row r="1548" spans="11:11">
      <c r="K1548" s="51" t="str">
        <f t="shared" si="71"/>
        <v>-</v>
      </c>
    </row>
    <row r="1549" spans="11:11">
      <c r="K1549" s="51" t="str">
        <f t="shared" si="71"/>
        <v>-</v>
      </c>
    </row>
    <row r="1550" spans="11:11">
      <c r="K1550" s="51" t="str">
        <f t="shared" si="71"/>
        <v>-</v>
      </c>
    </row>
    <row r="1551" spans="11:11">
      <c r="K1551" s="51" t="str">
        <f t="shared" si="71"/>
        <v>-</v>
      </c>
    </row>
    <row r="1552" spans="11:11">
      <c r="K1552" s="51" t="str">
        <f t="shared" si="71"/>
        <v>-</v>
      </c>
    </row>
    <row r="1553" spans="11:11">
      <c r="K1553" s="51" t="str">
        <f t="shared" si="71"/>
        <v>-</v>
      </c>
    </row>
    <row r="1554" spans="11:11">
      <c r="K1554" s="51" t="str">
        <f t="shared" si="71"/>
        <v>-</v>
      </c>
    </row>
    <row r="1555" spans="11:11">
      <c r="K1555" s="51" t="str">
        <f t="shared" si="71"/>
        <v>-</v>
      </c>
    </row>
    <row r="1556" spans="11:11">
      <c r="K1556" s="51" t="str">
        <f t="shared" si="71"/>
        <v>-</v>
      </c>
    </row>
    <row r="1557" spans="11:11">
      <c r="K1557" s="51" t="str">
        <f t="shared" si="71"/>
        <v>-</v>
      </c>
    </row>
    <row r="1558" spans="11:11">
      <c r="K1558" s="51" t="str">
        <f t="shared" si="71"/>
        <v>-</v>
      </c>
    </row>
    <row r="1559" spans="11:11">
      <c r="K1559" s="51" t="str">
        <f t="shared" si="71"/>
        <v>-</v>
      </c>
    </row>
    <row r="1560" spans="11:11">
      <c r="K1560" s="51" t="str">
        <f t="shared" si="71"/>
        <v>-</v>
      </c>
    </row>
    <row r="1561" spans="11:11">
      <c r="K1561" s="51" t="str">
        <f t="shared" si="71"/>
        <v>-</v>
      </c>
    </row>
    <row r="1562" spans="11:11">
      <c r="K1562" s="51" t="str">
        <f t="shared" si="71"/>
        <v>-</v>
      </c>
    </row>
    <row r="1563" spans="11:11">
      <c r="K1563" s="51" t="str">
        <f t="shared" si="71"/>
        <v>-</v>
      </c>
    </row>
    <row r="1564" spans="11:11">
      <c r="K1564" s="51" t="str">
        <f t="shared" si="71"/>
        <v>-</v>
      </c>
    </row>
    <row r="1565" spans="11:11">
      <c r="K1565" s="51" t="str">
        <f t="shared" si="71"/>
        <v>-</v>
      </c>
    </row>
    <row r="1566" spans="11:11">
      <c r="K1566" s="51" t="str">
        <f t="shared" si="71"/>
        <v>-</v>
      </c>
    </row>
    <row r="1567" spans="11:11">
      <c r="K1567" s="51" t="str">
        <f t="shared" si="71"/>
        <v>-</v>
      </c>
    </row>
    <row r="1568" spans="11:11">
      <c r="K1568" s="51" t="str">
        <f t="shared" si="71"/>
        <v>-</v>
      </c>
    </row>
    <row r="1569" spans="11:11">
      <c r="K1569" s="51" t="str">
        <f t="shared" si="71"/>
        <v>-</v>
      </c>
    </row>
    <row r="1570" spans="11:11">
      <c r="K1570" s="51" t="str">
        <f t="shared" si="71"/>
        <v>-</v>
      </c>
    </row>
    <row r="1571" spans="11:11">
      <c r="K1571" s="51" t="str">
        <f t="shared" si="71"/>
        <v>-</v>
      </c>
    </row>
    <row r="1572" spans="11:11">
      <c r="K1572" s="51" t="str">
        <f t="shared" si="71"/>
        <v>-</v>
      </c>
    </row>
    <row r="1573" spans="11:11">
      <c r="K1573" s="51" t="str">
        <f t="shared" si="71"/>
        <v>-</v>
      </c>
    </row>
    <row r="1574" spans="11:11">
      <c r="K1574" s="51" t="str">
        <f t="shared" si="71"/>
        <v>-</v>
      </c>
    </row>
    <row r="1575" spans="11:11">
      <c r="K1575" s="51" t="str">
        <f t="shared" si="71"/>
        <v>-</v>
      </c>
    </row>
    <row r="1576" spans="11:11">
      <c r="K1576" s="51" t="str">
        <f t="shared" si="71"/>
        <v>-</v>
      </c>
    </row>
    <row r="1577" spans="11:11">
      <c r="K1577" s="51" t="str">
        <f t="shared" si="71"/>
        <v>-</v>
      </c>
    </row>
    <row r="1578" spans="11:11">
      <c r="K1578" s="51" t="str">
        <f t="shared" si="71"/>
        <v>-</v>
      </c>
    </row>
    <row r="1579" spans="11:11">
      <c r="K1579" s="51" t="str">
        <f t="shared" si="71"/>
        <v>-</v>
      </c>
    </row>
    <row r="1580" spans="11:11">
      <c r="K1580" s="51" t="str">
        <f t="shared" si="71"/>
        <v>-</v>
      </c>
    </row>
    <row r="1581" spans="11:11">
      <c r="K1581" s="51" t="str">
        <f t="shared" si="71"/>
        <v>-</v>
      </c>
    </row>
    <row r="1582" spans="11:11">
      <c r="K1582" s="51" t="str">
        <f t="shared" si="71"/>
        <v>-</v>
      </c>
    </row>
    <row r="1583" spans="11:11">
      <c r="K1583" s="51" t="str">
        <f t="shared" si="71"/>
        <v>-</v>
      </c>
    </row>
    <row r="1584" spans="11:11">
      <c r="K1584" s="51" t="str">
        <f t="shared" si="71"/>
        <v>-</v>
      </c>
    </row>
    <row r="1585" spans="11:11">
      <c r="K1585" s="51" t="str">
        <f t="shared" si="71"/>
        <v>-</v>
      </c>
    </row>
    <row r="1586" spans="11:11">
      <c r="K1586" s="51" t="str">
        <f t="shared" si="71"/>
        <v>-</v>
      </c>
    </row>
    <row r="1587" spans="11:11">
      <c r="K1587" s="51" t="str">
        <f t="shared" si="71"/>
        <v>-</v>
      </c>
    </row>
    <row r="1588" spans="11:11">
      <c r="K1588" s="51" t="str">
        <f t="shared" si="71"/>
        <v>-</v>
      </c>
    </row>
    <row r="1589" spans="11:11">
      <c r="K1589" s="51" t="str">
        <f t="shared" si="71"/>
        <v>-</v>
      </c>
    </row>
    <row r="1590" spans="11:11">
      <c r="K1590" s="51" t="str">
        <f t="shared" si="71"/>
        <v>-</v>
      </c>
    </row>
    <row r="1591" spans="11:11">
      <c r="K1591" s="51" t="str">
        <f t="shared" si="71"/>
        <v>-</v>
      </c>
    </row>
    <row r="1592" spans="11:11">
      <c r="K1592" s="51" t="str">
        <f t="shared" si="71"/>
        <v>-</v>
      </c>
    </row>
    <row r="1593" spans="11:11">
      <c r="K1593" s="51" t="str">
        <f t="shared" si="71"/>
        <v>-</v>
      </c>
    </row>
    <row r="1594" spans="11:11">
      <c r="K1594" s="51" t="str">
        <f t="shared" si="71"/>
        <v>-</v>
      </c>
    </row>
    <row r="1595" spans="11:11">
      <c r="K1595" s="51" t="str">
        <f t="shared" si="71"/>
        <v>-</v>
      </c>
    </row>
    <row r="1596" spans="11:11">
      <c r="K1596" s="51" t="str">
        <f t="shared" si="71"/>
        <v>-</v>
      </c>
    </row>
    <row r="1597" spans="11:11">
      <c r="K1597" s="51" t="str">
        <f t="shared" si="71"/>
        <v>-</v>
      </c>
    </row>
    <row r="1598" spans="11:11">
      <c r="K1598" s="51" t="str">
        <f t="shared" si="71"/>
        <v>-</v>
      </c>
    </row>
    <row r="1599" spans="11:11">
      <c r="K1599" s="51" t="str">
        <f t="shared" si="71"/>
        <v>-</v>
      </c>
    </row>
    <row r="1600" spans="11:11">
      <c r="K1600" s="51" t="str">
        <f t="shared" si="71"/>
        <v>-</v>
      </c>
    </row>
    <row r="1601" spans="11:11">
      <c r="K1601" s="51" t="str">
        <f t="shared" si="71"/>
        <v>-</v>
      </c>
    </row>
    <row r="1602" spans="11:11">
      <c r="K1602" s="51" t="str">
        <f t="shared" si="71"/>
        <v>-</v>
      </c>
    </row>
    <row r="1603" spans="11:11">
      <c r="K1603" s="51" t="str">
        <f t="shared" si="71"/>
        <v>-</v>
      </c>
    </row>
    <row r="1604" spans="11:11">
      <c r="K1604" s="51" t="str">
        <f t="shared" ref="K1604:K1651" si="72">CONCATENATE(H1604,"-",I1604)</f>
        <v>-</v>
      </c>
    </row>
    <row r="1605" spans="11:11">
      <c r="K1605" s="51" t="str">
        <f t="shared" si="72"/>
        <v>-</v>
      </c>
    </row>
    <row r="1606" spans="11:11">
      <c r="K1606" s="51" t="str">
        <f t="shared" si="72"/>
        <v>-</v>
      </c>
    </row>
    <row r="1607" spans="11:11">
      <c r="K1607" s="51" t="str">
        <f t="shared" si="72"/>
        <v>-</v>
      </c>
    </row>
    <row r="1608" spans="11:11">
      <c r="K1608" s="51" t="str">
        <f t="shared" si="72"/>
        <v>-</v>
      </c>
    </row>
    <row r="1609" spans="11:11">
      <c r="K1609" s="51" t="str">
        <f t="shared" si="72"/>
        <v>-</v>
      </c>
    </row>
    <row r="1610" spans="11:11">
      <c r="K1610" s="51" t="str">
        <f t="shared" si="72"/>
        <v>-</v>
      </c>
    </row>
    <row r="1611" spans="11:11">
      <c r="K1611" s="51" t="str">
        <f t="shared" si="72"/>
        <v>-</v>
      </c>
    </row>
    <row r="1612" spans="11:11">
      <c r="K1612" s="51" t="str">
        <f t="shared" si="72"/>
        <v>-</v>
      </c>
    </row>
    <row r="1613" spans="11:11">
      <c r="K1613" s="51" t="str">
        <f t="shared" si="72"/>
        <v>-</v>
      </c>
    </row>
    <row r="1614" spans="11:11">
      <c r="K1614" s="51" t="str">
        <f t="shared" si="72"/>
        <v>-</v>
      </c>
    </row>
    <row r="1615" spans="11:11">
      <c r="K1615" s="51" t="str">
        <f t="shared" si="72"/>
        <v>-</v>
      </c>
    </row>
    <row r="1616" spans="11:11">
      <c r="K1616" s="51" t="str">
        <f t="shared" si="72"/>
        <v>-</v>
      </c>
    </row>
    <row r="1617" spans="11:11">
      <c r="K1617" s="51" t="str">
        <f t="shared" si="72"/>
        <v>-</v>
      </c>
    </row>
    <row r="1618" spans="11:11">
      <c r="K1618" s="51" t="str">
        <f t="shared" si="72"/>
        <v>-</v>
      </c>
    </row>
    <row r="1619" spans="11:11">
      <c r="K1619" s="51" t="str">
        <f t="shared" si="72"/>
        <v>-</v>
      </c>
    </row>
    <row r="1620" spans="11:11">
      <c r="K1620" s="51" t="str">
        <f t="shared" si="72"/>
        <v>-</v>
      </c>
    </row>
    <row r="1621" spans="11:11">
      <c r="K1621" s="51" t="str">
        <f t="shared" si="72"/>
        <v>-</v>
      </c>
    </row>
    <row r="1622" spans="11:11">
      <c r="K1622" s="51" t="str">
        <f t="shared" si="72"/>
        <v>-</v>
      </c>
    </row>
    <row r="1623" spans="11:11">
      <c r="K1623" s="51" t="str">
        <f t="shared" si="72"/>
        <v>-</v>
      </c>
    </row>
    <row r="1624" spans="11:11">
      <c r="K1624" s="51" t="str">
        <f t="shared" si="72"/>
        <v>-</v>
      </c>
    </row>
    <row r="1625" spans="11:11">
      <c r="K1625" s="51" t="str">
        <f t="shared" si="72"/>
        <v>-</v>
      </c>
    </row>
    <row r="1626" spans="11:11">
      <c r="K1626" s="51" t="str">
        <f t="shared" si="72"/>
        <v>-</v>
      </c>
    </row>
    <row r="1627" spans="11:11">
      <c r="K1627" s="51" t="str">
        <f t="shared" si="72"/>
        <v>-</v>
      </c>
    </row>
    <row r="1628" spans="11:11">
      <c r="K1628" s="51" t="str">
        <f t="shared" si="72"/>
        <v>-</v>
      </c>
    </row>
    <row r="1629" spans="11:11">
      <c r="K1629" s="51" t="str">
        <f t="shared" si="72"/>
        <v>-</v>
      </c>
    </row>
    <row r="1630" spans="11:11">
      <c r="K1630" s="51" t="str">
        <f t="shared" si="72"/>
        <v>-</v>
      </c>
    </row>
    <row r="1631" spans="11:11">
      <c r="K1631" s="51" t="str">
        <f t="shared" si="72"/>
        <v>-</v>
      </c>
    </row>
    <row r="1632" spans="11:11">
      <c r="K1632" s="51" t="str">
        <f t="shared" si="72"/>
        <v>-</v>
      </c>
    </row>
    <row r="1633" spans="11:11">
      <c r="K1633" s="51" t="str">
        <f t="shared" si="72"/>
        <v>-</v>
      </c>
    </row>
    <row r="1634" spans="11:11">
      <c r="K1634" s="51" t="str">
        <f t="shared" si="72"/>
        <v>-</v>
      </c>
    </row>
    <row r="1635" spans="11:11">
      <c r="K1635" s="51" t="str">
        <f t="shared" si="72"/>
        <v>-</v>
      </c>
    </row>
    <row r="1636" spans="11:11">
      <c r="K1636" s="51" t="str">
        <f t="shared" si="72"/>
        <v>-</v>
      </c>
    </row>
    <row r="1637" spans="11:11">
      <c r="K1637" s="51" t="str">
        <f t="shared" si="72"/>
        <v>-</v>
      </c>
    </row>
    <row r="1638" spans="11:11">
      <c r="K1638" s="51" t="str">
        <f t="shared" si="72"/>
        <v>-</v>
      </c>
    </row>
    <row r="1639" spans="11:11">
      <c r="K1639" s="51" t="str">
        <f t="shared" si="72"/>
        <v>-</v>
      </c>
    </row>
    <row r="1640" spans="11:11">
      <c r="K1640" s="51" t="str">
        <f t="shared" si="72"/>
        <v>-</v>
      </c>
    </row>
    <row r="1641" spans="11:11">
      <c r="K1641" s="51" t="str">
        <f t="shared" si="72"/>
        <v>-</v>
      </c>
    </row>
    <row r="1642" spans="11:11">
      <c r="K1642" s="51" t="str">
        <f t="shared" si="72"/>
        <v>-</v>
      </c>
    </row>
    <row r="1643" spans="11:11">
      <c r="K1643" s="51" t="str">
        <f t="shared" si="72"/>
        <v>-</v>
      </c>
    </row>
    <row r="1644" spans="11:11">
      <c r="K1644" s="51" t="str">
        <f t="shared" si="72"/>
        <v>-</v>
      </c>
    </row>
    <row r="1645" spans="11:11">
      <c r="K1645" s="51" t="str">
        <f t="shared" si="72"/>
        <v>-</v>
      </c>
    </row>
    <row r="1646" spans="11:11">
      <c r="K1646" s="51" t="str">
        <f t="shared" si="72"/>
        <v>-</v>
      </c>
    </row>
    <row r="1647" spans="11:11">
      <c r="K1647" s="51" t="str">
        <f t="shared" si="72"/>
        <v>-</v>
      </c>
    </row>
    <row r="1648" spans="11:11">
      <c r="K1648" s="51" t="str">
        <f t="shared" si="72"/>
        <v>-</v>
      </c>
    </row>
    <row r="1649" spans="11:11">
      <c r="K1649" s="51" t="str">
        <f t="shared" si="72"/>
        <v>-</v>
      </c>
    </row>
    <row r="1650" spans="11:11">
      <c r="K1650" s="51" t="str">
        <f t="shared" si="72"/>
        <v>-</v>
      </c>
    </row>
    <row r="1651" spans="11:11">
      <c r="K1651" s="51" t="str">
        <f t="shared" si="72"/>
        <v>-</v>
      </c>
    </row>
  </sheetData>
  <autoFilter ref="A11:CI1651">
    <filterColumn colId="61" showButton="0"/>
  </autoFilter>
  <customSheetViews>
    <customSheetView guid="{C7102D02-788C-4FD5-8A9F-89AF3942CCB0}" scale="50" showPageBreaks="1" printArea="1" showAutoFilter="1" hiddenColumns="1" topLeftCell="AL12">
      <selection activeCell="AL12" sqref="AL12"/>
      <pageMargins left="0.51181102362204722" right="0.51181102362204722" top="0.55118110236220474" bottom="0.55118110236220474" header="0.31496062992125984" footer="0.31496062992125984"/>
      <printOptions horizontalCentered="1" verticalCentered="1"/>
      <pageSetup paperSize="122" scale="20" orientation="landscape" r:id="rId1"/>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D37B0559-C99D-4EDA-BAC4-3F8DB0B3460A}" scale="80" showPageBreaks="1" printArea="1" showAutoFilter="1" topLeftCell="CE18">
      <selection activeCell="CJ19" sqref="CJ19"/>
      <pageMargins left="0.51181102362204722" right="0.51181102362204722" top="0.55118110236220474" bottom="0.55118110236220474" header="0.31496062992125984" footer="0.31496062992125984"/>
      <printOptions horizontalCentered="1" verticalCentered="1"/>
      <pageSetup paperSize="122" scale="20" orientation="landscape" r:id="rId2"/>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56F99F4B-4280-42EC-833E-478E9E571AD4}" scale="80" showAutoFilter="1" topLeftCell="CA7">
      <selection activeCell="CB12" sqref="CB12"/>
      <pageMargins left="0.51181102362204722" right="0.51181102362204722" top="0.55118110236220474" bottom="0.55118110236220474" header="0.31496062992125984" footer="0.31496062992125984"/>
      <printOptions horizontalCentered="1" verticalCentered="1"/>
      <pageSetup paperSize="122" scale="20" orientation="landscape" r:id="rId3"/>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2AD9EF47-AC53-4E98-A03A-05B843BE4BE8}" scale="60" showPageBreaks="1" printArea="1" showAutoFilter="1" hiddenColumns="1" topLeftCell="AY11">
      <selection activeCell="BX14" sqref="BX14:BX19"/>
      <pageMargins left="0.51181102362204722" right="0.51181102362204722" top="0.55118110236220474" bottom="0.55118110236220474" header="0.31496062992125984" footer="0.31496062992125984"/>
      <printOptions horizontalCentered="1" verticalCentered="1"/>
      <pageSetup paperSize="122" scale="20" orientation="landscape" r:id="rId4"/>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3A5697C3-32C3-4CB4-89B9-188D7136933B}" scale="60" showPageBreaks="1" printArea="1" showAutoFilter="1" hiddenColumns="1" topLeftCell="A7">
      <selection sqref="A1:E6"/>
      <pageMargins left="0.51181102362204722" right="0.51181102362204722" top="0.55118110236220474" bottom="0.55118110236220474" header="0.31496062992125984" footer="0.31496062992125984"/>
      <printOptions horizontalCentered="1" verticalCentered="1"/>
      <pageSetup paperSize="122" scale="20" orientation="landscape" r:id="rId5"/>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A2B88F19-5BB2-48CD-A2A2-022ACF2A0299}" scale="80" showPageBreaks="1" printArea="1" showAutoFilter="1" hiddenColumns="1" topLeftCell="CB19">
      <selection activeCell="CB23" sqref="CB23"/>
      <pageMargins left="0.51181102362204722" right="0.51181102362204722" top="0.55118110236220474" bottom="0.55118110236220474" header="0.31496062992125984" footer="0.31496062992125984"/>
      <printOptions horizontalCentered="1" verticalCentered="1"/>
      <pageSetup paperSize="122" scale="20" orientation="landscape" r:id="rId6"/>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8DDC4A9B-2B45-430C-A7BE-82A4208B61D4}" scale="60" showPageBreaks="1" printArea="1" showAutoFilter="1" hiddenColumns="1" topLeftCell="AY11">
      <selection activeCell="BX14" sqref="BX14:BX19"/>
      <pageMargins left="0.51181102362204722" right="0.51181102362204722" top="0.55118110236220474" bottom="0.55118110236220474" header="0.31496062992125984" footer="0.31496062992125984"/>
      <printOptions horizontalCentered="1" verticalCentered="1"/>
      <pageSetup paperSize="122" scale="20" orientation="landscape" r:id="rId7"/>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85DF10E5-B9D7-436C-B1B4-AB007EA1F0C7}" scale="85" showPageBreaks="1" printArea="1" showAutoFilter="1" hiddenColumns="1" topLeftCell="CA14">
      <selection activeCell="CB14" sqref="CB14"/>
      <pageMargins left="0.51181102362204722" right="0.51181102362204722" top="0.55118110236220474" bottom="0.55118110236220474" header="0.31496062992125984" footer="0.31496062992125984"/>
      <printOptions horizontalCentered="1" verticalCentered="1"/>
      <pageSetup paperSize="122" scale="20" orientation="landscape" r:id="rId8"/>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28EB79F0-395E-4767-86D6-97F6B702BA68}" scale="50" showPageBreaks="1" printArea="1" showAutoFilter="1" hiddenColumns="1" topLeftCell="BZ1">
      <selection activeCell="BZ12" sqref="BZ12"/>
      <pageMargins left="0.51181102362204722" right="0.51181102362204722" top="0.55118110236220474" bottom="0.55118110236220474" header="0.31496062992125984" footer="0.31496062992125984"/>
      <printOptions horizontalCentered="1" verticalCentered="1"/>
      <pageSetup paperSize="122" scale="20" orientation="landscape" r:id="rId9"/>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E6E07115-0749-47B6-92C6-F1941D61B2DA}" scale="50" showAutoFilter="1" hiddenColumns="1" topLeftCell="AR13">
      <selection activeCell="BX18" sqref="BX18"/>
      <pageMargins left="0.51181102362204722" right="0.51181102362204722" top="0.55118110236220474" bottom="0.55118110236220474" header="0.31496062992125984" footer="0.31496062992125984"/>
      <printOptions horizontalCentered="1" verticalCentered="1"/>
      <pageSetup paperSize="122" scale="20" orientation="landscape" r:id="rId10"/>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338E1B1A-3538-4D38-AA60-34697D8F19F7}" scale="85" showPageBreaks="1" printArea="1" showAutoFilter="1" hiddenColumns="1" topLeftCell="BI18">
      <selection activeCell="BY20" sqref="BY20"/>
      <pageMargins left="0.51181102362204722" right="0.51181102362204722" top="0.55118110236220474" bottom="0.55118110236220474" header="0.31496062992125984" footer="0.31496062992125984"/>
      <printOptions horizontalCentered="1" verticalCentered="1"/>
      <pageSetup paperSize="122" scale="20" orientation="landscape" r:id="rId11"/>
      <headerFooter>
        <oddFooter>&amp;L&amp;6Carrera 30 No 25-90 Piso 9 Costado oriental PBX: (1) 368 00 38Código Postal: 111311www.serviciocivil.gov.co&amp;11&amp;C&amp;G&amp;R&amp;6Página &amp;P de &amp;N</oddFooter>
      </headerFooter>
      <autoFilter ref="A11:CI11">
        <filterColumn colId="61" showButton="0"/>
      </autoFilter>
    </customSheetView>
    <customSheetView guid="{D875E5C8-73FE-4CB0-89D6-D68A9E2B92E6}" scale="90" showAutoFilter="1" hiddenColumns="1" topLeftCell="A9">
      <selection activeCell="A9" sqref="A9:G10"/>
      <pageMargins left="0.51181102362204722" right="0.51181102362204722" top="0.55118110236220474" bottom="0.55118110236220474" header="0.31496062992125984" footer="0.31496062992125984"/>
      <printOptions horizontalCentered="1" verticalCentered="1"/>
      <pageSetup paperSize="122" scale="20" orientation="landscape" r:id="rId12"/>
      <headerFooter>
        <oddFooter>&amp;L&amp;6Carrera 30 No 25-90 Piso 9 Costado oriental PBX: (1) 368 00 38Código Postal: 111311www.serviciocivil.gov.co&amp;11&amp;C&amp;G&amp;R&amp;6Página &amp;P de &amp;N</oddFooter>
      </headerFooter>
      <autoFilter ref="A11:CI11">
        <filterColumn colId="61" showButton="0"/>
      </autoFilter>
    </customSheetView>
    <customSheetView guid="{E921765E-E8CF-4A14-BC17-10404CBCBB56}" scale="60" showAutoFilter="1" hiddenColumns="1" topLeftCell="A19">
      <selection activeCell="B20" sqref="B20"/>
      <pageMargins left="0.51181102362204722" right="0.51181102362204722" top="0.55118110236220474" bottom="0.55118110236220474" header="0.31496062992125984" footer="0.31496062992125984"/>
      <printOptions horizontalCentered="1" verticalCentered="1"/>
      <pageSetup paperSize="122" scale="20" orientation="landscape" r:id="rId13"/>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A9711ADC-59AF-45C0-9380-5AF627DC59FD}" scale="60" showPageBreaks="1" printArea="1" showAutoFilter="1" hiddenColumns="1" topLeftCell="BN10">
      <selection activeCell="BX10" sqref="BX10:CA10"/>
      <pageMargins left="0.51181102362204722" right="0.51181102362204722" top="0.55118110236220474" bottom="0.55118110236220474" header="0.31496062992125984" footer="0.31496062992125984"/>
      <printOptions horizontalCentered="1" verticalCentered="1"/>
      <pageSetup paperSize="122" scale="20" orientation="landscape" r:id="rId14"/>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4A38B631-B1A8-438C-8619-2337EA6BD300}" scale="50" showPageBreaks="1" printArea="1" showAutoFilter="1" hiddenColumns="1" topLeftCell="AR13">
      <selection activeCell="BX18" sqref="BX18"/>
      <pageMargins left="0.51181102362204722" right="0.51181102362204722" top="0.55118110236220474" bottom="0.55118110236220474" header="0.31496062992125984" footer="0.31496062992125984"/>
      <printOptions horizontalCentered="1" verticalCentered="1"/>
      <pageSetup paperSize="122" scale="20" orientation="landscape" r:id="rId15"/>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B2401E5E-9665-417D-8828-F978148A603E}" scale="85" showPageBreaks="1" printArea="1" showAutoFilter="1" hiddenColumns="1" topLeftCell="CA14">
      <selection activeCell="CB14" sqref="CB14"/>
      <pageMargins left="0.51181102362204722" right="0.51181102362204722" top="0.55118110236220474" bottom="0.55118110236220474" header="0.31496062992125984" footer="0.31496062992125984"/>
      <printOptions horizontalCentered="1" verticalCentered="1"/>
      <pageSetup paperSize="122" scale="20" orientation="landscape" r:id="rId16"/>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9C1D4242-0668-4426-9758-9FE329020DAC}" scale="85" showPageBreaks="1" printArea="1" showAutoFilter="1" hiddenColumns="1" topLeftCell="CA14">
      <selection activeCell="CB14" sqref="CB14"/>
      <pageMargins left="0.51181102362204722" right="0.51181102362204722" top="0.55118110236220474" bottom="0.55118110236220474" header="0.31496062992125984" footer="0.31496062992125984"/>
      <printOptions horizontalCentered="1" verticalCentered="1"/>
      <pageSetup paperSize="122" scale="20" orientation="landscape" r:id="rId17"/>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FCE1872E-FA8F-45BB-BEA3-8D26A8E3DF65}" scale="90" filter="1" showAutoFilter="1" hiddenColumns="1">
      <selection sqref="A1:E6"/>
      <pageMargins left="0.51181102362204722" right="0.51181102362204722" top="0.55118110236220474" bottom="0.55118110236220474" header="0.31496062992125984" footer="0.31496062992125984"/>
      <printOptions horizontalCentered="1" verticalCentered="1"/>
      <pageSetup paperSize="122" scale="20" orientation="landscape" r:id="rId18"/>
      <headerFooter>
        <oddFooter>&amp;L&amp;6Carrera 30 No 25-90 Piso 9 Costado oriental PBX: (1) 368 00 38Código Postal: 111311www.serviciocivil.gov.co&amp;11&amp;C&amp;G&amp;R&amp;6Página &amp;P de &amp;N</oddFooter>
      </headerFooter>
      <autoFilter xmlns:x14="http://schemas.microsoft.com/office/spreadsheetml/2009/9/main" ref="A11:CI1651">
        <filterColumn colId="0">
          <mc:AlternateContent xmlns:mc="http://schemas.openxmlformats.org/markup-compatibility/2006">
            <mc:Choice Requires="x14">
              <filters>
                <x14:filter val="Gestión del conocimiento: Recopilar y procesar información relacionada con la Gestión Integral del Talento Humano  generando informes, estudios e investigaciones para ponerlos a disposición del publico,  conservar la memoria institucional y soportar la toma de decisiones"/>
              </filters>
            </mc:Choice>
            <mc:Fallback>
              <customFilters>
                <customFilter val=""/>
                <customFilter operator="notEqual" val=" "/>
              </customFilters>
            </mc:Fallback>
          </mc:AlternateContent>
        </filterColumn>
        <filterColumn colId="61" showButton="0"/>
      </autoFilter>
    </customSheetView>
    <customSheetView guid="{B6B3D1B5-4EC4-46FA-98FB-C9A444455A8A}" scale="90" showPageBreaks="1" printArea="1" showAutoFilter="1" hiddenColumns="1" topLeftCell="A11">
      <selection activeCell="B11" sqref="B11"/>
      <pageMargins left="0.51181102362204722" right="0.51181102362204722" top="0.55118110236220474" bottom="0.55118110236220474" header="0.31496062992125984" footer="0.31496062992125984"/>
      <printOptions horizontalCentered="1" verticalCentered="1"/>
      <pageSetup paperSize="122" scale="20" orientation="landscape" r:id="rId19"/>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91E911A3-C514-4054-A7A3-0A80904158C5}" scale="60" showAutoFilter="1" hiddenColumns="1" topLeftCell="A7">
      <pane xSplit="1" ySplit="5" topLeftCell="B12" activePane="bottomRight" state="frozen"/>
      <selection pane="bottomRight" activeCell="B12" sqref="B12:B13"/>
      <pageMargins left="0.51181102362204722" right="0.51181102362204722" top="0.55118110236220474" bottom="0.55118110236220474" header="0.31496062992125984" footer="0.31496062992125984"/>
      <printOptions horizontalCentered="1" verticalCentered="1"/>
      <pageSetup paperSize="122" scale="20" orientation="landscape" r:id="rId20"/>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D41B4035-8BD2-47AB-A832-1F7BBC142080}" scale="60" showPageBreaks="1" printArea="1" showAutoFilter="1" hiddenColumns="1" topLeftCell="A7">
      <pane xSplit="1" ySplit="5" topLeftCell="CB12" activePane="bottomRight" state="frozen"/>
      <selection pane="bottomRight" activeCell="CB5" sqref="CB5:CI6"/>
      <pageMargins left="0.51181102362204722" right="0.51181102362204722" top="0.55118110236220474" bottom="0.55118110236220474" header="0.31496062992125984" footer="0.31496062992125984"/>
      <printOptions horizontalCentered="1" verticalCentered="1"/>
      <pageSetup paperSize="122" scale="20" orientation="landscape" r:id="rId21"/>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E9F22DC8-DF35-4B57-82D5-15C70FC87FF7}" scale="60" showPageBreaks="1" printArea="1" showAutoFilter="1" hiddenColumns="1" topLeftCell="A7">
      <pane xSplit="1" ySplit="5" topLeftCell="B12" activePane="bottomRight" state="frozen"/>
      <selection pane="bottomRight" sqref="A1:E6"/>
      <pageMargins left="0.51181102362204722" right="0.51181102362204722" top="0.55118110236220474" bottom="0.55118110236220474" header="0.31496062992125984" footer="0.31496062992125984"/>
      <printOptions horizontalCentered="1" verticalCentered="1"/>
      <pageSetup paperSize="122" scale="20" orientation="landscape" r:id="rId22"/>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8C6BF91F-C526-4359-843D-4C677FE09932}" scale="60" showPageBreaks="1" printArea="1" showAutoFilter="1" hiddenColumns="1" topLeftCell="AY11">
      <selection activeCell="BX14" sqref="BX14:BX19"/>
      <pageMargins left="0.51181102362204722" right="0.51181102362204722" top="0.55118110236220474" bottom="0.55118110236220474" header="0.31496062992125984" footer="0.31496062992125984"/>
      <printOptions horizontalCentered="1" verticalCentered="1"/>
      <pageSetup paperSize="122" scale="20" orientation="landscape" r:id="rId23"/>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8E813F4D-8069-40F4-AFAE-768DAB110D2F}" scale="80" showPageBreaks="1" printArea="1" showAutoFilter="1" topLeftCell="BZ8">
      <selection activeCell="CB12" sqref="CB12"/>
      <pageMargins left="0.51181102362204722" right="0.51181102362204722" top="0.55118110236220474" bottom="0.55118110236220474" header="0.31496062992125984" footer="0.31496062992125984"/>
      <printOptions horizontalCentered="1" verticalCentered="1"/>
      <pageSetup paperSize="122" scale="20" orientation="landscape" r:id="rId24"/>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 guid="{75E85E36-D729-42B5-A341-5B81B528C62C}" scale="50" showPageBreaks="1" printArea="1" showAutoFilter="1" hiddenColumns="1" topLeftCell="AL12">
      <selection activeCell="AL12" sqref="AL12"/>
      <pageMargins left="0.51181102362204722" right="0.51181102362204722" top="0.55118110236220474" bottom="0.55118110236220474" header="0.31496062992125984" footer="0.31496062992125984"/>
      <printOptions horizontalCentered="1" verticalCentered="1"/>
      <pageSetup paperSize="122" scale="20" orientation="landscape" r:id="rId25"/>
      <headerFooter>
        <oddFooter>&amp;L&amp;6Carrera 30 No 25-90 Piso 9 Costado oriental PBX: (1) 368 00 38Código Postal: 111311www.serviciocivil.gov.co&amp;11&amp;C&amp;G&amp;R&amp;6Página &amp;P de &amp;N</oddFooter>
      </headerFooter>
      <autoFilter ref="A11:CI1651">
        <filterColumn colId="61" showButton="0"/>
      </autoFilter>
    </customSheetView>
  </customSheetViews>
  <mergeCells count="93">
    <mergeCell ref="A8:CI8"/>
    <mergeCell ref="CB3:CI4"/>
    <mergeCell ref="CB1:CI2"/>
    <mergeCell ref="CB5:CI6"/>
    <mergeCell ref="BL10:BT10"/>
    <mergeCell ref="BU10:BW10"/>
    <mergeCell ref="BX10:CA10"/>
    <mergeCell ref="CB10:CE10"/>
    <mergeCell ref="BF9:BW9"/>
    <mergeCell ref="F1:CA2"/>
    <mergeCell ref="F3:CA4"/>
    <mergeCell ref="F5:CA6"/>
    <mergeCell ref="A1:E6"/>
    <mergeCell ref="BI10:BK10"/>
    <mergeCell ref="CF10:CI10"/>
    <mergeCell ref="BX9:CI9"/>
    <mergeCell ref="BW14:BW19"/>
    <mergeCell ref="BU14:BU19"/>
    <mergeCell ref="BV14:BV19"/>
    <mergeCell ref="BJ11:BK11"/>
    <mergeCell ref="AH10:AW10"/>
    <mergeCell ref="BV12:BV13"/>
    <mergeCell ref="BW12:BW13"/>
    <mergeCell ref="BU12:BU13"/>
    <mergeCell ref="M14:M19"/>
    <mergeCell ref="N14:N19"/>
    <mergeCell ref="O14:O19"/>
    <mergeCell ref="P14:P19"/>
    <mergeCell ref="Q14:Q19"/>
    <mergeCell ref="G14:G19"/>
    <mergeCell ref="H14:H19"/>
    <mergeCell ref="I14:I19"/>
    <mergeCell ref="L14:L19"/>
    <mergeCell ref="K14:K19"/>
    <mergeCell ref="J14:J19"/>
    <mergeCell ref="A14:A19"/>
    <mergeCell ref="B14:B19"/>
    <mergeCell ref="C14:C19"/>
    <mergeCell ref="D14:D19"/>
    <mergeCell ref="E14:E19"/>
    <mergeCell ref="R14:R19"/>
    <mergeCell ref="S14:S19"/>
    <mergeCell ref="T14:T19"/>
    <mergeCell ref="U14:U19"/>
    <mergeCell ref="AA12:AA13"/>
    <mergeCell ref="V14:V19"/>
    <mergeCell ref="W14:W19"/>
    <mergeCell ref="X14:X19"/>
    <mergeCell ref="AE12:AE13"/>
    <mergeCell ref="V12:V13"/>
    <mergeCell ref="W12:W13"/>
    <mergeCell ref="X12:X13"/>
    <mergeCell ref="Y12:Y13"/>
    <mergeCell ref="Z12:Z13"/>
    <mergeCell ref="AB12:AB13"/>
    <mergeCell ref="AC12:AC13"/>
    <mergeCell ref="AD12:AD13"/>
    <mergeCell ref="G12:G13"/>
    <mergeCell ref="H12:H13"/>
    <mergeCell ref="AX10:AY10"/>
    <mergeCell ref="A9:G10"/>
    <mergeCell ref="H9:L9"/>
    <mergeCell ref="AF9:BE9"/>
    <mergeCell ref="H10:L10"/>
    <mergeCell ref="AF10:AF11"/>
    <mergeCell ref="AG10:AG11"/>
    <mergeCell ref="I12:I13"/>
    <mergeCell ref="L12:L13"/>
    <mergeCell ref="M10:AE10"/>
    <mergeCell ref="M12:M13"/>
    <mergeCell ref="N12:N13"/>
    <mergeCell ref="O12:O13"/>
    <mergeCell ref="AZ10:BH10"/>
    <mergeCell ref="J12:J13"/>
    <mergeCell ref="K12:K13"/>
    <mergeCell ref="S12:S13"/>
    <mergeCell ref="T12:T13"/>
    <mergeCell ref="U12:U13"/>
    <mergeCell ref="R12:R13"/>
    <mergeCell ref="P12:P13"/>
    <mergeCell ref="Q12:Q13"/>
    <mergeCell ref="A12:A13"/>
    <mergeCell ref="B12:B13"/>
    <mergeCell ref="C12:C13"/>
    <mergeCell ref="D12:D13"/>
    <mergeCell ref="E12:E13"/>
    <mergeCell ref="AD14:AD19"/>
    <mergeCell ref="AE14:AE19"/>
    <mergeCell ref="Y14:Y19"/>
    <mergeCell ref="Z14:Z19"/>
    <mergeCell ref="AA14:AA19"/>
    <mergeCell ref="AC14:AC19"/>
    <mergeCell ref="AB14:AB19"/>
  </mergeCells>
  <conditionalFormatting sqref="L20:AE1048576">
    <cfRule type="containsText" dxfId="187" priority="25" operator="containsText" text="Bajo">
      <formula>NOT(ISERROR(SEARCH("Bajo",L20)))</formula>
    </cfRule>
    <cfRule type="containsText" dxfId="186" priority="26" operator="containsText" text="Moderado">
      <formula>NOT(ISERROR(SEARCH("Moderado",L20)))</formula>
    </cfRule>
    <cfRule type="containsText" dxfId="185" priority="27" operator="containsText" text="Alto">
      <formula>NOT(ISERROR(SEARCH("Alto",L20)))</formula>
    </cfRule>
    <cfRule type="containsText" dxfId="184" priority="28" operator="containsText" text="Extremadamente alto">
      <formula>NOT(ISERROR(SEARCH("Extremadamente alto",L20)))</formula>
    </cfRule>
  </conditionalFormatting>
  <conditionalFormatting sqref="L12">
    <cfRule type="containsText" dxfId="183" priority="21" operator="containsText" text="Bajo">
      <formula>NOT(ISERROR(SEARCH("Bajo",L12)))</formula>
    </cfRule>
    <cfRule type="containsText" dxfId="182" priority="22" operator="containsText" text="Moderado">
      <formula>NOT(ISERROR(SEARCH("Moderado",L12)))</formula>
    </cfRule>
    <cfRule type="containsText" dxfId="181" priority="23" operator="containsText" text="Alto">
      <formula>NOT(ISERROR(SEARCH("Alto",L12)))</formula>
    </cfRule>
    <cfRule type="containsText" dxfId="180" priority="24" operator="containsText" text="Extremadamente alto">
      <formula>NOT(ISERROR(SEARCH("Extremadamente alto",L12)))</formula>
    </cfRule>
  </conditionalFormatting>
  <conditionalFormatting sqref="L14">
    <cfRule type="containsText" dxfId="179" priority="9" operator="containsText" text="Bajo">
      <formula>NOT(ISERROR(SEARCH("Bajo",L14)))</formula>
    </cfRule>
    <cfRule type="containsText" dxfId="178" priority="10" operator="containsText" text="Moderado">
      <formula>NOT(ISERROR(SEARCH("Moderado",L14)))</formula>
    </cfRule>
    <cfRule type="containsText" dxfId="177" priority="11" operator="containsText" text="Alto">
      <formula>NOT(ISERROR(SEARCH("Alto",L14)))</formula>
    </cfRule>
    <cfRule type="containsText" dxfId="176" priority="12" operator="containsText" text="Extremadamente alto">
      <formula>NOT(ISERROR(SEARCH("Extremadamente alto",L14)))</formula>
    </cfRule>
  </conditionalFormatting>
  <dataValidations count="8">
    <dataValidation type="list" allowBlank="1" showInputMessage="1" showErrorMessage="1" sqref="AH12:AH19">
      <formula1>resp</formula1>
    </dataValidation>
    <dataValidation type="list" allowBlank="1" showInputMessage="1" showErrorMessage="1" sqref="AJ12:AJ19">
      <formula1>autoridad</formula1>
    </dataValidation>
    <dataValidation type="list" allowBlank="1" showInputMessage="1" showErrorMessage="1" sqref="AL12:AL19">
      <formula1>periodicidad</formula1>
    </dataValidation>
    <dataValidation type="list" allowBlank="1" showInputMessage="1" showErrorMessage="1" sqref="AN12:AN19">
      <formula1>proposito</formula1>
    </dataValidation>
    <dataValidation type="list" allowBlank="1" showInputMessage="1" showErrorMessage="1" sqref="AP12:AP19">
      <formula1>actividad</formula1>
    </dataValidation>
    <dataValidation type="list" allowBlank="1" showInputMessage="1" showErrorMessage="1" sqref="AR12:AR19">
      <formula1>observaciones</formula1>
    </dataValidation>
    <dataValidation type="list" allowBlank="1" showInputMessage="1" showErrorMessage="1" sqref="AT12:AT19">
      <formula1>evidencia</formula1>
    </dataValidation>
    <dataValidation type="list" allowBlank="1" showInputMessage="1" showErrorMessage="1" sqref="AX12:AX19">
      <formula1>ejecucion</formula1>
    </dataValidation>
  </dataValidations>
  <printOptions horizontalCentered="1" verticalCentered="1"/>
  <pageMargins left="0.51181102362204722" right="0.51181102362204722" top="0.55118110236220474" bottom="0.55118110236220474" header="0.31496062992125984" footer="0.31496062992125984"/>
  <pageSetup paperSize="122" scale="20" orientation="landscape" r:id="rId26"/>
  <headerFooter>
    <oddFooter>&amp;L&amp;6Carrera 30 No 25-90 Piso 9 Costado oriental PBX: (1) 368 00 38Código Postal: 111311www.serviciocivil.gov.co&amp;11&amp;C&amp;G&amp;R&amp;6Página &amp;P de &amp;N</oddFooter>
  </headerFooter>
  <drawing r:id="rId27"/>
  <legacyDrawingHF r:id="rId28"/>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Hoja2!$A$93:$A$95</xm:f>
          </x14:formula1>
          <xm:sqref>AG12:AG19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U1608"/>
  <sheetViews>
    <sheetView tabSelected="1" topLeftCell="BM34" zoomScale="60" zoomScaleNormal="60" workbookViewId="0">
      <selection activeCell="BM36" sqref="BM36"/>
    </sheetView>
  </sheetViews>
  <sheetFormatPr baseColWidth="10" defaultColWidth="11.42578125" defaultRowHeight="15"/>
  <cols>
    <col min="1" max="1" width="30.7109375" style="110" customWidth="1"/>
    <col min="2" max="2" width="17.140625" style="110" customWidth="1"/>
    <col min="3" max="3" width="25.5703125" style="112" customWidth="1"/>
    <col min="4" max="4" width="46.42578125" style="112" customWidth="1"/>
    <col min="5" max="5" width="25.5703125" style="50" customWidth="1"/>
    <col min="6" max="6" width="23.7109375" style="112" customWidth="1"/>
    <col min="7" max="7" width="31.28515625" style="112" customWidth="1"/>
    <col min="8" max="8" width="15" style="50" customWidth="1"/>
    <col min="9" max="9" width="10.140625" style="50" customWidth="1"/>
    <col min="10" max="10" width="9.7109375" style="50" customWidth="1"/>
    <col min="11" max="11" width="17.7109375" style="50" customWidth="1"/>
    <col min="12" max="12" width="65.140625" style="50" customWidth="1"/>
    <col min="13" max="14" width="17" style="110" customWidth="1"/>
    <col min="15" max="15" width="16.42578125" style="110" customWidth="1"/>
    <col min="16" max="16" width="14.5703125" style="110" customWidth="1"/>
    <col min="17" max="17" width="18.5703125" style="110" customWidth="1"/>
    <col min="18" max="18" width="14.5703125" style="110" customWidth="1"/>
    <col min="19" max="20" width="13.7109375" style="110" customWidth="1"/>
    <col min="21" max="22" width="18.42578125" style="110" customWidth="1"/>
    <col min="23" max="24" width="15.28515625" style="110" customWidth="1"/>
    <col min="25" max="29" width="15" style="110" customWidth="1"/>
    <col min="30" max="30" width="15.42578125" style="110" customWidth="1"/>
    <col min="31" max="31" width="19.85546875" style="50" customWidth="1"/>
    <col min="32" max="41" width="19.85546875" style="110" customWidth="1"/>
    <col min="42" max="43" width="16" style="110" customWidth="1"/>
    <col min="44" max="44" width="19.85546875" style="110" customWidth="1"/>
    <col min="45" max="45" width="8.140625" style="110" customWidth="1"/>
    <col min="46" max="46" width="7.5703125" style="110" customWidth="1"/>
    <col min="47" max="47" width="8.140625" style="110" customWidth="1"/>
    <col min="48" max="50" width="7.5703125" style="110" customWidth="1"/>
    <col min="51" max="51" width="8.140625" style="110" customWidth="1"/>
    <col min="52" max="52" width="7.5703125" style="110" customWidth="1"/>
    <col min="53" max="53" width="8.140625" style="110" customWidth="1"/>
    <col min="54" max="54" width="7.5703125" style="110" customWidth="1"/>
    <col min="55" max="55" width="19.85546875" style="110" customWidth="1"/>
    <col min="56" max="56" width="13.85546875" style="110" customWidth="1"/>
    <col min="57" max="57" width="18.28515625" style="110" customWidth="1"/>
    <col min="58" max="58" width="15.42578125" style="110" customWidth="1"/>
    <col min="59" max="59" width="18.28515625" style="110" customWidth="1"/>
    <col min="60" max="60" width="96.28515625" style="50" customWidth="1"/>
    <col min="61" max="61" width="84.42578125" style="50" customWidth="1"/>
    <col min="62" max="62" width="103.85546875" style="50" customWidth="1"/>
    <col min="63" max="63" width="24" style="50" customWidth="1"/>
    <col min="64" max="64" width="120.7109375" style="50" customWidth="1"/>
    <col min="65" max="65" width="108.85546875" style="50" customWidth="1"/>
    <col min="66" max="66" width="165.7109375" style="50" customWidth="1"/>
    <col min="67" max="67" width="21.28515625" style="50" customWidth="1"/>
    <col min="68" max="71" width="28" style="50" hidden="1" customWidth="1"/>
    <col min="72" max="81" width="11.42578125" style="50" customWidth="1"/>
    <col min="82" max="16384" width="11.42578125" style="50"/>
  </cols>
  <sheetData>
    <row r="1" spans="1:73" s="3" customFormat="1" ht="12.75" hidden="1" customHeight="1">
      <c r="A1" s="490"/>
      <c r="B1" s="491"/>
      <c r="C1" s="491"/>
      <c r="D1" s="491"/>
      <c r="E1" s="492"/>
      <c r="F1" s="498" t="s">
        <v>72</v>
      </c>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500"/>
      <c r="BL1" s="530" t="s">
        <v>64</v>
      </c>
      <c r="BM1" s="530"/>
      <c r="BN1" s="530"/>
      <c r="BO1" s="530"/>
      <c r="BP1" s="530"/>
      <c r="BQ1" s="530"/>
      <c r="BR1" s="530"/>
      <c r="BS1" s="530"/>
    </row>
    <row r="2" spans="1:73" s="3" customFormat="1" ht="16.5" hidden="1" customHeight="1">
      <c r="A2" s="490"/>
      <c r="B2" s="491"/>
      <c r="C2" s="491"/>
      <c r="D2" s="491"/>
      <c r="E2" s="492"/>
      <c r="F2" s="501"/>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3"/>
      <c r="BL2" s="530"/>
      <c r="BM2" s="530"/>
      <c r="BN2" s="530"/>
      <c r="BO2" s="530"/>
      <c r="BP2" s="530"/>
      <c r="BQ2" s="530"/>
      <c r="BR2" s="530"/>
      <c r="BS2" s="530"/>
    </row>
    <row r="3" spans="1:73" s="3" customFormat="1" ht="19.5" hidden="1" customHeight="1">
      <c r="A3" s="490"/>
      <c r="B3" s="491"/>
      <c r="C3" s="491"/>
      <c r="D3" s="491"/>
      <c r="E3" s="492"/>
      <c r="F3" s="504" t="s">
        <v>0</v>
      </c>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6"/>
      <c r="BL3" s="530" t="s">
        <v>98</v>
      </c>
      <c r="BM3" s="530"/>
      <c r="BN3" s="530"/>
      <c r="BO3" s="530"/>
      <c r="BP3" s="530"/>
      <c r="BQ3" s="530"/>
      <c r="BR3" s="530"/>
      <c r="BS3" s="530"/>
    </row>
    <row r="4" spans="1:73" s="3" customFormat="1" ht="17.25" hidden="1" customHeight="1">
      <c r="A4" s="490"/>
      <c r="B4" s="491"/>
      <c r="C4" s="491"/>
      <c r="D4" s="491"/>
      <c r="E4" s="492"/>
      <c r="F4" s="507"/>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9"/>
      <c r="BL4" s="530"/>
      <c r="BM4" s="530"/>
      <c r="BN4" s="530"/>
      <c r="BO4" s="530"/>
      <c r="BP4" s="530"/>
      <c r="BQ4" s="530"/>
      <c r="BR4" s="530"/>
      <c r="BS4" s="530"/>
    </row>
    <row r="5" spans="1:73" s="3" customFormat="1" ht="19.5" hidden="1" customHeight="1">
      <c r="A5" s="490"/>
      <c r="B5" s="491"/>
      <c r="C5" s="491"/>
      <c r="D5" s="491"/>
      <c r="E5" s="492"/>
      <c r="F5" s="510" t="s">
        <v>1</v>
      </c>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2"/>
      <c r="BL5" s="530" t="s">
        <v>426</v>
      </c>
      <c r="BM5" s="530"/>
      <c r="BN5" s="530"/>
      <c r="BO5" s="530"/>
      <c r="BP5" s="530"/>
      <c r="BQ5" s="530"/>
      <c r="BR5" s="530"/>
      <c r="BS5" s="530"/>
    </row>
    <row r="6" spans="1:73" s="3" customFormat="1" ht="18" hidden="1" customHeight="1">
      <c r="A6" s="493"/>
      <c r="B6" s="494"/>
      <c r="C6" s="494"/>
      <c r="D6" s="494"/>
      <c r="E6" s="495"/>
      <c r="F6" s="513"/>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4"/>
      <c r="AY6" s="514"/>
      <c r="AZ6" s="514"/>
      <c r="BA6" s="514"/>
      <c r="BB6" s="514"/>
      <c r="BC6" s="514"/>
      <c r="BD6" s="514"/>
      <c r="BE6" s="514"/>
      <c r="BF6" s="514"/>
      <c r="BG6" s="514"/>
      <c r="BH6" s="514"/>
      <c r="BI6" s="514"/>
      <c r="BJ6" s="514"/>
      <c r="BK6" s="515"/>
      <c r="BL6" s="530"/>
      <c r="BM6" s="530"/>
      <c r="BN6" s="530"/>
      <c r="BO6" s="530"/>
      <c r="BP6" s="530"/>
      <c r="BQ6" s="530"/>
      <c r="BR6" s="530"/>
      <c r="BS6" s="530"/>
    </row>
    <row r="7" spans="1:73" s="3" customFormat="1" ht="18" hidden="1" customHeight="1">
      <c r="A7" s="240"/>
      <c r="B7" s="241"/>
      <c r="C7" s="242"/>
      <c r="D7" s="242"/>
      <c r="E7" s="243"/>
      <c r="F7" s="242"/>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T7" s="243"/>
      <c r="BU7" s="243"/>
    </row>
    <row r="8" spans="1:73" s="3" customFormat="1" ht="24" hidden="1" thickBot="1">
      <c r="A8" s="528" t="s">
        <v>2</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29"/>
      <c r="AS8" s="529"/>
      <c r="AT8" s="529"/>
      <c r="AU8" s="529"/>
      <c r="AV8" s="529"/>
      <c r="AW8" s="529"/>
      <c r="AX8" s="529"/>
      <c r="AY8" s="529"/>
      <c r="AZ8" s="529"/>
      <c r="BA8" s="529"/>
      <c r="BB8" s="529"/>
      <c r="BC8" s="529"/>
      <c r="BD8" s="529"/>
      <c r="BE8" s="529"/>
      <c r="BF8" s="529"/>
      <c r="BG8" s="529"/>
      <c r="BH8" s="529"/>
      <c r="BI8" s="529"/>
      <c r="BJ8" s="529"/>
      <c r="BK8" s="529"/>
      <c r="BL8" s="529"/>
      <c r="BM8" s="529"/>
      <c r="BN8" s="529"/>
      <c r="BO8" s="529"/>
      <c r="BP8" s="529"/>
      <c r="BQ8" s="529"/>
      <c r="BR8" s="529"/>
      <c r="BS8" s="529"/>
    </row>
    <row r="9" spans="1:73" s="14" customFormat="1" ht="15.75" thickBot="1">
      <c r="A9" s="339" t="s">
        <v>60</v>
      </c>
      <c r="B9" s="340"/>
      <c r="C9" s="340"/>
      <c r="D9" s="340"/>
      <c r="E9" s="340"/>
      <c r="F9" s="340"/>
      <c r="G9" s="340"/>
      <c r="H9" s="343" t="s">
        <v>7</v>
      </c>
      <c r="I9" s="344"/>
      <c r="J9" s="344"/>
      <c r="K9" s="345"/>
      <c r="L9" s="343" t="s">
        <v>131</v>
      </c>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5"/>
      <c r="BH9" s="341"/>
      <c r="BI9" s="342"/>
      <c r="BJ9" s="342"/>
      <c r="BK9" s="342"/>
      <c r="BL9" s="342"/>
      <c r="BM9" s="342"/>
      <c r="BN9" s="342"/>
      <c r="BO9" s="342"/>
      <c r="BP9" s="342"/>
      <c r="BQ9" s="342"/>
      <c r="BR9" s="342"/>
      <c r="BS9" s="342"/>
    </row>
    <row r="10" spans="1:73" s="14" customFormat="1" ht="51.75" customHeight="1" thickBot="1">
      <c r="A10" s="341"/>
      <c r="B10" s="342"/>
      <c r="C10" s="342"/>
      <c r="D10" s="342"/>
      <c r="E10" s="342"/>
      <c r="F10" s="342"/>
      <c r="G10" s="342"/>
      <c r="H10" s="343" t="s">
        <v>10</v>
      </c>
      <c r="I10" s="344"/>
      <c r="J10" s="344"/>
      <c r="K10" s="345"/>
      <c r="L10" s="346" t="s">
        <v>77</v>
      </c>
      <c r="M10" s="346" t="s">
        <v>166</v>
      </c>
      <c r="N10" s="346" t="s">
        <v>172</v>
      </c>
      <c r="O10" s="368" t="s">
        <v>132</v>
      </c>
      <c r="P10" s="369"/>
      <c r="Q10" s="369"/>
      <c r="R10" s="369"/>
      <c r="S10" s="369"/>
      <c r="T10" s="369"/>
      <c r="U10" s="369"/>
      <c r="V10" s="369"/>
      <c r="W10" s="369"/>
      <c r="X10" s="369"/>
      <c r="Y10" s="369"/>
      <c r="Z10" s="369"/>
      <c r="AA10" s="369"/>
      <c r="AB10" s="369"/>
      <c r="AC10" s="369"/>
      <c r="AD10" s="370"/>
      <c r="AE10" s="337" t="s">
        <v>133</v>
      </c>
      <c r="AF10" s="338"/>
      <c r="AG10" s="337" t="s">
        <v>201</v>
      </c>
      <c r="AH10" s="349"/>
      <c r="AI10" s="349"/>
      <c r="AJ10" s="349"/>
      <c r="AK10" s="349"/>
      <c r="AL10" s="349"/>
      <c r="AM10" s="349"/>
      <c r="AN10" s="349"/>
      <c r="AO10" s="338"/>
      <c r="AP10" s="337" t="s">
        <v>162</v>
      </c>
      <c r="AQ10" s="349"/>
      <c r="AR10" s="338"/>
      <c r="AS10" s="337" t="s">
        <v>228</v>
      </c>
      <c r="AT10" s="349"/>
      <c r="AU10" s="349"/>
      <c r="AV10" s="349"/>
      <c r="AW10" s="349"/>
      <c r="AX10" s="349"/>
      <c r="AY10" s="349"/>
      <c r="AZ10" s="349"/>
      <c r="BA10" s="349"/>
      <c r="BB10" s="349"/>
      <c r="BC10" s="349"/>
      <c r="BD10" s="338"/>
      <c r="BE10" s="376" t="s">
        <v>11</v>
      </c>
      <c r="BF10" s="377"/>
      <c r="BG10" s="378"/>
      <c r="BH10" s="337" t="s">
        <v>440</v>
      </c>
      <c r="BI10" s="349"/>
      <c r="BJ10" s="349"/>
      <c r="BK10" s="338"/>
      <c r="BL10" s="337" t="s">
        <v>438</v>
      </c>
      <c r="BM10" s="349"/>
      <c r="BN10" s="349"/>
      <c r="BO10" s="338"/>
      <c r="BP10" s="337" t="s">
        <v>439</v>
      </c>
      <c r="BQ10" s="349"/>
      <c r="BR10" s="349"/>
      <c r="BS10" s="338"/>
    </row>
    <row r="11" spans="1:73" s="20" customFormat="1" ht="63" customHeight="1" thickBot="1">
      <c r="A11" s="234" t="s">
        <v>16</v>
      </c>
      <c r="B11" s="234" t="s">
        <v>63</v>
      </c>
      <c r="C11" s="15" t="s">
        <v>100</v>
      </c>
      <c r="D11" s="15" t="s">
        <v>160</v>
      </c>
      <c r="E11" s="15" t="s">
        <v>18</v>
      </c>
      <c r="F11" s="15" t="s">
        <v>107</v>
      </c>
      <c r="G11" s="206" t="s">
        <v>17</v>
      </c>
      <c r="H11" s="67" t="s">
        <v>19</v>
      </c>
      <c r="I11" s="52" t="s">
        <v>20</v>
      </c>
      <c r="J11" s="16" t="s">
        <v>21</v>
      </c>
      <c r="K11" s="16" t="s">
        <v>22</v>
      </c>
      <c r="L11" s="347"/>
      <c r="M11" s="347"/>
      <c r="N11" s="347"/>
      <c r="O11" s="52" t="s">
        <v>112</v>
      </c>
      <c r="P11" s="52" t="s">
        <v>84</v>
      </c>
      <c r="Q11" s="52" t="s">
        <v>110</v>
      </c>
      <c r="R11" s="52" t="s">
        <v>84</v>
      </c>
      <c r="S11" s="52" t="s">
        <v>111</v>
      </c>
      <c r="T11" s="52" t="s">
        <v>84</v>
      </c>
      <c r="U11" s="52" t="s">
        <v>124</v>
      </c>
      <c r="V11" s="52" t="s">
        <v>84</v>
      </c>
      <c r="W11" s="52" t="s">
        <v>128</v>
      </c>
      <c r="X11" s="52" t="s">
        <v>84</v>
      </c>
      <c r="Y11" s="52" t="s">
        <v>425</v>
      </c>
      <c r="Z11" s="52" t="s">
        <v>84</v>
      </c>
      <c r="AA11" s="52" t="s">
        <v>130</v>
      </c>
      <c r="AB11" s="52" t="s">
        <v>84</v>
      </c>
      <c r="AC11" s="52" t="s">
        <v>84</v>
      </c>
      <c r="AD11" s="52" t="s">
        <v>134</v>
      </c>
      <c r="AE11" s="52" t="s">
        <v>145</v>
      </c>
      <c r="AF11" s="52" t="s">
        <v>146</v>
      </c>
      <c r="AG11" s="52" t="s">
        <v>195</v>
      </c>
      <c r="AH11" s="52" t="s">
        <v>196</v>
      </c>
      <c r="AI11" s="52" t="s">
        <v>197</v>
      </c>
      <c r="AJ11" s="52" t="s">
        <v>198</v>
      </c>
      <c r="AK11" s="52" t="s">
        <v>199</v>
      </c>
      <c r="AL11" s="52" t="s">
        <v>200</v>
      </c>
      <c r="AM11" s="52" t="s">
        <v>156</v>
      </c>
      <c r="AN11" s="52" t="s">
        <v>157</v>
      </c>
      <c r="AO11" s="52" t="s">
        <v>158</v>
      </c>
      <c r="AP11" s="52" t="s">
        <v>143</v>
      </c>
      <c r="AQ11" s="496" t="s">
        <v>144</v>
      </c>
      <c r="AR11" s="497"/>
      <c r="AS11" s="52" t="s">
        <v>210</v>
      </c>
      <c r="AT11" s="52" t="s">
        <v>211</v>
      </c>
      <c r="AU11" s="52" t="s">
        <v>212</v>
      </c>
      <c r="AV11" s="52" t="s">
        <v>213</v>
      </c>
      <c r="AW11" s="52" t="s">
        <v>215</v>
      </c>
      <c r="AX11" s="52" t="s">
        <v>217</v>
      </c>
      <c r="AY11" s="52" t="s">
        <v>218</v>
      </c>
      <c r="AZ11" s="52" t="s">
        <v>219</v>
      </c>
      <c r="BA11" s="52" t="s">
        <v>220</v>
      </c>
      <c r="BB11" s="52" t="s">
        <v>221</v>
      </c>
      <c r="BC11" s="52" t="s">
        <v>226</v>
      </c>
      <c r="BD11" s="52" t="s">
        <v>227</v>
      </c>
      <c r="BE11" s="52" t="s">
        <v>19</v>
      </c>
      <c r="BF11" s="52" t="s">
        <v>20</v>
      </c>
      <c r="BG11" s="52" t="s">
        <v>62</v>
      </c>
      <c r="BH11" s="52" t="s">
        <v>324</v>
      </c>
      <c r="BI11" s="52" t="s">
        <v>326</v>
      </c>
      <c r="BJ11" s="52" t="s">
        <v>325</v>
      </c>
      <c r="BK11" s="52" t="s">
        <v>71</v>
      </c>
      <c r="BL11" s="52" t="s">
        <v>324</v>
      </c>
      <c r="BM11" s="52" t="s">
        <v>326</v>
      </c>
      <c r="BN11" s="52" t="s">
        <v>325</v>
      </c>
      <c r="BO11" s="52" t="s">
        <v>71</v>
      </c>
      <c r="BP11" s="52" t="s">
        <v>324</v>
      </c>
      <c r="BQ11" s="52" t="s">
        <v>326</v>
      </c>
      <c r="BR11" s="52" t="s">
        <v>325</v>
      </c>
      <c r="BS11" s="52" t="s">
        <v>71</v>
      </c>
    </row>
    <row r="12" spans="1:73" s="111" customFormat="1" ht="409.5" customHeight="1">
      <c r="A12" s="440" t="s">
        <v>431</v>
      </c>
      <c r="B12" s="427" t="s">
        <v>339</v>
      </c>
      <c r="C12" s="486" t="s">
        <v>341</v>
      </c>
      <c r="D12" s="446" t="s">
        <v>347</v>
      </c>
      <c r="E12" s="429" t="s">
        <v>31</v>
      </c>
      <c r="F12" s="227" t="s">
        <v>346</v>
      </c>
      <c r="G12" s="486" t="s">
        <v>365</v>
      </c>
      <c r="H12" s="431">
        <v>3</v>
      </c>
      <c r="I12" s="326">
        <v>3</v>
      </c>
      <c r="J12" s="217" t="str">
        <f>CONCATENATE(H12,"-",I12)</f>
        <v>3-3</v>
      </c>
      <c r="K12" s="431" t="str">
        <f>VLOOKUP(J12,Hoja2!$G$15:$H$39,2,0)</f>
        <v>Alto</v>
      </c>
      <c r="L12" s="227" t="s">
        <v>342</v>
      </c>
      <c r="M12" s="136" t="s">
        <v>169</v>
      </c>
      <c r="N12" s="136" t="s">
        <v>171</v>
      </c>
      <c r="O12" s="136" t="s">
        <v>108</v>
      </c>
      <c r="P12" s="119">
        <f t="shared" ref="P12" si="0">IF(O12="","",(VLOOKUP(O12,valores,2,0)))</f>
        <v>15</v>
      </c>
      <c r="Q12" s="136" t="s">
        <v>113</v>
      </c>
      <c r="R12" s="119">
        <f t="shared" ref="R12" si="1">VLOOKUP(Q12,valores,2,0)</f>
        <v>15</v>
      </c>
      <c r="S12" s="136" t="s">
        <v>115</v>
      </c>
      <c r="T12" s="119">
        <f t="shared" ref="T12" si="2">VLOOKUP(S12,valores,2,0)</f>
        <v>15</v>
      </c>
      <c r="U12" s="137" t="s">
        <v>125</v>
      </c>
      <c r="V12" s="119">
        <f t="shared" ref="V12" si="3">VLOOKUP(U12,valores,2,0)</f>
        <v>15</v>
      </c>
      <c r="W12" s="137" t="s">
        <v>117</v>
      </c>
      <c r="X12" s="119">
        <f t="shared" ref="X12" si="4">VLOOKUP(W12,valores,2,0)</f>
        <v>15</v>
      </c>
      <c r="Y12" s="137" t="s">
        <v>119</v>
      </c>
      <c r="Z12" s="119">
        <f t="shared" ref="Z12" si="5">VLOOKUP(Y12,valores,2,0)</f>
        <v>15</v>
      </c>
      <c r="AA12" s="137" t="s">
        <v>121</v>
      </c>
      <c r="AB12" s="119">
        <f t="shared" ref="AB12" si="6">VLOOKUP(AA12,valores,2,0)</f>
        <v>10</v>
      </c>
      <c r="AC12" s="119">
        <f>SUM(AB12,Z12,X12,V12,T12,R12,P12)</f>
        <v>100</v>
      </c>
      <c r="AD12" s="204" t="str">
        <f>IF(AC12&lt;=85,"débil",IF(AC12&gt;=96,"fuerte","Moderado"))</f>
        <v>fuerte</v>
      </c>
      <c r="AE12" s="204" t="s">
        <v>163</v>
      </c>
      <c r="AF12" s="204" t="str">
        <f>IF(AE12="El control se ejecuta de manera consistente por parte del responsable","fuerte",IF(AE12="El control se ejecuta algunas veces por parte del responsable","moderado",IF(AE12="El control No se ejecuta por parte del responsable","débil")))</f>
        <v>fuerte</v>
      </c>
      <c r="AG12" s="204" t="str">
        <f t="shared" ref="AG12:AG21" si="7">IF(AND($AD12="fuerte",$AF12="fuerte"),"fuerte","")</f>
        <v>fuerte</v>
      </c>
      <c r="AH12" s="204" t="str">
        <f t="shared" ref="AH12:AH21" si="8">IF(AND($AD12="fuerte",$AF12="moderado"),"moderado","")</f>
        <v/>
      </c>
      <c r="AI12" s="204" t="str">
        <f t="shared" ref="AI12:AI21" si="9">IF(AND($AD12="fuerte",$AF12="débil"),"débil","")</f>
        <v/>
      </c>
      <c r="AJ12" s="204" t="str">
        <f t="shared" ref="AJ12:AJ21" si="10">IF(AND($AD12="moderado",$AF12="fuerte"),"moderado","")</f>
        <v/>
      </c>
      <c r="AK12" s="204" t="str">
        <f t="shared" ref="AK12:AK21" si="11">IF(AND($AD12="moderado",$AF12="moderado"),"moderado","")</f>
        <v/>
      </c>
      <c r="AL12" s="204" t="str">
        <f t="shared" ref="AL12:AL21" si="12">IF(AND($AD12="moderado",$AF12="débil"),"débil","")</f>
        <v/>
      </c>
      <c r="AM12" s="204" t="str">
        <f t="shared" ref="AM12:AM21" si="13">IF(AND($AD12="débil",$AF12="fuerte"),"débil","")</f>
        <v/>
      </c>
      <c r="AN12" s="204" t="str">
        <f t="shared" ref="AN12:AN21" si="14">IF(AND($AD12="débil",$AF12="moderado"),"débil","")</f>
        <v/>
      </c>
      <c r="AO12" s="204" t="str">
        <f t="shared" ref="AO12:AO21" si="15">IF(AND($AD12="débil",$AF12="débil"),"débil","")</f>
        <v/>
      </c>
      <c r="AP12" s="204" t="str">
        <f>AG12&amp;AK12&amp;AL12&amp;AN12&amp;AO12&amp;AH12&amp;AI12&amp;AJ12&amp;AM12</f>
        <v>fuerte</v>
      </c>
      <c r="AQ12" s="326">
        <f>AVERAGE($AC$12:$AC$13)</f>
        <v>100</v>
      </c>
      <c r="AR12" s="408" t="str">
        <f>IF(AQ12&gt;=96,"fuerte",IF(AQ12&gt;=85,"moderado","débil"))</f>
        <v>fuerte</v>
      </c>
      <c r="AS12" s="211">
        <f>IF(AND($M12="Directamente",' Riesgos Gestión'!$AR12="fuerte"),2,"")</f>
        <v>2</v>
      </c>
      <c r="AT12" s="211" t="str">
        <f>IF(AND($N12="Directamente",' Riesgos Gestión'!$AR12="fuerte"),2,"")</f>
        <v/>
      </c>
      <c r="AU12" s="211" t="str">
        <f>IF(AND($M12="Directamente",' Riesgos Gestión'!$AR12="No disminuye"),2,"")</f>
        <v/>
      </c>
      <c r="AV12" s="211" t="str">
        <f>IF(AND($N12="Indirectamente",' Riesgos Gestión'!$AR12="fuerte"),1,"")</f>
        <v/>
      </c>
      <c r="AW12" s="211">
        <f>IF(AND($N12="No disminuye",' Riesgos Gestión'!$AR12="fuerte"),0,"")</f>
        <v>0</v>
      </c>
      <c r="AX12" s="211" t="str">
        <f>IF(AND($N12="Directamente",' Riesgos Gestión'!$AR12="Moderado"),2,"")</f>
        <v/>
      </c>
      <c r="AY12" s="211" t="str">
        <f>IF(AND($M12="Directamente",' Riesgos Gestión'!$AR12="Moderado"),1,"")</f>
        <v/>
      </c>
      <c r="AZ12" s="211" t="str">
        <f>IF(AND($N12="Indirectamente",' Riesgos Gestión'!$AR12="Moderado"),1,"")</f>
        <v/>
      </c>
      <c r="BA12" s="211" t="str">
        <f>IF(AND($M12="No disminuye",' Riesgos Gestión'!$AR12="Moderado"),1,"")</f>
        <v/>
      </c>
      <c r="BB12" s="211" t="str">
        <f>IF(AND($N12="No disminuye",' Riesgos Gestión'!$AR12="Moderado"),0,"")</f>
        <v/>
      </c>
      <c r="BC12" s="408" t="str">
        <f t="shared" ref="BC12:BC14" si="16">CONCATENATE(AS12&amp;AU12&amp;AY12&amp;BA12)</f>
        <v>2</v>
      </c>
      <c r="BD12" s="408" t="str">
        <f t="shared" ref="BD12:BD48" si="17">CONCATENATE(AT12&amp;AV12&amp;AW12&amp;AX12&amp;AZ12&amp;BB12)</f>
        <v>0</v>
      </c>
      <c r="BE12" s="404">
        <f t="shared" ref="BE12:BE27" si="18">IF(H12=1,1,IF(BC12="",H12,(H12-BC12)))</f>
        <v>1</v>
      </c>
      <c r="BF12" s="326">
        <f t="shared" ref="BF12" si="19">IF(BD12="",I12,(I12-BD12))</f>
        <v>3</v>
      </c>
      <c r="BG12" s="406" t="str">
        <f>VLOOKUP(BE12&amp;"-"&amp;BF12,zona,2,0)</f>
        <v>Bajo</v>
      </c>
      <c r="BH12" s="310" t="s">
        <v>469</v>
      </c>
      <c r="BI12" s="310" t="s">
        <v>530</v>
      </c>
      <c r="BJ12" s="244" t="s">
        <v>572</v>
      </c>
      <c r="BK12" s="488" t="s">
        <v>191</v>
      </c>
      <c r="BL12" s="310" t="s">
        <v>684</v>
      </c>
      <c r="BM12" s="310" t="s">
        <v>603</v>
      </c>
      <c r="BN12" s="311" t="s">
        <v>761</v>
      </c>
      <c r="BO12" s="319" t="s">
        <v>191</v>
      </c>
      <c r="BP12" s="185"/>
      <c r="BQ12" s="126"/>
      <c r="BR12" s="126"/>
      <c r="BS12" s="233"/>
    </row>
    <row r="13" spans="1:73" s="111" customFormat="1" ht="354.75" customHeight="1" thickBot="1">
      <c r="A13" s="516"/>
      <c r="B13" s="456"/>
      <c r="C13" s="487"/>
      <c r="D13" s="447"/>
      <c r="E13" s="449"/>
      <c r="F13" s="228" t="s">
        <v>343</v>
      </c>
      <c r="G13" s="487"/>
      <c r="H13" s="437"/>
      <c r="I13" s="353"/>
      <c r="J13" s="235"/>
      <c r="K13" s="437"/>
      <c r="L13" s="228" t="s">
        <v>342</v>
      </c>
      <c r="M13" s="100" t="s">
        <v>169</v>
      </c>
      <c r="N13" s="100" t="s">
        <v>171</v>
      </c>
      <c r="O13" s="100" t="s">
        <v>108</v>
      </c>
      <c r="P13" s="72">
        <f t="shared" ref="P13" si="20">IF(O13="","",(VLOOKUP(O13,valores,2,0)))</f>
        <v>15</v>
      </c>
      <c r="Q13" s="100" t="s">
        <v>113</v>
      </c>
      <c r="R13" s="72">
        <f t="shared" ref="R13" si="21">VLOOKUP(Q13,valores,2,0)</f>
        <v>15</v>
      </c>
      <c r="S13" s="100" t="s">
        <v>115</v>
      </c>
      <c r="T13" s="72">
        <f t="shared" ref="T13" si="22">VLOOKUP(S13,valores,2,0)</f>
        <v>15</v>
      </c>
      <c r="U13" s="101" t="s">
        <v>125</v>
      </c>
      <c r="V13" s="72">
        <f t="shared" ref="V13" si="23">VLOOKUP(U13,valores,2,0)</f>
        <v>15</v>
      </c>
      <c r="W13" s="101" t="s">
        <v>117</v>
      </c>
      <c r="X13" s="72">
        <f t="shared" ref="X13" si="24">VLOOKUP(W13,valores,2,0)</f>
        <v>15</v>
      </c>
      <c r="Y13" s="101" t="s">
        <v>119</v>
      </c>
      <c r="Z13" s="72">
        <f t="shared" ref="Z13" si="25">VLOOKUP(Y13,valores,2,0)</f>
        <v>15</v>
      </c>
      <c r="AA13" s="101" t="s">
        <v>121</v>
      </c>
      <c r="AB13" s="72">
        <f t="shared" ref="AB13" si="26">VLOOKUP(AA13,valores,2,0)</f>
        <v>10</v>
      </c>
      <c r="AC13" s="72">
        <f t="shared" ref="AC13" si="27">SUM(AB13,Z13,X13,V13,T13,R13,P13)</f>
        <v>100</v>
      </c>
      <c r="AD13" s="208" t="str">
        <f t="shared" ref="AD13" si="28">IF(AC13&lt;=85,"débil",IF(AC13&gt;=96,"fuerte","Moderado"))</f>
        <v>fuerte</v>
      </c>
      <c r="AE13" s="208" t="s">
        <v>163</v>
      </c>
      <c r="AF13" s="208" t="str">
        <f t="shared" ref="AF13:AF62" si="29">IF(AE13="El control se ejecuta de manera consistente por parte del responsable","fuerte",IF(AE13="El control se ejecuta algunas veces por parte del responsable","moderado",IF(AE13="El control No se ejecuta por parte del responsable","débil")))</f>
        <v>fuerte</v>
      </c>
      <c r="AG13" s="208" t="str">
        <f t="shared" si="7"/>
        <v>fuerte</v>
      </c>
      <c r="AH13" s="208" t="str">
        <f t="shared" si="8"/>
        <v/>
      </c>
      <c r="AI13" s="208" t="str">
        <f t="shared" si="9"/>
        <v/>
      </c>
      <c r="AJ13" s="208" t="str">
        <f t="shared" si="10"/>
        <v/>
      </c>
      <c r="AK13" s="208" t="str">
        <f t="shared" si="11"/>
        <v/>
      </c>
      <c r="AL13" s="208" t="str">
        <f t="shared" si="12"/>
        <v/>
      </c>
      <c r="AM13" s="208" t="str">
        <f t="shared" si="13"/>
        <v/>
      </c>
      <c r="AN13" s="208" t="str">
        <f t="shared" si="14"/>
        <v/>
      </c>
      <c r="AO13" s="208" t="str">
        <f t="shared" si="15"/>
        <v/>
      </c>
      <c r="AP13" s="208" t="str">
        <f t="shared" ref="AP13:AP62" si="30">AG13&amp;AK13&amp;AL13&amp;AN13&amp;AO13&amp;AH13&amp;AI13&amp;AJ13&amp;AM13</f>
        <v>fuerte</v>
      </c>
      <c r="AQ13" s="353"/>
      <c r="AR13" s="412"/>
      <c r="AS13" s="213" t="str">
        <f>IF(AND($M13="Directamente",' Riesgos Gestión'!$AR13="fuerte"),2,"")</f>
        <v/>
      </c>
      <c r="AT13" s="213" t="str">
        <f>IF(AND($N13="Directamente",' Riesgos Gestión'!$AR13="fuerte"),2,"")</f>
        <v/>
      </c>
      <c r="AU13" s="213" t="str">
        <f>IF(AND($M13="Directamente",' Riesgos Gestión'!$AR13="No disminuye"),2,"")</f>
        <v/>
      </c>
      <c r="AV13" s="213" t="str">
        <f>IF(AND($N13="Indirectamente",' Riesgos Gestión'!$AR13="fuerte"),1,"")</f>
        <v/>
      </c>
      <c r="AW13" s="213" t="str">
        <f>IF(AND($N13="No disminuye",' Riesgos Gestión'!$AR13="fuerte"),0,"")</f>
        <v/>
      </c>
      <c r="AX13" s="213" t="str">
        <f>IF(AND($N13="Directamente",' Riesgos Gestión'!$AR13="Moderado"),2,"")</f>
        <v/>
      </c>
      <c r="AY13" s="213" t="str">
        <f>IF(AND($M13="Directamente",' Riesgos Gestión'!$AR13="Moderado"),1,"")</f>
        <v/>
      </c>
      <c r="AZ13" s="213" t="str">
        <f>IF(AND($N13="Indirectamente",' Riesgos Gestión'!$AR13="Moderado"),1,"")</f>
        <v/>
      </c>
      <c r="BA13" s="213" t="str">
        <f>IF(AND($M13="No disminuye",' Riesgos Gestión'!$AR13="Moderado"),1,"")</f>
        <v/>
      </c>
      <c r="BB13" s="213" t="str">
        <f>IF(AND($N13="No disminuye",' Riesgos Gestión'!$AR13="Moderado"),0,"")</f>
        <v/>
      </c>
      <c r="BC13" s="412"/>
      <c r="BD13" s="412"/>
      <c r="BE13" s="414"/>
      <c r="BF13" s="353"/>
      <c r="BG13" s="415"/>
      <c r="BH13" s="310" t="s">
        <v>531</v>
      </c>
      <c r="BI13" s="310" t="s">
        <v>530</v>
      </c>
      <c r="BJ13" s="244" t="s">
        <v>573</v>
      </c>
      <c r="BK13" s="433"/>
      <c r="BL13" s="310" t="s">
        <v>685</v>
      </c>
      <c r="BM13" s="310" t="s">
        <v>603</v>
      </c>
      <c r="BN13" s="312" t="s">
        <v>762</v>
      </c>
      <c r="BO13" s="314" t="s">
        <v>191</v>
      </c>
      <c r="BP13" s="186"/>
      <c r="BQ13" s="61"/>
      <c r="BR13" s="61"/>
      <c r="BS13" s="219"/>
    </row>
    <row r="14" spans="1:73" s="111" customFormat="1" ht="409.6" customHeight="1" thickBot="1">
      <c r="A14" s="517"/>
      <c r="B14" s="457"/>
      <c r="C14" s="245" t="s">
        <v>340</v>
      </c>
      <c r="D14" s="229" t="s">
        <v>366</v>
      </c>
      <c r="E14" s="246" t="s">
        <v>31</v>
      </c>
      <c r="F14" s="229" t="s">
        <v>344</v>
      </c>
      <c r="G14" s="229" t="s">
        <v>345</v>
      </c>
      <c r="H14" s="97">
        <v>4</v>
      </c>
      <c r="I14" s="223">
        <v>3</v>
      </c>
      <c r="J14" s="97" t="str">
        <f>CONCATENATE(H14,"-",I14)</f>
        <v>4-3</v>
      </c>
      <c r="K14" s="97" t="str">
        <f>VLOOKUP(J14,Hoja2!$G$15:$H$39,2,0)</f>
        <v>Extremadamente alto</v>
      </c>
      <c r="L14" s="229" t="s">
        <v>534</v>
      </c>
      <c r="M14" s="247" t="s">
        <v>169</v>
      </c>
      <c r="N14" s="247" t="s">
        <v>169</v>
      </c>
      <c r="O14" s="247" t="s">
        <v>108</v>
      </c>
      <c r="P14" s="102">
        <f t="shared" ref="P14" si="31">IF(O14="","",(VLOOKUP(O14,valores,2,0)))</f>
        <v>15</v>
      </c>
      <c r="Q14" s="247" t="s">
        <v>113</v>
      </c>
      <c r="R14" s="102">
        <f t="shared" ref="R14" si="32">VLOOKUP(Q14,valores,2,0)</f>
        <v>15</v>
      </c>
      <c r="S14" s="247" t="s">
        <v>115</v>
      </c>
      <c r="T14" s="102">
        <f t="shared" ref="T14" si="33">VLOOKUP(S14,valores,2,0)</f>
        <v>15</v>
      </c>
      <c r="U14" s="248" t="s">
        <v>125</v>
      </c>
      <c r="V14" s="102">
        <f t="shared" ref="V14" si="34">VLOOKUP(U14,valores,2,0)</f>
        <v>15</v>
      </c>
      <c r="W14" s="248" t="s">
        <v>117</v>
      </c>
      <c r="X14" s="102">
        <f t="shared" ref="X14" si="35">VLOOKUP(W14,valores,2,0)</f>
        <v>15</v>
      </c>
      <c r="Y14" s="248" t="s">
        <v>119</v>
      </c>
      <c r="Z14" s="102">
        <f t="shared" ref="Z14" si="36">VLOOKUP(Y14,valores,2,0)</f>
        <v>15</v>
      </c>
      <c r="AA14" s="248" t="s">
        <v>121</v>
      </c>
      <c r="AB14" s="102">
        <f t="shared" ref="AB14" si="37">VLOOKUP(AA14,valores,2,0)</f>
        <v>10</v>
      </c>
      <c r="AC14" s="102">
        <f t="shared" ref="AC14" si="38">SUM(AB14,Z14,X14,V14,T14,R14,P14)</f>
        <v>100</v>
      </c>
      <c r="AD14" s="223" t="str">
        <f t="shared" ref="AD14" si="39">IF(AC14&lt;=85,"débil",IF(AC14&gt;=96,"fuerte","Moderado"))</f>
        <v>fuerte</v>
      </c>
      <c r="AE14" s="223" t="s">
        <v>163</v>
      </c>
      <c r="AF14" s="223" t="str">
        <f t="shared" si="29"/>
        <v>fuerte</v>
      </c>
      <c r="AG14" s="223" t="str">
        <f t="shared" si="7"/>
        <v>fuerte</v>
      </c>
      <c r="AH14" s="223" t="str">
        <f t="shared" si="8"/>
        <v/>
      </c>
      <c r="AI14" s="223" t="str">
        <f t="shared" si="9"/>
        <v/>
      </c>
      <c r="AJ14" s="223" t="str">
        <f t="shared" si="10"/>
        <v/>
      </c>
      <c r="AK14" s="223" t="str">
        <f t="shared" si="11"/>
        <v/>
      </c>
      <c r="AL14" s="223" t="str">
        <f t="shared" si="12"/>
        <v/>
      </c>
      <c r="AM14" s="223" t="str">
        <f t="shared" si="13"/>
        <v/>
      </c>
      <c r="AN14" s="223" t="str">
        <f t="shared" si="14"/>
        <v/>
      </c>
      <c r="AO14" s="223" t="str">
        <f t="shared" si="15"/>
        <v/>
      </c>
      <c r="AP14" s="223" t="str">
        <f t="shared" si="30"/>
        <v>fuerte</v>
      </c>
      <c r="AQ14" s="223">
        <f>AVERAGE(AC14)</f>
        <v>100</v>
      </c>
      <c r="AR14" s="214" t="str">
        <f>IF(AQ14&gt;=96,"fuerte",IF(AQ14&gt;=85,"moderado","débil"))</f>
        <v>fuerte</v>
      </c>
      <c r="AS14" s="214">
        <f>IF(AND($M14="Directamente",' Riesgos Gestión'!$AR14="fuerte"),2,"")</f>
        <v>2</v>
      </c>
      <c r="AT14" s="214">
        <f>IF(AND($N14="Directamente",' Riesgos Gestión'!$AR14="fuerte"),2,"")</f>
        <v>2</v>
      </c>
      <c r="AU14" s="214" t="str">
        <f>IF(AND($M14="Directamente",' Riesgos Gestión'!$AR14="No disminuye"),2,"")</f>
        <v/>
      </c>
      <c r="AV14" s="214" t="str">
        <f>IF(AND($N14="Indirectamente",' Riesgos Gestión'!$AR14="fuerte"),1,"")</f>
        <v/>
      </c>
      <c r="AW14" s="214" t="str">
        <f>IF(AND($N14="No disminuye",' Riesgos Gestión'!$AR14="fuerte"),0,"")</f>
        <v/>
      </c>
      <c r="AX14" s="214" t="str">
        <f>IF(AND($N14="Directamente",' Riesgos Gestión'!$AR14="Moderado"),2,"")</f>
        <v/>
      </c>
      <c r="AY14" s="214" t="str">
        <f>IF(AND($M14="Directamente",' Riesgos Gestión'!$AR14="Moderado"),1,"")</f>
        <v/>
      </c>
      <c r="AZ14" s="214" t="str">
        <f>IF(AND($N14="Indirectamente",' Riesgos Gestión'!$AR14="Moderado"),1,"")</f>
        <v/>
      </c>
      <c r="BA14" s="214" t="str">
        <f>IF(AND($M14="No disminuye",' Riesgos Gestión'!$AR14="Moderado"),1,"")</f>
        <v/>
      </c>
      <c r="BB14" s="214" t="str">
        <f>IF(AND($N14="No disminuye",' Riesgos Gestión'!$AR14="Moderado"),0,"")</f>
        <v/>
      </c>
      <c r="BC14" s="214" t="str">
        <f t="shared" si="16"/>
        <v>2</v>
      </c>
      <c r="BD14" s="214" t="str">
        <f t="shared" si="17"/>
        <v>2</v>
      </c>
      <c r="BE14" s="204">
        <f t="shared" si="18"/>
        <v>2</v>
      </c>
      <c r="BF14" s="223">
        <f t="shared" ref="BF14:BF15" si="40">IF(BD14="",I14,(I14-BD14))</f>
        <v>1</v>
      </c>
      <c r="BG14" s="192" t="str">
        <f>VLOOKUP(BE14&amp;"-"&amp;BF14,zona,2,0)</f>
        <v>Bajo</v>
      </c>
      <c r="BH14" s="310" t="s">
        <v>470</v>
      </c>
      <c r="BI14" s="310" t="s">
        <v>471</v>
      </c>
      <c r="BJ14" s="244" t="s">
        <v>574</v>
      </c>
      <c r="BK14" s="433"/>
      <c r="BL14" s="310" t="s">
        <v>601</v>
      </c>
      <c r="BM14" s="310" t="s">
        <v>689</v>
      </c>
      <c r="BN14" s="312" t="s">
        <v>774</v>
      </c>
      <c r="BO14" s="314" t="s">
        <v>191</v>
      </c>
      <c r="BP14" s="186"/>
      <c r="BQ14" s="61"/>
      <c r="BR14" s="174"/>
      <c r="BS14" s="219"/>
    </row>
    <row r="15" spans="1:73" s="12" customFormat="1" ht="204" customHeight="1">
      <c r="A15" s="453" t="s">
        <v>433</v>
      </c>
      <c r="B15" s="479" t="s">
        <v>334</v>
      </c>
      <c r="C15" s="486" t="s">
        <v>320</v>
      </c>
      <c r="D15" s="446" t="s">
        <v>321</v>
      </c>
      <c r="E15" s="429" t="s">
        <v>28</v>
      </c>
      <c r="F15" s="446" t="s">
        <v>322</v>
      </c>
      <c r="G15" s="486" t="s">
        <v>367</v>
      </c>
      <c r="H15" s="431">
        <v>3</v>
      </c>
      <c r="I15" s="326">
        <v>3</v>
      </c>
      <c r="J15" s="217" t="str">
        <f>CONCATENATE(H15,"-",I15)</f>
        <v>3-3</v>
      </c>
      <c r="K15" s="431" t="str">
        <f>VLOOKUP(J15,Hoja2!$G$15:$H$39,2,0)</f>
        <v>Alto</v>
      </c>
      <c r="L15" s="227" t="s">
        <v>535</v>
      </c>
      <c r="M15" s="136" t="s">
        <v>169</v>
      </c>
      <c r="N15" s="136" t="s">
        <v>171</v>
      </c>
      <c r="O15" s="136" t="s">
        <v>108</v>
      </c>
      <c r="P15" s="119">
        <f t="shared" ref="P15:P17" si="41">IF(O15="","",(VLOOKUP(O15,valores,2,0)))</f>
        <v>15</v>
      </c>
      <c r="Q15" s="136" t="s">
        <v>113</v>
      </c>
      <c r="R15" s="119">
        <f t="shared" ref="R15:R17" si="42">VLOOKUP(Q15,valores,2,0)</f>
        <v>15</v>
      </c>
      <c r="S15" s="136" t="s">
        <v>115</v>
      </c>
      <c r="T15" s="119">
        <f t="shared" ref="T15:T17" si="43">VLOOKUP(S15,valores,2,0)</f>
        <v>15</v>
      </c>
      <c r="U15" s="137" t="s">
        <v>125</v>
      </c>
      <c r="V15" s="119">
        <f t="shared" ref="V15:V17" si="44">VLOOKUP(U15,valores,2,0)</f>
        <v>15</v>
      </c>
      <c r="W15" s="137" t="s">
        <v>117</v>
      </c>
      <c r="X15" s="119">
        <f t="shared" ref="X15:X17" si="45">VLOOKUP(W15,valores,2,0)</f>
        <v>15</v>
      </c>
      <c r="Y15" s="137" t="s">
        <v>119</v>
      </c>
      <c r="Z15" s="119">
        <f t="shared" ref="Z15:Z17" si="46">VLOOKUP(Y15,valores,2,0)</f>
        <v>15</v>
      </c>
      <c r="AA15" s="137" t="s">
        <v>121</v>
      </c>
      <c r="AB15" s="119">
        <f t="shared" ref="AB15:AB17" si="47">VLOOKUP(AA15,valores,2,0)</f>
        <v>10</v>
      </c>
      <c r="AC15" s="119">
        <f t="shared" ref="AC15:AC27" si="48">SUM(AB15,Z15,X15,V15,T15,R15,P15)</f>
        <v>100</v>
      </c>
      <c r="AD15" s="204" t="str">
        <f t="shared" ref="AD15:AD27" si="49">IF(AC15&lt;=85,"débil",IF(AC15&gt;=96,"fuerte","Moderado"))</f>
        <v>fuerte</v>
      </c>
      <c r="AE15" s="204" t="s">
        <v>163</v>
      </c>
      <c r="AF15" s="204" t="str">
        <f t="shared" si="29"/>
        <v>fuerte</v>
      </c>
      <c r="AG15" s="204" t="str">
        <f t="shared" si="7"/>
        <v>fuerte</v>
      </c>
      <c r="AH15" s="204" t="str">
        <f t="shared" si="8"/>
        <v/>
      </c>
      <c r="AI15" s="204" t="str">
        <f t="shared" si="9"/>
        <v/>
      </c>
      <c r="AJ15" s="204" t="str">
        <f t="shared" si="10"/>
        <v/>
      </c>
      <c r="AK15" s="204" t="str">
        <f t="shared" si="11"/>
        <v/>
      </c>
      <c r="AL15" s="204" t="str">
        <f t="shared" si="12"/>
        <v/>
      </c>
      <c r="AM15" s="204" t="str">
        <f t="shared" si="13"/>
        <v/>
      </c>
      <c r="AN15" s="204" t="str">
        <f t="shared" si="14"/>
        <v/>
      </c>
      <c r="AO15" s="204" t="str">
        <f t="shared" si="15"/>
        <v/>
      </c>
      <c r="AP15" s="204" t="str">
        <f t="shared" si="30"/>
        <v>fuerte</v>
      </c>
      <c r="AQ15" s="326">
        <f>AVERAGE($AC$15:$AC$17)</f>
        <v>100</v>
      </c>
      <c r="AR15" s="408" t="str">
        <f>IF(AQ15&gt;=96,"fuerte",IF(AQ15&gt;=85,"moderado","débil"))</f>
        <v>fuerte</v>
      </c>
      <c r="AS15" s="211">
        <f>IF(AND($M15="Directamente",' Riesgos Gestión'!$AR15="fuerte"),2,"")</f>
        <v>2</v>
      </c>
      <c r="AT15" s="211" t="str">
        <f>IF(AND($N15="Directamente",' Riesgos Gestión'!$AR15="fuerte"),2,"")</f>
        <v/>
      </c>
      <c r="AU15" s="211" t="str">
        <f>IF(AND($M15="Directamente",' Riesgos Gestión'!$AR15="No disminuye"),2,"")</f>
        <v/>
      </c>
      <c r="AV15" s="211" t="str">
        <f>IF(AND($N15="Indirectamente",' Riesgos Gestión'!$AR15="fuerte"),1,"")</f>
        <v/>
      </c>
      <c r="AW15" s="211">
        <f>IF(AND($N15="No disminuye",' Riesgos Gestión'!$AR15="fuerte"),0,"")</f>
        <v>0</v>
      </c>
      <c r="AX15" s="211" t="str">
        <f>IF(AND($N15="Directamente",' Riesgos Gestión'!$AR15="Moderado"),2,"")</f>
        <v/>
      </c>
      <c r="AY15" s="211" t="str">
        <f>IF(AND($M15="Directamente",' Riesgos Gestión'!$AR15="Moderado"),1,"")</f>
        <v/>
      </c>
      <c r="AZ15" s="211" t="str">
        <f>IF(AND($N15="Indirectamente",' Riesgos Gestión'!$AR15="Moderado"),1,"")</f>
        <v/>
      </c>
      <c r="BA15" s="211" t="str">
        <f>IF(AND($M15="No disminuye",' Riesgos Gestión'!$AR15="Moderado"),1,"")</f>
        <v/>
      </c>
      <c r="BB15" s="211" t="str">
        <f>IF(AND($N15="No disminuye",' Riesgos Gestión'!$AR15="Moderado"),0,"")</f>
        <v/>
      </c>
      <c r="BC15" s="408" t="str">
        <f>CONCATENATE(AS15&amp;AU15&amp;AY15&amp;BA15)</f>
        <v>2</v>
      </c>
      <c r="BD15" s="408" t="str">
        <f t="shared" si="17"/>
        <v>0</v>
      </c>
      <c r="BE15" s="404">
        <f t="shared" si="18"/>
        <v>1</v>
      </c>
      <c r="BF15" s="326">
        <f t="shared" si="40"/>
        <v>3</v>
      </c>
      <c r="BG15" s="406" t="str">
        <f>VLOOKUP(BE15&amp;"-"&amp;BF15,zona,2,0)</f>
        <v>Bajo</v>
      </c>
      <c r="BH15" s="310" t="s">
        <v>472</v>
      </c>
      <c r="BI15" s="310" t="s">
        <v>476</v>
      </c>
      <c r="BJ15" s="310" t="s">
        <v>575</v>
      </c>
      <c r="BK15" s="433" t="s">
        <v>191</v>
      </c>
      <c r="BL15" s="310" t="s">
        <v>686</v>
      </c>
      <c r="BM15" s="310" t="s">
        <v>688</v>
      </c>
      <c r="BN15" s="312" t="s">
        <v>776</v>
      </c>
      <c r="BO15" s="314" t="s">
        <v>191</v>
      </c>
      <c r="BP15" s="186"/>
      <c r="BQ15" s="61"/>
      <c r="BR15" s="61"/>
      <c r="BS15" s="219"/>
    </row>
    <row r="16" spans="1:73" s="12" customFormat="1" ht="203.25" customHeight="1">
      <c r="A16" s="454"/>
      <c r="B16" s="484"/>
      <c r="C16" s="487"/>
      <c r="D16" s="447"/>
      <c r="E16" s="449"/>
      <c r="F16" s="447"/>
      <c r="G16" s="487"/>
      <c r="H16" s="437"/>
      <c r="I16" s="353"/>
      <c r="J16" s="235"/>
      <c r="K16" s="437"/>
      <c r="L16" s="228" t="s">
        <v>536</v>
      </c>
      <c r="M16" s="100" t="s">
        <v>169</v>
      </c>
      <c r="N16" s="100" t="s">
        <v>170</v>
      </c>
      <c r="O16" s="100" t="s">
        <v>108</v>
      </c>
      <c r="P16" s="72">
        <f t="shared" si="41"/>
        <v>15</v>
      </c>
      <c r="Q16" s="100" t="s">
        <v>113</v>
      </c>
      <c r="R16" s="72">
        <f t="shared" si="42"/>
        <v>15</v>
      </c>
      <c r="S16" s="100" t="s">
        <v>115</v>
      </c>
      <c r="T16" s="72">
        <f t="shared" si="43"/>
        <v>15</v>
      </c>
      <c r="U16" s="101" t="s">
        <v>125</v>
      </c>
      <c r="V16" s="72">
        <f t="shared" si="44"/>
        <v>15</v>
      </c>
      <c r="W16" s="101" t="s">
        <v>117</v>
      </c>
      <c r="X16" s="72">
        <f t="shared" si="45"/>
        <v>15</v>
      </c>
      <c r="Y16" s="101" t="s">
        <v>119</v>
      </c>
      <c r="Z16" s="72">
        <f t="shared" si="46"/>
        <v>15</v>
      </c>
      <c r="AA16" s="101" t="s">
        <v>121</v>
      </c>
      <c r="AB16" s="72">
        <f t="shared" si="47"/>
        <v>10</v>
      </c>
      <c r="AC16" s="72">
        <f t="shared" ref="AC16" si="50">SUM(AB16,Z16,X16,V16,T16,R16,P16)</f>
        <v>100</v>
      </c>
      <c r="AD16" s="208" t="str">
        <f t="shared" ref="AD16" si="51">IF(AC16&lt;=85,"débil",IF(AC16&gt;=96,"fuerte","Moderado"))</f>
        <v>fuerte</v>
      </c>
      <c r="AE16" s="208" t="s">
        <v>163</v>
      </c>
      <c r="AF16" s="208" t="str">
        <f t="shared" si="29"/>
        <v>fuerte</v>
      </c>
      <c r="AG16" s="208" t="str">
        <f t="shared" si="7"/>
        <v>fuerte</v>
      </c>
      <c r="AH16" s="208" t="str">
        <f t="shared" si="8"/>
        <v/>
      </c>
      <c r="AI16" s="208" t="str">
        <f t="shared" si="9"/>
        <v/>
      </c>
      <c r="AJ16" s="208" t="str">
        <f t="shared" si="10"/>
        <v/>
      </c>
      <c r="AK16" s="208" t="str">
        <f t="shared" si="11"/>
        <v/>
      </c>
      <c r="AL16" s="208" t="str">
        <f t="shared" si="12"/>
        <v/>
      </c>
      <c r="AM16" s="208" t="str">
        <f t="shared" si="13"/>
        <v/>
      </c>
      <c r="AN16" s="208" t="str">
        <f t="shared" si="14"/>
        <v/>
      </c>
      <c r="AO16" s="208" t="str">
        <f t="shared" si="15"/>
        <v/>
      </c>
      <c r="AP16" s="208" t="str">
        <f t="shared" si="30"/>
        <v>fuerte</v>
      </c>
      <c r="AQ16" s="353"/>
      <c r="AR16" s="412"/>
      <c r="AS16" s="213" t="str">
        <f>IF(AND($M16="Directamente",' Riesgos Gestión'!$AR16="fuerte"),2,"")</f>
        <v/>
      </c>
      <c r="AT16" s="213" t="str">
        <f>IF(AND($N16="Directamente",' Riesgos Gestión'!$AR16="fuerte"),2,"")</f>
        <v/>
      </c>
      <c r="AU16" s="213" t="str">
        <f>IF(AND($M16="Directamente",' Riesgos Gestión'!$AR16="No disminuye"),2,"")</f>
        <v/>
      </c>
      <c r="AV16" s="213" t="str">
        <f>IF(AND($N16="Indirectamente",' Riesgos Gestión'!$AR16="fuerte"),1,"")</f>
        <v/>
      </c>
      <c r="AW16" s="213" t="str">
        <f>IF(AND($N16="No disminuye",' Riesgos Gestión'!$AR16="fuerte"),0,"")</f>
        <v/>
      </c>
      <c r="AX16" s="213" t="str">
        <f>IF(AND($N16="Directamente",' Riesgos Gestión'!$AR16="Moderado"),2,"")</f>
        <v/>
      </c>
      <c r="AY16" s="213" t="str">
        <f>IF(AND($M16="Directamente",' Riesgos Gestión'!$AR16="Moderado"),1,"")</f>
        <v/>
      </c>
      <c r="AZ16" s="213" t="str">
        <f>IF(AND($N16="Indirectamente",' Riesgos Gestión'!$AR16="Moderado"),1,"")</f>
        <v/>
      </c>
      <c r="BA16" s="213" t="str">
        <f>IF(AND($M16="No disminuye",' Riesgos Gestión'!$AR16="Moderado"),1,"")</f>
        <v/>
      </c>
      <c r="BB16" s="213" t="str">
        <f>IF(AND($N16="No disminuye",' Riesgos Gestión'!$AR16="Moderado"),0,"")</f>
        <v/>
      </c>
      <c r="BC16" s="412"/>
      <c r="BD16" s="412"/>
      <c r="BE16" s="405"/>
      <c r="BF16" s="353"/>
      <c r="BG16" s="415"/>
      <c r="BH16" s="310" t="s">
        <v>458</v>
      </c>
      <c r="BI16" s="310" t="s">
        <v>505</v>
      </c>
      <c r="BJ16" s="310" t="s">
        <v>518</v>
      </c>
      <c r="BK16" s="433"/>
      <c r="BL16" s="302" t="s">
        <v>604</v>
      </c>
      <c r="BM16" s="305" t="s">
        <v>775</v>
      </c>
      <c r="BN16" s="312" t="s">
        <v>763</v>
      </c>
      <c r="BO16" s="314" t="s">
        <v>191</v>
      </c>
      <c r="BP16" s="186"/>
      <c r="BQ16" s="61"/>
      <c r="BR16" s="61"/>
      <c r="BS16" s="219"/>
    </row>
    <row r="17" spans="1:71" s="12" customFormat="1" ht="394.5" customHeight="1" thickBot="1">
      <c r="A17" s="455"/>
      <c r="B17" s="480"/>
      <c r="C17" s="489"/>
      <c r="D17" s="448"/>
      <c r="E17" s="450"/>
      <c r="F17" s="229" t="s">
        <v>323</v>
      </c>
      <c r="G17" s="489"/>
      <c r="H17" s="438"/>
      <c r="I17" s="439"/>
      <c r="J17" s="97" t="str">
        <f t="shared" ref="J17" si="52">CONCATENATE(H17,"-",I17)</f>
        <v>-</v>
      </c>
      <c r="K17" s="438"/>
      <c r="L17" s="229" t="s">
        <v>537</v>
      </c>
      <c r="M17" s="247" t="s">
        <v>169</v>
      </c>
      <c r="N17" s="247" t="s">
        <v>170</v>
      </c>
      <c r="O17" s="247" t="s">
        <v>108</v>
      </c>
      <c r="P17" s="102">
        <f t="shared" si="41"/>
        <v>15</v>
      </c>
      <c r="Q17" s="247" t="s">
        <v>113</v>
      </c>
      <c r="R17" s="102">
        <f t="shared" si="42"/>
        <v>15</v>
      </c>
      <c r="S17" s="247" t="s">
        <v>115</v>
      </c>
      <c r="T17" s="102">
        <f t="shared" si="43"/>
        <v>15</v>
      </c>
      <c r="U17" s="248" t="s">
        <v>125</v>
      </c>
      <c r="V17" s="102">
        <f t="shared" si="44"/>
        <v>15</v>
      </c>
      <c r="W17" s="248" t="s">
        <v>117</v>
      </c>
      <c r="X17" s="102">
        <f t="shared" si="45"/>
        <v>15</v>
      </c>
      <c r="Y17" s="248" t="s">
        <v>119</v>
      </c>
      <c r="Z17" s="102">
        <f t="shared" si="46"/>
        <v>15</v>
      </c>
      <c r="AA17" s="248" t="s">
        <v>121</v>
      </c>
      <c r="AB17" s="102">
        <f t="shared" si="47"/>
        <v>10</v>
      </c>
      <c r="AC17" s="102">
        <f t="shared" si="48"/>
        <v>100</v>
      </c>
      <c r="AD17" s="223" t="str">
        <f t="shared" si="49"/>
        <v>fuerte</v>
      </c>
      <c r="AE17" s="223" t="s">
        <v>163</v>
      </c>
      <c r="AF17" s="223" t="str">
        <f t="shared" si="29"/>
        <v>fuerte</v>
      </c>
      <c r="AG17" s="223" t="str">
        <f t="shared" si="7"/>
        <v>fuerte</v>
      </c>
      <c r="AH17" s="223" t="str">
        <f t="shared" si="8"/>
        <v/>
      </c>
      <c r="AI17" s="223" t="str">
        <f t="shared" si="9"/>
        <v/>
      </c>
      <c r="AJ17" s="223" t="str">
        <f t="shared" si="10"/>
        <v/>
      </c>
      <c r="AK17" s="223" t="str">
        <f t="shared" si="11"/>
        <v/>
      </c>
      <c r="AL17" s="223" t="str">
        <f t="shared" si="12"/>
        <v/>
      </c>
      <c r="AM17" s="223" t="str">
        <f t="shared" si="13"/>
        <v/>
      </c>
      <c r="AN17" s="223" t="str">
        <f t="shared" si="14"/>
        <v/>
      </c>
      <c r="AO17" s="223" t="str">
        <f t="shared" si="15"/>
        <v/>
      </c>
      <c r="AP17" s="223" t="str">
        <f t="shared" si="30"/>
        <v>fuerte</v>
      </c>
      <c r="AQ17" s="439"/>
      <c r="AR17" s="413"/>
      <c r="AS17" s="214" t="str">
        <f>IF(AND($M17="Directamente",' Riesgos Gestión'!$AR17="fuerte"),2,"")</f>
        <v/>
      </c>
      <c r="AT17" s="214" t="str">
        <f>IF(AND($N17="Directamente",' Riesgos Gestión'!$AR17="fuerte"),2,"")</f>
        <v/>
      </c>
      <c r="AU17" s="214" t="str">
        <f>IF(AND($M17="Directamente",' Riesgos Gestión'!$AR17="No disminuye"),2,"")</f>
        <v/>
      </c>
      <c r="AV17" s="214" t="str">
        <f>IF(AND($N17="Indirectamente",' Riesgos Gestión'!$AR17="fuerte"),1,"")</f>
        <v/>
      </c>
      <c r="AW17" s="214" t="str">
        <f>IF(AND($N17="No disminuye",' Riesgos Gestión'!$AR17="fuerte"),0,"")</f>
        <v/>
      </c>
      <c r="AX17" s="214" t="str">
        <f>IF(AND($N17="Directamente",' Riesgos Gestión'!$AR17="Moderado"),2,"")</f>
        <v/>
      </c>
      <c r="AY17" s="214" t="str">
        <f>IF(AND($M17="Directamente",' Riesgos Gestión'!$AR17="Moderado"),1,"")</f>
        <v/>
      </c>
      <c r="AZ17" s="214" t="str">
        <f>IF(AND($N17="Indirectamente",' Riesgos Gestión'!$AR17="Moderado"),1,"")</f>
        <v/>
      </c>
      <c r="BA17" s="214" t="str">
        <f>IF(AND($M17="No disminuye",' Riesgos Gestión'!$AR17="Moderado"),1,"")</f>
        <v/>
      </c>
      <c r="BB17" s="214" t="str">
        <f>IF(AND($N17="No disminuye",' Riesgos Gestión'!$AR17="Moderado"),0,"")</f>
        <v/>
      </c>
      <c r="BC17" s="413"/>
      <c r="BD17" s="413"/>
      <c r="BE17" s="414"/>
      <c r="BF17" s="439"/>
      <c r="BG17" s="416"/>
      <c r="BH17" s="310" t="s">
        <v>477</v>
      </c>
      <c r="BI17" s="310" t="s">
        <v>478</v>
      </c>
      <c r="BJ17" s="310" t="s">
        <v>519</v>
      </c>
      <c r="BK17" s="433"/>
      <c r="BL17" s="310" t="s">
        <v>687</v>
      </c>
      <c r="BM17" s="310" t="s">
        <v>602</v>
      </c>
      <c r="BN17" s="312" t="s">
        <v>764</v>
      </c>
      <c r="BO17" s="314" t="s">
        <v>191</v>
      </c>
      <c r="BP17" s="187"/>
      <c r="BQ17" s="61"/>
      <c r="BR17" s="61"/>
      <c r="BS17" s="219"/>
    </row>
    <row r="18" spans="1:71" s="12" customFormat="1" ht="202.5" customHeight="1">
      <c r="A18" s="453" t="s">
        <v>432</v>
      </c>
      <c r="B18" s="479" t="s">
        <v>232</v>
      </c>
      <c r="C18" s="486" t="s">
        <v>237</v>
      </c>
      <c r="D18" s="446" t="s">
        <v>238</v>
      </c>
      <c r="E18" s="429" t="s">
        <v>28</v>
      </c>
      <c r="F18" s="227" t="s">
        <v>239</v>
      </c>
      <c r="G18" s="486" t="s">
        <v>368</v>
      </c>
      <c r="H18" s="431">
        <v>4</v>
      </c>
      <c r="I18" s="326">
        <v>3</v>
      </c>
      <c r="J18" s="217" t="str">
        <f>CONCATENATE(H18,"-",I18)</f>
        <v>4-3</v>
      </c>
      <c r="K18" s="431" t="str">
        <f>VLOOKUP(J18,Hoja2!$G$15:$H$39,2,0)</f>
        <v>Extremadamente alto</v>
      </c>
      <c r="L18" s="227" t="s">
        <v>538</v>
      </c>
      <c r="M18" s="136" t="s">
        <v>169</v>
      </c>
      <c r="N18" s="136" t="s">
        <v>171</v>
      </c>
      <c r="O18" s="136" t="s">
        <v>108</v>
      </c>
      <c r="P18" s="119">
        <f t="shared" ref="P18:P19" si="53">IF(O18="","",(VLOOKUP(O18,valores,2,0)))</f>
        <v>15</v>
      </c>
      <c r="Q18" s="136" t="s">
        <v>113</v>
      </c>
      <c r="R18" s="119">
        <f t="shared" ref="R18:R19" si="54">VLOOKUP(Q18,valores,2,0)</f>
        <v>15</v>
      </c>
      <c r="S18" s="136" t="s">
        <v>115</v>
      </c>
      <c r="T18" s="119">
        <f t="shared" ref="T18:T19" si="55">VLOOKUP(S18,valores,2,0)</f>
        <v>15</v>
      </c>
      <c r="U18" s="137" t="s">
        <v>126</v>
      </c>
      <c r="V18" s="119">
        <f t="shared" ref="V18:V19" si="56">VLOOKUP(U18,valores,2,0)</f>
        <v>10</v>
      </c>
      <c r="W18" s="137" t="s">
        <v>117</v>
      </c>
      <c r="X18" s="119">
        <f t="shared" ref="X18:X19" si="57">VLOOKUP(W18,valores,2,0)</f>
        <v>15</v>
      </c>
      <c r="Y18" s="137" t="s">
        <v>119</v>
      </c>
      <c r="Z18" s="119">
        <f t="shared" ref="Z18:Z19" si="58">VLOOKUP(Y18,valores,2,0)</f>
        <v>15</v>
      </c>
      <c r="AA18" s="137" t="s">
        <v>122</v>
      </c>
      <c r="AB18" s="119">
        <f t="shared" ref="AB18:AB19" si="59">VLOOKUP(AA18,valores,2,0)</f>
        <v>5</v>
      </c>
      <c r="AC18" s="119">
        <f t="shared" si="48"/>
        <v>90</v>
      </c>
      <c r="AD18" s="204" t="str">
        <f t="shared" si="49"/>
        <v>Moderado</v>
      </c>
      <c r="AE18" s="204" t="s">
        <v>164</v>
      </c>
      <c r="AF18" s="204" t="str">
        <f t="shared" si="29"/>
        <v>moderado</v>
      </c>
      <c r="AG18" s="204" t="str">
        <f t="shared" si="7"/>
        <v/>
      </c>
      <c r="AH18" s="204" t="str">
        <f t="shared" si="8"/>
        <v/>
      </c>
      <c r="AI18" s="204" t="str">
        <f t="shared" si="9"/>
        <v/>
      </c>
      <c r="AJ18" s="204" t="str">
        <f t="shared" si="10"/>
        <v/>
      </c>
      <c r="AK18" s="204" t="str">
        <f t="shared" si="11"/>
        <v>moderado</v>
      </c>
      <c r="AL18" s="204" t="str">
        <f t="shared" si="12"/>
        <v/>
      </c>
      <c r="AM18" s="204" t="str">
        <f t="shared" si="13"/>
        <v/>
      </c>
      <c r="AN18" s="204" t="str">
        <f t="shared" si="14"/>
        <v/>
      </c>
      <c r="AO18" s="204" t="str">
        <f t="shared" si="15"/>
        <v/>
      </c>
      <c r="AP18" s="204" t="str">
        <f t="shared" si="30"/>
        <v>moderado</v>
      </c>
      <c r="AQ18" s="326">
        <f>AVERAGE(AC18:AC19)</f>
        <v>92.5</v>
      </c>
      <c r="AR18" s="408" t="str">
        <f>IF(AQ18&gt;=96,"fuerte",IF(AQ18&gt;=85,"moderado","débil"))</f>
        <v>moderado</v>
      </c>
      <c r="AS18" s="211" t="str">
        <f>IF(AND($M18="Directamente",' Riesgos Gestión'!$AR18="fuerte"),2,"")</f>
        <v/>
      </c>
      <c r="AT18" s="211" t="str">
        <f>IF(AND($N18="Directamente",' Riesgos Gestión'!$AR18="fuerte"),2,"")</f>
        <v/>
      </c>
      <c r="AU18" s="211" t="str">
        <f>IF(AND($M18="Directamente",' Riesgos Gestión'!$AR18="No disminuye"),2,"")</f>
        <v/>
      </c>
      <c r="AV18" s="211" t="str">
        <f>IF(AND($N18="Indirectamente",' Riesgos Gestión'!$AR18="fuerte"),1,"")</f>
        <v/>
      </c>
      <c r="AW18" s="211" t="str">
        <f>IF(AND($N18="No disminuye",' Riesgos Gestión'!$AR18="fuerte"),0,"")</f>
        <v/>
      </c>
      <c r="AX18" s="211" t="str">
        <f>IF(AND($N18="Directamente",' Riesgos Gestión'!$AR18="Moderado"),2,"")</f>
        <v/>
      </c>
      <c r="AY18" s="211">
        <f>IF(AND($M18="Directamente",' Riesgos Gestión'!$AR18="Moderado"),1,"")</f>
        <v>1</v>
      </c>
      <c r="AZ18" s="211" t="str">
        <f>IF(AND($N18="Indirectamente",' Riesgos Gestión'!$AR18="Moderado"),1,"")</f>
        <v/>
      </c>
      <c r="BA18" s="211" t="str">
        <f>IF(AND($M18="No disminuye",' Riesgos Gestión'!$AR18="Moderado"),1,"")</f>
        <v/>
      </c>
      <c r="BB18" s="211">
        <f>IF(AND($N18="No disminuye",' Riesgos Gestión'!$AR18="Moderado"),0,"")</f>
        <v>0</v>
      </c>
      <c r="BC18" s="408" t="str">
        <f>CONCATENATE(AS18&amp;AU18&amp;AY18&amp;BA18)</f>
        <v>1</v>
      </c>
      <c r="BD18" s="408" t="str">
        <f t="shared" si="17"/>
        <v>0</v>
      </c>
      <c r="BE18" s="404">
        <f t="shared" si="18"/>
        <v>3</v>
      </c>
      <c r="BF18" s="326">
        <f t="shared" ref="BF18:BF20" si="60">IF(BD18="",I18,(I18-BD18))</f>
        <v>3</v>
      </c>
      <c r="BG18" s="406" t="str">
        <f>VLOOKUP(BE18&amp;"-"&amp;BF18,zona,2,0)</f>
        <v>Alto</v>
      </c>
      <c r="BH18" s="310" t="s">
        <v>479</v>
      </c>
      <c r="BI18" s="310" t="s">
        <v>480</v>
      </c>
      <c r="BJ18" s="310" t="s">
        <v>521</v>
      </c>
      <c r="BK18" s="433" t="s">
        <v>191</v>
      </c>
      <c r="BL18" s="310" t="s">
        <v>662</v>
      </c>
      <c r="BM18" s="305" t="s">
        <v>683</v>
      </c>
      <c r="BN18" s="303" t="s">
        <v>765</v>
      </c>
      <c r="BO18" s="320" t="s">
        <v>191</v>
      </c>
      <c r="BP18" s="186"/>
      <c r="BQ18" s="61"/>
      <c r="BR18" s="61"/>
      <c r="BS18" s="184"/>
    </row>
    <row r="19" spans="1:71" s="12" customFormat="1" ht="204.75" customHeight="1" thickBot="1">
      <c r="A19" s="455"/>
      <c r="B19" s="480"/>
      <c r="C19" s="489"/>
      <c r="D19" s="448"/>
      <c r="E19" s="450"/>
      <c r="F19" s="229" t="s">
        <v>240</v>
      </c>
      <c r="G19" s="489"/>
      <c r="H19" s="438"/>
      <c r="I19" s="439"/>
      <c r="J19" s="97" t="str">
        <f t="shared" ref="J19" si="61">CONCATENATE(H19,"-",I19)</f>
        <v>-</v>
      </c>
      <c r="K19" s="438"/>
      <c r="L19" s="229" t="s">
        <v>241</v>
      </c>
      <c r="M19" s="247" t="s">
        <v>169</v>
      </c>
      <c r="N19" s="247" t="s">
        <v>171</v>
      </c>
      <c r="O19" s="247" t="s">
        <v>108</v>
      </c>
      <c r="P19" s="102">
        <f t="shared" si="53"/>
        <v>15</v>
      </c>
      <c r="Q19" s="247" t="s">
        <v>113</v>
      </c>
      <c r="R19" s="102">
        <f t="shared" si="54"/>
        <v>15</v>
      </c>
      <c r="S19" s="247" t="s">
        <v>115</v>
      </c>
      <c r="T19" s="102">
        <f t="shared" si="55"/>
        <v>15</v>
      </c>
      <c r="U19" s="248" t="s">
        <v>125</v>
      </c>
      <c r="V19" s="102">
        <f t="shared" si="56"/>
        <v>15</v>
      </c>
      <c r="W19" s="248" t="s">
        <v>117</v>
      </c>
      <c r="X19" s="102">
        <f t="shared" si="57"/>
        <v>15</v>
      </c>
      <c r="Y19" s="248" t="s">
        <v>119</v>
      </c>
      <c r="Z19" s="102">
        <f t="shared" si="58"/>
        <v>15</v>
      </c>
      <c r="AA19" s="248" t="s">
        <v>122</v>
      </c>
      <c r="AB19" s="102">
        <f t="shared" si="59"/>
        <v>5</v>
      </c>
      <c r="AC19" s="102">
        <f t="shared" si="48"/>
        <v>95</v>
      </c>
      <c r="AD19" s="223" t="str">
        <f t="shared" si="49"/>
        <v>Moderado</v>
      </c>
      <c r="AE19" s="223" t="s">
        <v>164</v>
      </c>
      <c r="AF19" s="223" t="str">
        <f t="shared" si="29"/>
        <v>moderado</v>
      </c>
      <c r="AG19" s="223" t="str">
        <f t="shared" si="7"/>
        <v/>
      </c>
      <c r="AH19" s="223" t="str">
        <f t="shared" si="8"/>
        <v/>
      </c>
      <c r="AI19" s="223" t="str">
        <f t="shared" si="9"/>
        <v/>
      </c>
      <c r="AJ19" s="223" t="str">
        <f t="shared" si="10"/>
        <v/>
      </c>
      <c r="AK19" s="223" t="str">
        <f t="shared" si="11"/>
        <v>moderado</v>
      </c>
      <c r="AL19" s="223" t="str">
        <f t="shared" si="12"/>
        <v/>
      </c>
      <c r="AM19" s="223" t="str">
        <f t="shared" si="13"/>
        <v/>
      </c>
      <c r="AN19" s="223" t="str">
        <f t="shared" si="14"/>
        <v/>
      </c>
      <c r="AO19" s="223" t="str">
        <f t="shared" si="15"/>
        <v/>
      </c>
      <c r="AP19" s="223" t="str">
        <f t="shared" si="30"/>
        <v>moderado</v>
      </c>
      <c r="AQ19" s="439"/>
      <c r="AR19" s="413"/>
      <c r="AS19" s="214" t="str">
        <f>IF(AND($M19="Directamente",' Riesgos Gestión'!$AR19="fuerte"),2,"")</f>
        <v/>
      </c>
      <c r="AT19" s="214" t="str">
        <f>IF(AND($N19="Directamente",' Riesgos Gestión'!$AR19="fuerte"),2,"")</f>
        <v/>
      </c>
      <c r="AU19" s="214" t="str">
        <f>IF(AND($M19="Directamente",' Riesgos Gestión'!$AR19="No disminuye"),2,"")</f>
        <v/>
      </c>
      <c r="AV19" s="214" t="str">
        <f>IF(AND($N19="Indirectamente",' Riesgos Gestión'!$AR19="fuerte"),1,"")</f>
        <v/>
      </c>
      <c r="AW19" s="214" t="str">
        <f>IF(AND($N19="No disminuye",' Riesgos Gestión'!$AR19="fuerte"),0,"")</f>
        <v/>
      </c>
      <c r="AX19" s="214" t="str">
        <f>IF(AND($N19="Directamente",' Riesgos Gestión'!$AR19="Moderado"),2,"")</f>
        <v/>
      </c>
      <c r="AY19" s="214" t="str">
        <f>IF(AND($M19="Directamente",' Riesgos Gestión'!$AR19="Moderado"),1,"")</f>
        <v/>
      </c>
      <c r="AZ19" s="214" t="str">
        <f>IF(AND($N19="Indirectamente",' Riesgos Gestión'!$AR19="Moderado"),1,"")</f>
        <v/>
      </c>
      <c r="BA19" s="214" t="str">
        <f>IF(AND($M19="No disminuye",' Riesgos Gestión'!$AR19="Moderado"),1,"")</f>
        <v/>
      </c>
      <c r="BB19" s="214" t="str">
        <f>IF(AND($N19="No disminuye",' Riesgos Gestión'!$AR19="Moderado"),0,"")</f>
        <v/>
      </c>
      <c r="BC19" s="413"/>
      <c r="BD19" s="413"/>
      <c r="BE19" s="414"/>
      <c r="BF19" s="439"/>
      <c r="BG19" s="416"/>
      <c r="BH19" s="310" t="s">
        <v>448</v>
      </c>
      <c r="BI19" s="310" t="s">
        <v>449</v>
      </c>
      <c r="BJ19" s="310" t="s">
        <v>562</v>
      </c>
      <c r="BK19" s="433"/>
      <c r="BL19" s="310" t="s">
        <v>448</v>
      </c>
      <c r="BM19" s="305" t="s">
        <v>449</v>
      </c>
      <c r="BN19" s="312" t="s">
        <v>766</v>
      </c>
      <c r="BO19" s="320" t="s">
        <v>191</v>
      </c>
      <c r="BP19" s="186"/>
      <c r="BQ19" s="61"/>
      <c r="BR19" s="61"/>
      <c r="BS19" s="184"/>
    </row>
    <row r="20" spans="1:71" s="12" customFormat="1" ht="270" customHeight="1">
      <c r="A20" s="453" t="s">
        <v>351</v>
      </c>
      <c r="B20" s="479" t="s">
        <v>243</v>
      </c>
      <c r="C20" s="486" t="s">
        <v>327</v>
      </c>
      <c r="D20" s="446" t="s">
        <v>244</v>
      </c>
      <c r="E20" s="429" t="s">
        <v>28</v>
      </c>
      <c r="F20" s="227" t="s">
        <v>328</v>
      </c>
      <c r="G20" s="446" t="s">
        <v>245</v>
      </c>
      <c r="H20" s="431">
        <v>3</v>
      </c>
      <c r="I20" s="326">
        <v>3</v>
      </c>
      <c r="J20" s="431" t="str">
        <f>CONCATENATE(H20,"-",I20)</f>
        <v>3-3</v>
      </c>
      <c r="K20" s="431" t="str">
        <f>VLOOKUP(J20,Hoja2!$G$15:$H$39,2,0)</f>
        <v>Alto</v>
      </c>
      <c r="L20" s="227" t="s">
        <v>329</v>
      </c>
      <c r="M20" s="136" t="s">
        <v>169</v>
      </c>
      <c r="N20" s="136" t="s">
        <v>171</v>
      </c>
      <c r="O20" s="136" t="s">
        <v>108</v>
      </c>
      <c r="P20" s="119">
        <f t="shared" ref="P20" si="62">IF(O20="","",(VLOOKUP(O20,valores,2,0)))</f>
        <v>15</v>
      </c>
      <c r="Q20" s="136" t="s">
        <v>113</v>
      </c>
      <c r="R20" s="119">
        <f t="shared" ref="R20" si="63">VLOOKUP(Q20,valores,2,0)</f>
        <v>15</v>
      </c>
      <c r="S20" s="136" t="s">
        <v>115</v>
      </c>
      <c r="T20" s="119">
        <f t="shared" ref="T20" si="64">VLOOKUP(S20,valores,2,0)</f>
        <v>15</v>
      </c>
      <c r="U20" s="137" t="s">
        <v>125</v>
      </c>
      <c r="V20" s="119">
        <f t="shared" ref="V20" si="65">VLOOKUP(U20,valores,2,0)</f>
        <v>15</v>
      </c>
      <c r="W20" s="137" t="s">
        <v>117</v>
      </c>
      <c r="X20" s="119">
        <f t="shared" ref="X20" si="66">VLOOKUP(W20,valores,2,0)</f>
        <v>15</v>
      </c>
      <c r="Y20" s="137" t="s">
        <v>119</v>
      </c>
      <c r="Z20" s="119">
        <f t="shared" ref="Z20" si="67">VLOOKUP(Y20,valores,2,0)</f>
        <v>15</v>
      </c>
      <c r="AA20" s="137" t="s">
        <v>121</v>
      </c>
      <c r="AB20" s="119">
        <f t="shared" ref="AB20" si="68">VLOOKUP(AA20,valores,2,0)</f>
        <v>10</v>
      </c>
      <c r="AC20" s="119">
        <f t="shared" si="48"/>
        <v>100</v>
      </c>
      <c r="AD20" s="204" t="str">
        <f t="shared" si="49"/>
        <v>fuerte</v>
      </c>
      <c r="AE20" s="204" t="s">
        <v>163</v>
      </c>
      <c r="AF20" s="204" t="str">
        <f t="shared" si="29"/>
        <v>fuerte</v>
      </c>
      <c r="AG20" s="204" t="str">
        <f t="shared" si="7"/>
        <v>fuerte</v>
      </c>
      <c r="AH20" s="204" t="str">
        <f t="shared" si="8"/>
        <v/>
      </c>
      <c r="AI20" s="204" t="str">
        <f t="shared" si="9"/>
        <v/>
      </c>
      <c r="AJ20" s="204" t="str">
        <f t="shared" si="10"/>
        <v/>
      </c>
      <c r="AK20" s="204" t="str">
        <f t="shared" si="11"/>
        <v/>
      </c>
      <c r="AL20" s="204" t="str">
        <f t="shared" si="12"/>
        <v/>
      </c>
      <c r="AM20" s="204" t="str">
        <f t="shared" si="13"/>
        <v/>
      </c>
      <c r="AN20" s="204" t="str">
        <f t="shared" si="14"/>
        <v/>
      </c>
      <c r="AO20" s="204" t="str">
        <f t="shared" si="15"/>
        <v/>
      </c>
      <c r="AP20" s="204" t="str">
        <f t="shared" si="30"/>
        <v>fuerte</v>
      </c>
      <c r="AQ20" s="326">
        <f>AVERAGE(AC20:AC23)</f>
        <v>97.5</v>
      </c>
      <c r="AR20" s="408" t="str">
        <f>IF(AQ20&gt;=96,"fuerte",IF(AQ20&gt;=85,"moderado","débil"))</f>
        <v>fuerte</v>
      </c>
      <c r="AS20" s="211">
        <f>IF(AND($M20="Directamente",' Riesgos Gestión'!$AR20="fuerte"),2,"")</f>
        <v>2</v>
      </c>
      <c r="AT20" s="211" t="str">
        <f>IF(AND($N20="Directamente",' Riesgos Gestión'!$AR20="fuerte"),2,"")</f>
        <v/>
      </c>
      <c r="AU20" s="211" t="str">
        <f>IF(AND($M20="Directamente",' Riesgos Gestión'!$AR20="No disminuye"),2,"")</f>
        <v/>
      </c>
      <c r="AV20" s="211" t="str">
        <f>IF(AND($N20="Indirectamente",' Riesgos Gestión'!$AR20="fuerte"),1,"")</f>
        <v/>
      </c>
      <c r="AW20" s="211">
        <f>IF(AND($N20="No disminuye",' Riesgos Gestión'!$AR20="fuerte"),0,"")</f>
        <v>0</v>
      </c>
      <c r="AX20" s="211" t="str">
        <f>IF(AND($N20="Directamente",' Riesgos Gestión'!$AR20="Moderado"),2,"")</f>
        <v/>
      </c>
      <c r="AY20" s="211" t="str">
        <f>IF(AND($M20="Directamente",' Riesgos Gestión'!$AR20="Moderado"),1,"")</f>
        <v/>
      </c>
      <c r="AZ20" s="211" t="str">
        <f>IF(AND($N20="Indirectamente",' Riesgos Gestión'!$AR20="Moderado"),1,"")</f>
        <v/>
      </c>
      <c r="BA20" s="211" t="str">
        <f>IF(AND($M20="No disminuye",' Riesgos Gestión'!$AR20="Moderado"),1,"")</f>
        <v/>
      </c>
      <c r="BB20" s="211" t="str">
        <f>IF(AND($N20="No disminuye",' Riesgos Gestión'!$AR20="Moderado"),0,"")</f>
        <v/>
      </c>
      <c r="BC20" s="408" t="str">
        <f>CONCATENATE(AS20&amp;AU20&amp;AY20&amp;BA20)</f>
        <v>2</v>
      </c>
      <c r="BD20" s="408" t="str">
        <f t="shared" si="17"/>
        <v>0</v>
      </c>
      <c r="BE20" s="404">
        <f t="shared" si="18"/>
        <v>1</v>
      </c>
      <c r="BF20" s="326">
        <f t="shared" si="60"/>
        <v>3</v>
      </c>
      <c r="BG20" s="406" t="str">
        <f>VLOOKUP(BE20&amp;"-"&amp;BF20,zona,2,0)</f>
        <v>Bajo</v>
      </c>
      <c r="BH20" s="310" t="s">
        <v>669</v>
      </c>
      <c r="BI20" s="310" t="s">
        <v>481</v>
      </c>
      <c r="BJ20" s="310" t="s">
        <v>563</v>
      </c>
      <c r="BK20" s="433" t="s">
        <v>191</v>
      </c>
      <c r="BL20" s="315" t="s">
        <v>623</v>
      </c>
      <c r="BM20" s="310" t="s">
        <v>632</v>
      </c>
      <c r="BN20" s="312" t="s">
        <v>767</v>
      </c>
      <c r="BO20" s="320" t="s">
        <v>191</v>
      </c>
      <c r="BP20" s="186"/>
      <c r="BQ20" s="61"/>
      <c r="BR20" s="61"/>
      <c r="BS20" s="184"/>
    </row>
    <row r="21" spans="1:71" s="12" customFormat="1" ht="129.75" customHeight="1">
      <c r="A21" s="454"/>
      <c r="B21" s="484"/>
      <c r="C21" s="487"/>
      <c r="D21" s="447"/>
      <c r="E21" s="449"/>
      <c r="F21" s="228" t="s">
        <v>246</v>
      </c>
      <c r="G21" s="447"/>
      <c r="H21" s="437"/>
      <c r="I21" s="353"/>
      <c r="J21" s="437"/>
      <c r="K21" s="437"/>
      <c r="L21" s="228" t="s">
        <v>330</v>
      </c>
      <c r="M21" s="100" t="s">
        <v>169</v>
      </c>
      <c r="N21" s="100" t="s">
        <v>171</v>
      </c>
      <c r="O21" s="100" t="s">
        <v>108</v>
      </c>
      <c r="P21" s="72">
        <f t="shared" ref="P21:P23" si="69">IF(O21="","",(VLOOKUP(O21,valores,2,0)))</f>
        <v>15</v>
      </c>
      <c r="Q21" s="100" t="s">
        <v>113</v>
      </c>
      <c r="R21" s="72">
        <f t="shared" ref="R21:R23" si="70">VLOOKUP(Q21,valores,2,0)</f>
        <v>15</v>
      </c>
      <c r="S21" s="100" t="s">
        <v>115</v>
      </c>
      <c r="T21" s="72">
        <f t="shared" ref="T21:T23" si="71">VLOOKUP(S21,valores,2,0)</f>
        <v>15</v>
      </c>
      <c r="U21" s="101" t="s">
        <v>125</v>
      </c>
      <c r="V21" s="72">
        <f t="shared" ref="V21:V23" si="72">VLOOKUP(U21,valores,2,0)</f>
        <v>15</v>
      </c>
      <c r="W21" s="101" t="s">
        <v>117</v>
      </c>
      <c r="X21" s="72">
        <f t="shared" ref="X21:X23" si="73">VLOOKUP(W21,valores,2,0)</f>
        <v>15</v>
      </c>
      <c r="Y21" s="101" t="s">
        <v>119</v>
      </c>
      <c r="Z21" s="72">
        <f t="shared" ref="Z21:Z23" si="74">VLOOKUP(Y21,valores,2,0)</f>
        <v>15</v>
      </c>
      <c r="AA21" s="101" t="s">
        <v>121</v>
      </c>
      <c r="AB21" s="72">
        <f t="shared" ref="AB21:AB23" si="75">VLOOKUP(AA21,valores,2,0)</f>
        <v>10</v>
      </c>
      <c r="AC21" s="72">
        <f t="shared" si="48"/>
        <v>100</v>
      </c>
      <c r="AD21" s="208" t="str">
        <f t="shared" si="49"/>
        <v>fuerte</v>
      </c>
      <c r="AE21" s="208" t="s">
        <v>163</v>
      </c>
      <c r="AF21" s="208" t="str">
        <f t="shared" si="29"/>
        <v>fuerte</v>
      </c>
      <c r="AG21" s="208" t="str">
        <f t="shared" si="7"/>
        <v>fuerte</v>
      </c>
      <c r="AH21" s="208" t="str">
        <f t="shared" si="8"/>
        <v/>
      </c>
      <c r="AI21" s="208" t="str">
        <f t="shared" si="9"/>
        <v/>
      </c>
      <c r="AJ21" s="208" t="str">
        <f t="shared" si="10"/>
        <v/>
      </c>
      <c r="AK21" s="208" t="str">
        <f t="shared" si="11"/>
        <v/>
      </c>
      <c r="AL21" s="208" t="str">
        <f t="shared" si="12"/>
        <v/>
      </c>
      <c r="AM21" s="208" t="str">
        <f t="shared" si="13"/>
        <v/>
      </c>
      <c r="AN21" s="208" t="str">
        <f t="shared" si="14"/>
        <v/>
      </c>
      <c r="AO21" s="208" t="str">
        <f t="shared" si="15"/>
        <v/>
      </c>
      <c r="AP21" s="208" t="str">
        <f t="shared" si="30"/>
        <v>fuerte</v>
      </c>
      <c r="AQ21" s="353"/>
      <c r="AR21" s="412"/>
      <c r="AS21" s="213" t="str">
        <f>IF(AND($M21="Directamente",' Riesgos Gestión'!$AR21="fuerte"),2,"")</f>
        <v/>
      </c>
      <c r="AT21" s="213" t="str">
        <f>IF(AND($N21="Directamente",' Riesgos Gestión'!$AR21="fuerte"),2,"")</f>
        <v/>
      </c>
      <c r="AU21" s="213" t="str">
        <f>IF(AND($M21="Directamente",' Riesgos Gestión'!$AR21="No disminuye"),2,"")</f>
        <v/>
      </c>
      <c r="AV21" s="213" t="str">
        <f>IF(AND($N21="Indirectamente",' Riesgos Gestión'!$AR21="fuerte"),1,"")</f>
        <v/>
      </c>
      <c r="AW21" s="213" t="str">
        <f>IF(AND($N21="No disminuye",' Riesgos Gestión'!$AR21="fuerte"),0,"")</f>
        <v/>
      </c>
      <c r="AX21" s="213" t="str">
        <f>IF(AND($N21="Directamente",' Riesgos Gestión'!$AR21="Moderado"),2,"")</f>
        <v/>
      </c>
      <c r="AY21" s="213" t="str">
        <f>IF(AND($M21="Directamente",' Riesgos Gestión'!$AR21="Moderado"),1,"")</f>
        <v/>
      </c>
      <c r="AZ21" s="213" t="str">
        <f>IF(AND($N21="Indirectamente",' Riesgos Gestión'!$AR21="Moderado"),1,"")</f>
        <v/>
      </c>
      <c r="BA21" s="213" t="str">
        <f>IF(AND($M21="No disminuye",' Riesgos Gestión'!$AR21="Moderado"),1,"")</f>
        <v/>
      </c>
      <c r="BB21" s="213" t="str">
        <f>IF(AND($N21="No disminuye",' Riesgos Gestión'!$AR21="Moderado"),0,"")</f>
        <v/>
      </c>
      <c r="BC21" s="412"/>
      <c r="BD21" s="412"/>
      <c r="BE21" s="405"/>
      <c r="BF21" s="353"/>
      <c r="BG21" s="415"/>
      <c r="BH21" s="310" t="s">
        <v>670</v>
      </c>
      <c r="BI21" s="310" t="s">
        <v>482</v>
      </c>
      <c r="BJ21" s="310" t="s">
        <v>463</v>
      </c>
      <c r="BK21" s="433"/>
      <c r="BL21" s="315" t="s">
        <v>624</v>
      </c>
      <c r="BM21" s="305" t="s">
        <v>633</v>
      </c>
      <c r="BN21" s="303" t="s">
        <v>768</v>
      </c>
      <c r="BO21" s="314" t="s">
        <v>191</v>
      </c>
      <c r="BP21" s="186"/>
      <c r="BQ21" s="61"/>
      <c r="BR21" s="61"/>
      <c r="BS21" s="219"/>
    </row>
    <row r="22" spans="1:71" s="12" customFormat="1" ht="166.5" customHeight="1">
      <c r="A22" s="454"/>
      <c r="B22" s="484"/>
      <c r="C22" s="487"/>
      <c r="D22" s="447"/>
      <c r="E22" s="449"/>
      <c r="F22" s="228" t="s">
        <v>331</v>
      </c>
      <c r="G22" s="447"/>
      <c r="H22" s="437"/>
      <c r="I22" s="353"/>
      <c r="J22" s="437"/>
      <c r="K22" s="437"/>
      <c r="L22" s="228" t="s">
        <v>332</v>
      </c>
      <c r="M22" s="100" t="s">
        <v>169</v>
      </c>
      <c r="N22" s="100" t="s">
        <v>171</v>
      </c>
      <c r="O22" s="100" t="s">
        <v>108</v>
      </c>
      <c r="P22" s="72">
        <f t="shared" si="69"/>
        <v>15</v>
      </c>
      <c r="Q22" s="100" t="s">
        <v>113</v>
      </c>
      <c r="R22" s="72">
        <f t="shared" si="70"/>
        <v>15</v>
      </c>
      <c r="S22" s="100" t="s">
        <v>115</v>
      </c>
      <c r="T22" s="72">
        <f t="shared" si="71"/>
        <v>15</v>
      </c>
      <c r="U22" s="101" t="s">
        <v>125</v>
      </c>
      <c r="V22" s="72">
        <f t="shared" si="72"/>
        <v>15</v>
      </c>
      <c r="W22" s="101" t="s">
        <v>117</v>
      </c>
      <c r="X22" s="72">
        <f t="shared" si="73"/>
        <v>15</v>
      </c>
      <c r="Y22" s="101" t="s">
        <v>119</v>
      </c>
      <c r="Z22" s="72">
        <f t="shared" si="74"/>
        <v>15</v>
      </c>
      <c r="AA22" s="101" t="s">
        <v>122</v>
      </c>
      <c r="AB22" s="72">
        <f t="shared" si="75"/>
        <v>5</v>
      </c>
      <c r="AC22" s="72">
        <f t="shared" si="48"/>
        <v>95</v>
      </c>
      <c r="AD22" s="208" t="str">
        <f t="shared" si="49"/>
        <v>Moderado</v>
      </c>
      <c r="AE22" s="208" t="s">
        <v>164</v>
      </c>
      <c r="AF22" s="208" t="str">
        <f t="shared" si="29"/>
        <v>moderado</v>
      </c>
      <c r="AG22" s="208" t="str">
        <f t="shared" ref="AG22:AG62" si="76">IF(AND($AD22="fuerte",$AF22="fuerte"),"fuerte","")</f>
        <v/>
      </c>
      <c r="AH22" s="208" t="str">
        <f t="shared" ref="AH22:AH62" si="77">IF(AND($AD22="fuerte",$AF22="moderado"),"moderado","")</f>
        <v/>
      </c>
      <c r="AI22" s="208" t="str">
        <f t="shared" ref="AI22:AI62" si="78">IF(AND($AD22="fuerte",$AF22="débil"),"débil","")</f>
        <v/>
      </c>
      <c r="AJ22" s="208" t="str">
        <f t="shared" ref="AJ22:AJ62" si="79">IF(AND($AD22="moderado",$AF22="fuerte"),"moderado","")</f>
        <v/>
      </c>
      <c r="AK22" s="208" t="str">
        <f t="shared" ref="AK22:AK62" si="80">IF(AND($AD22="moderado",$AF22="moderado"),"moderado","")</f>
        <v>moderado</v>
      </c>
      <c r="AL22" s="208" t="str">
        <f t="shared" ref="AL22:AL62" si="81">IF(AND($AD22="moderado",$AF22="débil"),"débil","")</f>
        <v/>
      </c>
      <c r="AM22" s="208" t="str">
        <f t="shared" ref="AM22:AM62" si="82">IF(AND($AD22="débil",$AF22="fuerte"),"débil","")</f>
        <v/>
      </c>
      <c r="AN22" s="208" t="str">
        <f t="shared" ref="AN22:AN62" si="83">IF(AND($AD22="débil",$AF22="moderado"),"débil","")</f>
        <v/>
      </c>
      <c r="AO22" s="208" t="str">
        <f t="shared" ref="AO22:AO62" si="84">IF(AND($AD22="débil",$AF22="débil"),"débil","")</f>
        <v/>
      </c>
      <c r="AP22" s="208" t="str">
        <f t="shared" si="30"/>
        <v>moderado</v>
      </c>
      <c r="AQ22" s="353"/>
      <c r="AR22" s="412"/>
      <c r="AS22" s="213" t="str">
        <f>IF(AND($M22="Directamente",' Riesgos Gestión'!$AR22="fuerte"),2,"")</f>
        <v/>
      </c>
      <c r="AT22" s="213" t="str">
        <f>IF(AND($N22="Directamente",' Riesgos Gestión'!$AR22="fuerte"),2,"")</f>
        <v/>
      </c>
      <c r="AU22" s="213" t="str">
        <f>IF(AND($M22="Directamente",' Riesgos Gestión'!$AR22="No disminuye"),2,"")</f>
        <v/>
      </c>
      <c r="AV22" s="213" t="str">
        <f>IF(AND($N22="Indirectamente",' Riesgos Gestión'!$AR22="fuerte"),1,"")</f>
        <v/>
      </c>
      <c r="AW22" s="213" t="str">
        <f>IF(AND($N22="No disminuye",' Riesgos Gestión'!$AR22="fuerte"),0,"")</f>
        <v/>
      </c>
      <c r="AX22" s="213" t="str">
        <f>IF(AND($N22="Directamente",' Riesgos Gestión'!$AR22="Moderado"),2,"")</f>
        <v/>
      </c>
      <c r="AY22" s="213" t="str">
        <f>IF(AND($M22="Directamente",' Riesgos Gestión'!$AR22="Moderado"),1,"")</f>
        <v/>
      </c>
      <c r="AZ22" s="213" t="str">
        <f>IF(AND($N22="Indirectamente",' Riesgos Gestión'!$AR22="Moderado"),1,"")</f>
        <v/>
      </c>
      <c r="BA22" s="213" t="str">
        <f>IF(AND($M22="No disminuye",' Riesgos Gestión'!$AR22="Moderado"),1,"")</f>
        <v/>
      </c>
      <c r="BB22" s="213" t="str">
        <f>IF(AND($N22="No disminuye",' Riesgos Gestión'!$AR22="Moderado"),0,"")</f>
        <v/>
      </c>
      <c r="BC22" s="412"/>
      <c r="BD22" s="412"/>
      <c r="BE22" s="405"/>
      <c r="BF22" s="353"/>
      <c r="BG22" s="415"/>
      <c r="BH22" s="310" t="s">
        <v>464</v>
      </c>
      <c r="BI22" s="310" t="s">
        <v>456</v>
      </c>
      <c r="BJ22" s="310" t="s">
        <v>576</v>
      </c>
      <c r="BK22" s="433"/>
      <c r="BL22" s="315" t="s">
        <v>625</v>
      </c>
      <c r="BM22" s="305" t="s">
        <v>634</v>
      </c>
      <c r="BN22" s="303" t="s">
        <v>777</v>
      </c>
      <c r="BO22" s="314" t="s">
        <v>191</v>
      </c>
      <c r="BP22" s="186"/>
      <c r="BQ22" s="61"/>
      <c r="BR22" s="151"/>
      <c r="BS22" s="219"/>
    </row>
    <row r="23" spans="1:71" s="12" customFormat="1" ht="263.25" customHeight="1" thickBot="1">
      <c r="A23" s="455"/>
      <c r="B23" s="480"/>
      <c r="C23" s="489"/>
      <c r="D23" s="448"/>
      <c r="E23" s="450"/>
      <c r="F23" s="229" t="s">
        <v>247</v>
      </c>
      <c r="G23" s="448"/>
      <c r="H23" s="438"/>
      <c r="I23" s="439"/>
      <c r="J23" s="438"/>
      <c r="K23" s="438"/>
      <c r="L23" s="229" t="s">
        <v>333</v>
      </c>
      <c r="M23" s="247" t="s">
        <v>169</v>
      </c>
      <c r="N23" s="247" t="s">
        <v>171</v>
      </c>
      <c r="O23" s="247" t="s">
        <v>108</v>
      </c>
      <c r="P23" s="102">
        <f t="shared" si="69"/>
        <v>15</v>
      </c>
      <c r="Q23" s="247" t="s">
        <v>113</v>
      </c>
      <c r="R23" s="102">
        <f t="shared" si="70"/>
        <v>15</v>
      </c>
      <c r="S23" s="247" t="s">
        <v>115</v>
      </c>
      <c r="T23" s="102">
        <f t="shared" si="71"/>
        <v>15</v>
      </c>
      <c r="U23" s="248" t="s">
        <v>125</v>
      </c>
      <c r="V23" s="102">
        <f t="shared" si="72"/>
        <v>15</v>
      </c>
      <c r="W23" s="248" t="s">
        <v>117</v>
      </c>
      <c r="X23" s="102">
        <f t="shared" si="73"/>
        <v>15</v>
      </c>
      <c r="Y23" s="248" t="s">
        <v>119</v>
      </c>
      <c r="Z23" s="102">
        <f t="shared" si="74"/>
        <v>15</v>
      </c>
      <c r="AA23" s="248" t="s">
        <v>122</v>
      </c>
      <c r="AB23" s="102">
        <f t="shared" si="75"/>
        <v>5</v>
      </c>
      <c r="AC23" s="102">
        <f t="shared" si="48"/>
        <v>95</v>
      </c>
      <c r="AD23" s="223" t="str">
        <f t="shared" si="49"/>
        <v>Moderado</v>
      </c>
      <c r="AE23" s="223" t="s">
        <v>164</v>
      </c>
      <c r="AF23" s="223" t="str">
        <f t="shared" si="29"/>
        <v>moderado</v>
      </c>
      <c r="AG23" s="223" t="str">
        <f t="shared" si="76"/>
        <v/>
      </c>
      <c r="AH23" s="223" t="str">
        <f t="shared" si="77"/>
        <v/>
      </c>
      <c r="AI23" s="223" t="str">
        <f t="shared" si="78"/>
        <v/>
      </c>
      <c r="AJ23" s="223" t="str">
        <f t="shared" si="79"/>
        <v/>
      </c>
      <c r="AK23" s="223" t="str">
        <f t="shared" si="80"/>
        <v>moderado</v>
      </c>
      <c r="AL23" s="223" t="str">
        <f t="shared" si="81"/>
        <v/>
      </c>
      <c r="AM23" s="223" t="str">
        <f t="shared" si="82"/>
        <v/>
      </c>
      <c r="AN23" s="223" t="str">
        <f t="shared" si="83"/>
        <v/>
      </c>
      <c r="AO23" s="223" t="str">
        <f t="shared" si="84"/>
        <v/>
      </c>
      <c r="AP23" s="223" t="str">
        <f t="shared" si="30"/>
        <v>moderado</v>
      </c>
      <c r="AQ23" s="439"/>
      <c r="AR23" s="413"/>
      <c r="AS23" s="214" t="str">
        <f>IF(AND($M23="Directamente",' Riesgos Gestión'!$AR23="fuerte"),2,"")</f>
        <v/>
      </c>
      <c r="AT23" s="214" t="str">
        <f>IF(AND($N23="Directamente",' Riesgos Gestión'!$AR23="fuerte"),2,"")</f>
        <v/>
      </c>
      <c r="AU23" s="214" t="str">
        <f>IF(AND($M23="Directamente",' Riesgos Gestión'!$AR23="No disminuye"),2,"")</f>
        <v/>
      </c>
      <c r="AV23" s="214" t="str">
        <f>IF(AND($N23="Indirectamente",' Riesgos Gestión'!$AR23="fuerte"),1,"")</f>
        <v/>
      </c>
      <c r="AW23" s="214" t="str">
        <f>IF(AND($N23="No disminuye",' Riesgos Gestión'!$AR23="fuerte"),0,"")</f>
        <v/>
      </c>
      <c r="AX23" s="214" t="str">
        <f>IF(AND($N23="Directamente",' Riesgos Gestión'!$AR23="Moderado"),2,"")</f>
        <v/>
      </c>
      <c r="AY23" s="214" t="str">
        <f>IF(AND($M23="Directamente",' Riesgos Gestión'!$AR23="Moderado"),1,"")</f>
        <v/>
      </c>
      <c r="AZ23" s="214" t="str">
        <f>IF(AND($N23="Indirectamente",' Riesgos Gestión'!$AR23="Moderado"),1,"")</f>
        <v/>
      </c>
      <c r="BA23" s="214" t="str">
        <f>IF(AND($M23="No disminuye",' Riesgos Gestión'!$AR23="Moderado"),1,"")</f>
        <v/>
      </c>
      <c r="BB23" s="214" t="str">
        <f>IF(AND($N23="No disminuye",' Riesgos Gestión'!$AR23="Moderado"),0,"")</f>
        <v/>
      </c>
      <c r="BC23" s="413"/>
      <c r="BD23" s="413"/>
      <c r="BE23" s="414"/>
      <c r="BF23" s="439"/>
      <c r="BG23" s="416"/>
      <c r="BH23" s="310" t="s">
        <v>671</v>
      </c>
      <c r="BI23" s="249" t="s">
        <v>465</v>
      </c>
      <c r="BJ23" s="310" t="s">
        <v>564</v>
      </c>
      <c r="BK23" s="433"/>
      <c r="BL23" s="315" t="s">
        <v>626</v>
      </c>
      <c r="BM23" s="305" t="s">
        <v>635</v>
      </c>
      <c r="BN23" s="303" t="s">
        <v>769</v>
      </c>
      <c r="BO23" s="314" t="s">
        <v>191</v>
      </c>
      <c r="BP23" s="186"/>
      <c r="BQ23" s="61"/>
      <c r="BR23" s="174"/>
      <c r="BS23" s="219"/>
    </row>
    <row r="24" spans="1:71" s="12" customFormat="1" ht="234.75" customHeight="1">
      <c r="A24" s="453" t="s">
        <v>352</v>
      </c>
      <c r="B24" s="479" t="s">
        <v>335</v>
      </c>
      <c r="C24" s="486" t="s">
        <v>242</v>
      </c>
      <c r="D24" s="446" t="s">
        <v>336</v>
      </c>
      <c r="E24" s="429" t="s">
        <v>42</v>
      </c>
      <c r="F24" s="227" t="s">
        <v>369</v>
      </c>
      <c r="G24" s="446" t="s">
        <v>370</v>
      </c>
      <c r="H24" s="431">
        <v>3</v>
      </c>
      <c r="I24" s="326">
        <v>3</v>
      </c>
      <c r="J24" s="217" t="str">
        <f>CONCATENATE(H24,"-",I24)</f>
        <v>3-3</v>
      </c>
      <c r="K24" s="431" t="str">
        <f>VLOOKUP(J24,Hoja2!$G$15:$H$39,2,0)</f>
        <v>Alto</v>
      </c>
      <c r="L24" s="227" t="s">
        <v>338</v>
      </c>
      <c r="M24" s="136" t="s">
        <v>169</v>
      </c>
      <c r="N24" s="136" t="s">
        <v>171</v>
      </c>
      <c r="O24" s="136" t="s">
        <v>108</v>
      </c>
      <c r="P24" s="119">
        <f t="shared" ref="P24" si="85">IF(O24="","",(VLOOKUP(O24,valores,2,0)))</f>
        <v>15</v>
      </c>
      <c r="Q24" s="136" t="s">
        <v>113</v>
      </c>
      <c r="R24" s="119">
        <f t="shared" ref="R24" si="86">VLOOKUP(Q24,valores,2,0)</f>
        <v>15</v>
      </c>
      <c r="S24" s="136" t="s">
        <v>115</v>
      </c>
      <c r="T24" s="119">
        <f t="shared" ref="T24" si="87">VLOOKUP(S24,valores,2,0)</f>
        <v>15</v>
      </c>
      <c r="U24" s="137" t="s">
        <v>126</v>
      </c>
      <c r="V24" s="119">
        <f t="shared" ref="V24" si="88">VLOOKUP(U24,valores,2,0)</f>
        <v>10</v>
      </c>
      <c r="W24" s="137" t="s">
        <v>117</v>
      </c>
      <c r="X24" s="119">
        <f t="shared" ref="X24" si="89">VLOOKUP(W24,valores,2,0)</f>
        <v>15</v>
      </c>
      <c r="Y24" s="137" t="s">
        <v>119</v>
      </c>
      <c r="Z24" s="119">
        <f t="shared" ref="Z24" si="90">VLOOKUP(Y24,valores,2,0)</f>
        <v>15</v>
      </c>
      <c r="AA24" s="137" t="s">
        <v>121</v>
      </c>
      <c r="AB24" s="119">
        <f t="shared" ref="AB24" si="91">VLOOKUP(AA24,valores,2,0)</f>
        <v>10</v>
      </c>
      <c r="AC24" s="119">
        <f t="shared" si="48"/>
        <v>95</v>
      </c>
      <c r="AD24" s="204" t="str">
        <f t="shared" si="49"/>
        <v>Moderado</v>
      </c>
      <c r="AE24" s="204" t="s">
        <v>163</v>
      </c>
      <c r="AF24" s="204" t="str">
        <f t="shared" si="29"/>
        <v>fuerte</v>
      </c>
      <c r="AG24" s="204" t="str">
        <f t="shared" si="76"/>
        <v/>
      </c>
      <c r="AH24" s="204" t="str">
        <f t="shared" si="77"/>
        <v/>
      </c>
      <c r="AI24" s="204" t="str">
        <f t="shared" si="78"/>
        <v/>
      </c>
      <c r="AJ24" s="204" t="str">
        <f t="shared" si="79"/>
        <v>moderado</v>
      </c>
      <c r="AK24" s="204" t="str">
        <f t="shared" si="80"/>
        <v/>
      </c>
      <c r="AL24" s="204" t="str">
        <f t="shared" si="81"/>
        <v/>
      </c>
      <c r="AM24" s="204" t="str">
        <f t="shared" si="82"/>
        <v/>
      </c>
      <c r="AN24" s="204" t="str">
        <f t="shared" si="83"/>
        <v/>
      </c>
      <c r="AO24" s="204" t="str">
        <f t="shared" si="84"/>
        <v/>
      </c>
      <c r="AP24" s="204" t="str">
        <f t="shared" si="30"/>
        <v>moderado</v>
      </c>
      <c r="AQ24" s="326">
        <f>AVERAGE($AC$15:$AC$19)</f>
        <v>97</v>
      </c>
      <c r="AR24" s="408" t="str">
        <f>IF(AQ24&gt;=96,"fuerte",IF(AQ24&gt;=85,"moderado","débil"))</f>
        <v>fuerte</v>
      </c>
      <c r="AS24" s="211">
        <f>IF(AND($M24="Directamente",' Riesgos Gestión'!$AR24="fuerte"),2,"")</f>
        <v>2</v>
      </c>
      <c r="AT24" s="211" t="str">
        <f>IF(AND($N24="Directamente",' Riesgos Gestión'!$AR24="fuerte"),2,"")</f>
        <v/>
      </c>
      <c r="AU24" s="211" t="str">
        <f>IF(AND($M24="Directamente",' Riesgos Gestión'!$AR24="No disminuye"),2,"")</f>
        <v/>
      </c>
      <c r="AV24" s="211" t="str">
        <f>IF(AND($N24="Indirectamente",' Riesgos Gestión'!$AR24="fuerte"),1,"")</f>
        <v/>
      </c>
      <c r="AW24" s="211">
        <f>IF(AND($N24="No disminuye",' Riesgos Gestión'!$AR24="fuerte"),0,"")</f>
        <v>0</v>
      </c>
      <c r="AX24" s="211" t="str">
        <f>IF(AND($N24="Directamente",' Riesgos Gestión'!$AR24="Moderado"),2,"")</f>
        <v/>
      </c>
      <c r="AY24" s="211" t="str">
        <f>IF(AND($M24="Directamente",' Riesgos Gestión'!$AR24="Moderado"),1,"")</f>
        <v/>
      </c>
      <c r="AZ24" s="211" t="str">
        <f>IF(AND($N24="Indirectamente",' Riesgos Gestión'!$AR24="Moderado"),1,"")</f>
        <v/>
      </c>
      <c r="BA24" s="211" t="str">
        <f>IF(AND($M24="No disminuye",' Riesgos Gestión'!$AR24="Moderado"),1,"")</f>
        <v/>
      </c>
      <c r="BB24" s="211" t="str">
        <f>IF(AND($N24="No disminuye",' Riesgos Gestión'!$AR24="Moderado"),0,"")</f>
        <v/>
      </c>
      <c r="BC24" s="408" t="str">
        <f>CONCATENATE(AS24&amp;AU24&amp;AY24&amp;BA24)</f>
        <v>2</v>
      </c>
      <c r="BD24" s="408" t="str">
        <f t="shared" si="17"/>
        <v>0</v>
      </c>
      <c r="BE24" s="404">
        <f t="shared" si="18"/>
        <v>1</v>
      </c>
      <c r="BF24" s="326">
        <f t="shared" ref="BF24:BF60" si="92">IF(BD24="",I24,(I24-BD24))</f>
        <v>3</v>
      </c>
      <c r="BG24" s="406" t="str">
        <f>VLOOKUP(BE24&amp;"-"&amp;BF24,zona,2,0)</f>
        <v>Bajo</v>
      </c>
      <c r="BH24" s="310" t="s">
        <v>555</v>
      </c>
      <c r="BI24" s="309" t="s">
        <v>506</v>
      </c>
      <c r="BJ24" s="310" t="s">
        <v>533</v>
      </c>
      <c r="BK24" s="433" t="s">
        <v>191</v>
      </c>
      <c r="BL24" s="307" t="s">
        <v>657</v>
      </c>
      <c r="BM24" s="305" t="s">
        <v>660</v>
      </c>
      <c r="BN24" s="303" t="s">
        <v>770</v>
      </c>
      <c r="BO24" s="314" t="s">
        <v>191</v>
      </c>
      <c r="BP24" s="186"/>
      <c r="BQ24" s="61"/>
      <c r="BR24" s="174"/>
      <c r="BS24" s="219"/>
    </row>
    <row r="25" spans="1:71" s="12" customFormat="1" ht="153.75" customHeight="1" thickBot="1">
      <c r="A25" s="454"/>
      <c r="B25" s="484"/>
      <c r="C25" s="487"/>
      <c r="D25" s="447"/>
      <c r="E25" s="449"/>
      <c r="F25" s="228" t="s">
        <v>337</v>
      </c>
      <c r="G25" s="447"/>
      <c r="H25" s="437"/>
      <c r="I25" s="353"/>
      <c r="J25" s="235"/>
      <c r="K25" s="437"/>
      <c r="L25" s="228" t="s">
        <v>539</v>
      </c>
      <c r="M25" s="100" t="s">
        <v>169</v>
      </c>
      <c r="N25" s="100" t="s">
        <v>171</v>
      </c>
      <c r="O25" s="100" t="s">
        <v>108</v>
      </c>
      <c r="P25" s="72">
        <f t="shared" ref="P25:P26" si="93">IF(O25="","",(VLOOKUP(O25,valores,2,0)))</f>
        <v>15</v>
      </c>
      <c r="Q25" s="100" t="s">
        <v>113</v>
      </c>
      <c r="R25" s="72">
        <f t="shared" ref="R25:R26" si="94">VLOOKUP(Q25,valores,2,0)</f>
        <v>15</v>
      </c>
      <c r="S25" s="100" t="s">
        <v>115</v>
      </c>
      <c r="T25" s="72">
        <f t="shared" ref="T25:T26" si="95">VLOOKUP(S25,valores,2,0)</f>
        <v>15</v>
      </c>
      <c r="U25" s="101" t="s">
        <v>126</v>
      </c>
      <c r="V25" s="72">
        <f t="shared" ref="V25:V26" si="96">VLOOKUP(U25,valores,2,0)</f>
        <v>10</v>
      </c>
      <c r="W25" s="101" t="s">
        <v>117</v>
      </c>
      <c r="X25" s="72">
        <f t="shared" ref="X25:X26" si="97">VLOOKUP(W25,valores,2,0)</f>
        <v>15</v>
      </c>
      <c r="Y25" s="101" t="s">
        <v>119</v>
      </c>
      <c r="Z25" s="72">
        <f t="shared" ref="Z25:Z26" si="98">VLOOKUP(Y25,valores,2,0)</f>
        <v>15</v>
      </c>
      <c r="AA25" s="101" t="s">
        <v>121</v>
      </c>
      <c r="AB25" s="72">
        <f t="shared" ref="AB25:AB26" si="99">VLOOKUP(AA25,valores,2,0)</f>
        <v>10</v>
      </c>
      <c r="AC25" s="72">
        <f t="shared" si="48"/>
        <v>95</v>
      </c>
      <c r="AD25" s="208" t="str">
        <f t="shared" si="49"/>
        <v>Moderado</v>
      </c>
      <c r="AE25" s="208" t="s">
        <v>163</v>
      </c>
      <c r="AF25" s="208" t="str">
        <f t="shared" si="29"/>
        <v>fuerte</v>
      </c>
      <c r="AG25" s="208" t="str">
        <f t="shared" si="76"/>
        <v/>
      </c>
      <c r="AH25" s="208" t="str">
        <f t="shared" si="77"/>
        <v/>
      </c>
      <c r="AI25" s="208" t="str">
        <f t="shared" si="78"/>
        <v/>
      </c>
      <c r="AJ25" s="208" t="str">
        <f t="shared" si="79"/>
        <v>moderado</v>
      </c>
      <c r="AK25" s="208" t="str">
        <f t="shared" si="80"/>
        <v/>
      </c>
      <c r="AL25" s="208" t="str">
        <f t="shared" si="81"/>
        <v/>
      </c>
      <c r="AM25" s="208" t="str">
        <f t="shared" si="82"/>
        <v/>
      </c>
      <c r="AN25" s="208" t="str">
        <f t="shared" si="83"/>
        <v/>
      </c>
      <c r="AO25" s="208" t="str">
        <f t="shared" si="84"/>
        <v/>
      </c>
      <c r="AP25" s="208" t="str">
        <f t="shared" si="30"/>
        <v>moderado</v>
      </c>
      <c r="AQ25" s="353"/>
      <c r="AR25" s="412"/>
      <c r="AS25" s="213" t="str">
        <f>IF(AND($M25="Directamente",' Riesgos Gestión'!$AR25="fuerte"),2,"")</f>
        <v/>
      </c>
      <c r="AT25" s="213" t="str">
        <f>IF(AND($N25="Directamente",' Riesgos Gestión'!$AR25="fuerte"),2,"")</f>
        <v/>
      </c>
      <c r="AU25" s="213" t="str">
        <f>IF(AND($M25="Directamente",' Riesgos Gestión'!$AR25="No disminuye"),2,"")</f>
        <v/>
      </c>
      <c r="AV25" s="213" t="str">
        <f>IF(AND($N25="Indirectamente",' Riesgos Gestión'!$AR25="fuerte"),1,"")</f>
        <v/>
      </c>
      <c r="AW25" s="213" t="str">
        <f>IF(AND($N25="No disminuye",' Riesgos Gestión'!$AR25="fuerte"),0,"")</f>
        <v/>
      </c>
      <c r="AX25" s="213" t="str">
        <f>IF(AND($N25="Directamente",' Riesgos Gestión'!$AR25="Moderado"),2,"")</f>
        <v/>
      </c>
      <c r="AY25" s="213" t="str">
        <f>IF(AND($M25="Directamente",' Riesgos Gestión'!$AR25="Moderado"),1,"")</f>
        <v/>
      </c>
      <c r="AZ25" s="213" t="str">
        <f>IF(AND($N25="Indirectamente",' Riesgos Gestión'!$AR25="Moderado"),1,"")</f>
        <v/>
      </c>
      <c r="BA25" s="213" t="str">
        <f>IF(AND($M25="No disminuye",' Riesgos Gestión'!$AR25="Moderado"),1,"")</f>
        <v/>
      </c>
      <c r="BB25" s="213" t="str">
        <f>IF(AND($N25="No disminuye",' Riesgos Gestión'!$AR25="Moderado"),0,"")</f>
        <v/>
      </c>
      <c r="BC25" s="412"/>
      <c r="BD25" s="412"/>
      <c r="BE25" s="414"/>
      <c r="BF25" s="353"/>
      <c r="BG25" s="415"/>
      <c r="BH25" s="310" t="s">
        <v>483</v>
      </c>
      <c r="BI25" s="310" t="s">
        <v>459</v>
      </c>
      <c r="BJ25" s="310" t="s">
        <v>577</v>
      </c>
      <c r="BK25" s="433"/>
      <c r="BL25" s="308" t="s">
        <v>658</v>
      </c>
      <c r="BM25" s="308" t="s">
        <v>661</v>
      </c>
      <c r="BN25" s="312" t="s">
        <v>771</v>
      </c>
      <c r="BO25" s="314" t="s">
        <v>191</v>
      </c>
      <c r="BP25" s="186"/>
      <c r="BQ25" s="250"/>
      <c r="BR25" s="61"/>
      <c r="BS25" s="219"/>
    </row>
    <row r="26" spans="1:71" s="12" customFormat="1" ht="141" thickBot="1">
      <c r="A26" s="483"/>
      <c r="B26" s="485"/>
      <c r="C26" s="251" t="s">
        <v>373</v>
      </c>
      <c r="D26" s="236" t="s">
        <v>375</v>
      </c>
      <c r="E26" s="216" t="s">
        <v>42</v>
      </c>
      <c r="F26" s="236" t="s">
        <v>374</v>
      </c>
      <c r="G26" s="236" t="s">
        <v>376</v>
      </c>
      <c r="H26" s="218">
        <v>3</v>
      </c>
      <c r="I26" s="205">
        <v>3</v>
      </c>
      <c r="J26" s="218" t="str">
        <f>CONCATENATE(H26,"-",I26)</f>
        <v>3-3</v>
      </c>
      <c r="K26" s="252" t="str">
        <f>VLOOKUP(J26,Hoja2!$G$15:$H$39,2,0)</f>
        <v>Alto</v>
      </c>
      <c r="L26" s="236" t="s">
        <v>540</v>
      </c>
      <c r="M26" s="146" t="s">
        <v>169</v>
      </c>
      <c r="N26" s="146" t="s">
        <v>171</v>
      </c>
      <c r="O26" s="146" t="s">
        <v>108</v>
      </c>
      <c r="P26" s="128">
        <f t="shared" si="93"/>
        <v>15</v>
      </c>
      <c r="Q26" s="146" t="s">
        <v>113</v>
      </c>
      <c r="R26" s="128">
        <f t="shared" si="94"/>
        <v>15</v>
      </c>
      <c r="S26" s="146" t="s">
        <v>115</v>
      </c>
      <c r="T26" s="128">
        <f t="shared" si="95"/>
        <v>15</v>
      </c>
      <c r="U26" s="147" t="s">
        <v>125</v>
      </c>
      <c r="V26" s="128">
        <f t="shared" si="96"/>
        <v>15</v>
      </c>
      <c r="W26" s="147" t="s">
        <v>117</v>
      </c>
      <c r="X26" s="128">
        <f t="shared" si="97"/>
        <v>15</v>
      </c>
      <c r="Y26" s="147" t="s">
        <v>119</v>
      </c>
      <c r="Z26" s="128">
        <f t="shared" si="98"/>
        <v>15</v>
      </c>
      <c r="AA26" s="147" t="s">
        <v>121</v>
      </c>
      <c r="AB26" s="128">
        <f t="shared" si="99"/>
        <v>10</v>
      </c>
      <c r="AC26" s="128">
        <f t="shared" si="48"/>
        <v>100</v>
      </c>
      <c r="AD26" s="205" t="str">
        <f t="shared" si="49"/>
        <v>fuerte</v>
      </c>
      <c r="AE26" s="205" t="s">
        <v>163</v>
      </c>
      <c r="AF26" s="205" t="str">
        <f t="shared" si="29"/>
        <v>fuerte</v>
      </c>
      <c r="AG26" s="205" t="str">
        <f t="shared" si="76"/>
        <v>fuerte</v>
      </c>
      <c r="AH26" s="205" t="str">
        <f t="shared" si="77"/>
        <v/>
      </c>
      <c r="AI26" s="205" t="str">
        <f t="shared" si="78"/>
        <v/>
      </c>
      <c r="AJ26" s="205" t="str">
        <f t="shared" si="79"/>
        <v/>
      </c>
      <c r="AK26" s="205" t="str">
        <f t="shared" si="80"/>
        <v/>
      </c>
      <c r="AL26" s="205" t="str">
        <f t="shared" si="81"/>
        <v/>
      </c>
      <c r="AM26" s="205" t="str">
        <f t="shared" si="82"/>
        <v/>
      </c>
      <c r="AN26" s="205" t="str">
        <f t="shared" si="83"/>
        <v/>
      </c>
      <c r="AO26" s="205" t="str">
        <f t="shared" si="84"/>
        <v/>
      </c>
      <c r="AP26" s="205" t="str">
        <f t="shared" si="30"/>
        <v>fuerte</v>
      </c>
      <c r="AQ26" s="205">
        <f>AVERAGE(AC26:AC27)</f>
        <v>100</v>
      </c>
      <c r="AR26" s="212" t="str">
        <f t="shared" ref="AR26" si="100">IF(AQ26&gt;=96,"fuerte",IF(AQ26&gt;=85,"moderado","débil"))</f>
        <v>fuerte</v>
      </c>
      <c r="AS26" s="212">
        <f>IF(AND($M26="Directamente",' Riesgos Gestión'!$AR26="fuerte"),2,"")</f>
        <v>2</v>
      </c>
      <c r="AT26" s="212" t="str">
        <f>IF(AND($N26="Directamente",' Riesgos Gestión'!$AR26="fuerte"),2,"")</f>
        <v/>
      </c>
      <c r="AU26" s="212" t="str">
        <f>IF(AND($M26="Directamente",' Riesgos Gestión'!$AR26="No disminuye"),2,"")</f>
        <v/>
      </c>
      <c r="AV26" s="212" t="str">
        <f>IF(AND($N26="Indirectamente",' Riesgos Gestión'!$AR26="fuerte"),1,"")</f>
        <v/>
      </c>
      <c r="AW26" s="212">
        <f>IF(AND($N26="No disminuye",' Riesgos Gestión'!$AR26="fuerte"),0,"")</f>
        <v>0</v>
      </c>
      <c r="AX26" s="212" t="str">
        <f>IF(AND($N26="Directamente",' Riesgos Gestión'!$AR26="Moderado"),2,"")</f>
        <v/>
      </c>
      <c r="AY26" s="212" t="str">
        <f>IF(AND($M26="Directamente",' Riesgos Gestión'!$AR26="Moderado"),1,"")</f>
        <v/>
      </c>
      <c r="AZ26" s="212" t="str">
        <f>IF(AND($N26="Indirectamente",' Riesgos Gestión'!$AR26="Moderado"),1,"")</f>
        <v/>
      </c>
      <c r="BA26" s="212" t="str">
        <f>IF(AND($M26="No disminuye",' Riesgos Gestión'!$AR26="Moderado"),1,"")</f>
        <v/>
      </c>
      <c r="BB26" s="212" t="str">
        <f>IF(AND($N26="No disminuye",' Riesgos Gestión'!$AR26="Moderado"),0,"")</f>
        <v/>
      </c>
      <c r="BC26" s="130" t="str">
        <f t="shared" ref="BC26" si="101">CONCATENATE(AS26&amp;AU26&amp;AY26&amp;BA26)</f>
        <v>2</v>
      </c>
      <c r="BD26" s="130" t="str">
        <f t="shared" si="17"/>
        <v>0</v>
      </c>
      <c r="BE26" s="204">
        <f t="shared" si="18"/>
        <v>1</v>
      </c>
      <c r="BF26" s="205">
        <f t="shared" ref="BF26:BF28" si="102">IF(BD26="",I26,(I26-BD26))</f>
        <v>3</v>
      </c>
      <c r="BG26" s="210" t="str">
        <f>VLOOKUP(BE26&amp;"-"&amp;BF26,zona,2,0)</f>
        <v>Bajo</v>
      </c>
      <c r="BH26" s="310" t="s">
        <v>484</v>
      </c>
      <c r="BI26" s="310" t="s">
        <v>507</v>
      </c>
      <c r="BJ26" s="310" t="s">
        <v>520</v>
      </c>
      <c r="BK26" s="433"/>
      <c r="BL26" s="313" t="s">
        <v>659</v>
      </c>
      <c r="BM26" s="308" t="s">
        <v>778</v>
      </c>
      <c r="BN26" s="303" t="s">
        <v>771</v>
      </c>
      <c r="BO26" s="314" t="s">
        <v>191</v>
      </c>
      <c r="BP26" s="186"/>
      <c r="BQ26" s="61"/>
      <c r="BR26" s="61"/>
      <c r="BS26" s="219"/>
    </row>
    <row r="27" spans="1:71" s="12" customFormat="1" ht="340.5" customHeight="1" thickBot="1">
      <c r="A27" s="253" t="s">
        <v>353</v>
      </c>
      <c r="B27" s="254" t="s">
        <v>348</v>
      </c>
      <c r="C27" s="255" t="s">
        <v>248</v>
      </c>
      <c r="D27" s="256" t="s">
        <v>350</v>
      </c>
      <c r="E27" s="257" t="s">
        <v>27</v>
      </c>
      <c r="F27" s="256" t="s">
        <v>349</v>
      </c>
      <c r="G27" s="256" t="s">
        <v>371</v>
      </c>
      <c r="H27" s="258">
        <v>3</v>
      </c>
      <c r="I27" s="258">
        <v>1</v>
      </c>
      <c r="J27" s="258" t="str">
        <f t="shared" ref="J27:J33" si="103">CONCATENATE(H27,"-",I27)</f>
        <v>3-1</v>
      </c>
      <c r="K27" s="259" t="str">
        <f>VLOOKUP(J27,Hoja2!$G$15:$H$39,2,0)</f>
        <v>Moderado</v>
      </c>
      <c r="L27" s="256" t="s">
        <v>379</v>
      </c>
      <c r="M27" s="260" t="s">
        <v>169</v>
      </c>
      <c r="N27" s="260" t="s">
        <v>171</v>
      </c>
      <c r="O27" s="260" t="s">
        <v>108</v>
      </c>
      <c r="P27" s="135">
        <f t="shared" ref="P27" si="104">IF(O27="","",(VLOOKUP(O27,valores,2,0)))</f>
        <v>15</v>
      </c>
      <c r="Q27" s="260" t="s">
        <v>113</v>
      </c>
      <c r="R27" s="135">
        <f t="shared" ref="R27" si="105">VLOOKUP(Q27,valores,2,0)</f>
        <v>15</v>
      </c>
      <c r="S27" s="260" t="s">
        <v>115</v>
      </c>
      <c r="T27" s="135">
        <f t="shared" ref="T27" si="106">VLOOKUP(S27,valores,2,0)</f>
        <v>15</v>
      </c>
      <c r="U27" s="261" t="s">
        <v>125</v>
      </c>
      <c r="V27" s="135">
        <f t="shared" ref="V27" si="107">VLOOKUP(U27,valores,2,0)</f>
        <v>15</v>
      </c>
      <c r="W27" s="261" t="s">
        <v>117</v>
      </c>
      <c r="X27" s="135">
        <f t="shared" ref="X27" si="108">VLOOKUP(W27,valores,2,0)</f>
        <v>15</v>
      </c>
      <c r="Y27" s="261" t="s">
        <v>119</v>
      </c>
      <c r="Z27" s="135">
        <f t="shared" ref="Z27" si="109">VLOOKUP(Y27,valores,2,0)</f>
        <v>15</v>
      </c>
      <c r="AA27" s="261" t="s">
        <v>121</v>
      </c>
      <c r="AB27" s="135">
        <f t="shared" ref="AB27" si="110">VLOOKUP(AA27,valores,2,0)</f>
        <v>10</v>
      </c>
      <c r="AC27" s="135">
        <f t="shared" si="48"/>
        <v>100</v>
      </c>
      <c r="AD27" s="209" t="str">
        <f t="shared" si="49"/>
        <v>fuerte</v>
      </c>
      <c r="AE27" s="209" t="s">
        <v>163</v>
      </c>
      <c r="AF27" s="209" t="str">
        <f t="shared" si="29"/>
        <v>fuerte</v>
      </c>
      <c r="AG27" s="209" t="str">
        <f t="shared" si="76"/>
        <v>fuerte</v>
      </c>
      <c r="AH27" s="209" t="str">
        <f t="shared" si="77"/>
        <v/>
      </c>
      <c r="AI27" s="209" t="str">
        <f t="shared" si="78"/>
        <v/>
      </c>
      <c r="AJ27" s="209" t="str">
        <f t="shared" si="79"/>
        <v/>
      </c>
      <c r="AK27" s="209" t="str">
        <f t="shared" si="80"/>
        <v/>
      </c>
      <c r="AL27" s="209" t="str">
        <f t="shared" si="81"/>
        <v/>
      </c>
      <c r="AM27" s="209" t="str">
        <f t="shared" si="82"/>
        <v/>
      </c>
      <c r="AN27" s="209" t="str">
        <f t="shared" si="83"/>
        <v/>
      </c>
      <c r="AO27" s="209" t="str">
        <f t="shared" si="84"/>
        <v/>
      </c>
      <c r="AP27" s="209" t="str">
        <f t="shared" si="30"/>
        <v>fuerte</v>
      </c>
      <c r="AQ27" s="209">
        <f>AVERAGE(AC27:AC28)</f>
        <v>95</v>
      </c>
      <c r="AR27" s="215" t="str">
        <f t="shared" ref="AR27" si="111">IF(AQ27&gt;=96,"fuerte",IF(AQ27&gt;=85,"moderado","débil"))</f>
        <v>moderado</v>
      </c>
      <c r="AS27" s="215" t="str">
        <f>IF(AND($M27="Directamente",' Riesgos Gestión'!$AR27="fuerte"),2,"")</f>
        <v/>
      </c>
      <c r="AT27" s="215" t="str">
        <f>IF(AND($N27="Directamente",' Riesgos Gestión'!$AR27="fuerte"),2,"")</f>
        <v/>
      </c>
      <c r="AU27" s="215" t="str">
        <f>IF(AND($M27="Directamente",' Riesgos Gestión'!$AR27="No disminuye"),2,"")</f>
        <v/>
      </c>
      <c r="AV27" s="215" t="str">
        <f>IF(AND($N27="Indirectamente",' Riesgos Gestión'!$AR27="fuerte"),1,"")</f>
        <v/>
      </c>
      <c r="AW27" s="215" t="str">
        <f>IF(AND($N27="No disminuye",' Riesgos Gestión'!$AR27="fuerte"),0,"")</f>
        <v/>
      </c>
      <c r="AX27" s="215" t="str">
        <f>IF(AND($N27="Directamente",' Riesgos Gestión'!$AR27="Moderado"),2,"")</f>
        <v/>
      </c>
      <c r="AY27" s="215">
        <f>IF(AND($M27="Directamente",' Riesgos Gestión'!$AR27="Moderado"),1,"")</f>
        <v>1</v>
      </c>
      <c r="AZ27" s="215" t="str">
        <f>IF(AND($N27="Indirectamente",' Riesgos Gestión'!$AR27="Moderado"),1,"")</f>
        <v/>
      </c>
      <c r="BA27" s="215" t="str">
        <f>IF(AND($M27="No disminuye",' Riesgos Gestión'!$AR27="Moderado"),1,"")</f>
        <v/>
      </c>
      <c r="BB27" s="215">
        <f>IF(AND($N27="No disminuye",' Riesgos Gestión'!$AR27="Moderado"),0,"")</f>
        <v>0</v>
      </c>
      <c r="BC27" s="118" t="str">
        <f t="shared" ref="BC27" si="112">CONCATENATE(AS27&amp;AU27&amp;AY27&amp;BA27)</f>
        <v>1</v>
      </c>
      <c r="BD27" s="118" t="str">
        <f t="shared" ref="BD27" si="113">CONCATENATE(AT27&amp;AV27&amp;AW27&amp;AX27&amp;AZ27&amp;BB27)</f>
        <v>0</v>
      </c>
      <c r="BE27" s="204">
        <f t="shared" si="18"/>
        <v>2</v>
      </c>
      <c r="BF27" s="209">
        <f t="shared" si="102"/>
        <v>1</v>
      </c>
      <c r="BG27" s="183" t="str">
        <f>VLOOKUP(BE27&amp;"-"&amp;BF27,zona,2,0)</f>
        <v>Bajo</v>
      </c>
      <c r="BH27" s="310" t="s">
        <v>485</v>
      </c>
      <c r="BI27" s="310" t="s">
        <v>457</v>
      </c>
      <c r="BJ27" s="310" t="s">
        <v>578</v>
      </c>
      <c r="BK27" s="314" t="s">
        <v>190</v>
      </c>
      <c r="BL27" s="315" t="s">
        <v>779</v>
      </c>
      <c r="BM27" s="305" t="s">
        <v>695</v>
      </c>
      <c r="BN27" s="312" t="s">
        <v>772</v>
      </c>
      <c r="BO27" s="314" t="s">
        <v>190</v>
      </c>
      <c r="BP27" s="186"/>
      <c r="BQ27" s="61"/>
      <c r="BR27" s="61"/>
      <c r="BS27" s="219"/>
    </row>
    <row r="28" spans="1:71" s="12" customFormat="1" ht="231.75" customHeight="1">
      <c r="A28" s="453" t="s">
        <v>378</v>
      </c>
      <c r="B28" s="479" t="s">
        <v>249</v>
      </c>
      <c r="C28" s="446" t="s">
        <v>250</v>
      </c>
      <c r="D28" s="446" t="s">
        <v>377</v>
      </c>
      <c r="E28" s="429" t="s">
        <v>27</v>
      </c>
      <c r="F28" s="227" t="s">
        <v>251</v>
      </c>
      <c r="G28" s="446" t="s">
        <v>372</v>
      </c>
      <c r="H28" s="431">
        <v>1</v>
      </c>
      <c r="I28" s="326">
        <v>3</v>
      </c>
      <c r="J28" s="217" t="str">
        <f t="shared" ref="J28" si="114">CONCATENATE(H28,"-",I28)</f>
        <v>1-3</v>
      </c>
      <c r="K28" s="431" t="str">
        <f>VLOOKUP(J28,Hoja2!$G$15:$H$39,2,0)</f>
        <v>Bajo</v>
      </c>
      <c r="L28" s="227" t="s">
        <v>541</v>
      </c>
      <c r="M28" s="136" t="s">
        <v>169</v>
      </c>
      <c r="N28" s="136" t="s">
        <v>170</v>
      </c>
      <c r="O28" s="136" t="s">
        <v>108</v>
      </c>
      <c r="P28" s="119">
        <f>IF(O28="","",(VLOOKUP(O28,valores,2,0)))</f>
        <v>15</v>
      </c>
      <c r="Q28" s="136" t="s">
        <v>113</v>
      </c>
      <c r="R28" s="119">
        <f>VLOOKUP(Q28,valores,2,0)</f>
        <v>15</v>
      </c>
      <c r="S28" s="136" t="s">
        <v>115</v>
      </c>
      <c r="T28" s="119">
        <f>VLOOKUP(S28,valores,2,0)</f>
        <v>15</v>
      </c>
      <c r="U28" s="137" t="s">
        <v>125</v>
      </c>
      <c r="V28" s="119">
        <f>VLOOKUP(U28,valores,2,0)</f>
        <v>15</v>
      </c>
      <c r="W28" s="137" t="s">
        <v>117</v>
      </c>
      <c r="X28" s="119">
        <f>VLOOKUP(W28,valores,2,0)</f>
        <v>15</v>
      </c>
      <c r="Y28" s="137" t="s">
        <v>119</v>
      </c>
      <c r="Z28" s="119">
        <f>VLOOKUP(Y28,valores,2,0)</f>
        <v>15</v>
      </c>
      <c r="AA28" s="137" t="s">
        <v>123</v>
      </c>
      <c r="AB28" s="119">
        <f>VLOOKUP(AA28,valores,2,0)</f>
        <v>0</v>
      </c>
      <c r="AC28" s="119">
        <f>SUM(AB28,Z28,X28,V28,T28,R28,P28)</f>
        <v>90</v>
      </c>
      <c r="AD28" s="204" t="str">
        <f>IF(AC28&lt;=85,"débil",IF(AC28&gt;=96,"fuerte","Moderado"))</f>
        <v>Moderado</v>
      </c>
      <c r="AE28" s="204" t="s">
        <v>163</v>
      </c>
      <c r="AF28" s="204" t="str">
        <f t="shared" si="29"/>
        <v>fuerte</v>
      </c>
      <c r="AG28" s="204" t="str">
        <f t="shared" si="76"/>
        <v/>
      </c>
      <c r="AH28" s="204" t="str">
        <f t="shared" si="77"/>
        <v/>
      </c>
      <c r="AI28" s="204" t="str">
        <f t="shared" si="78"/>
        <v/>
      </c>
      <c r="AJ28" s="204" t="str">
        <f t="shared" si="79"/>
        <v>moderado</v>
      </c>
      <c r="AK28" s="204" t="str">
        <f t="shared" si="80"/>
        <v/>
      </c>
      <c r="AL28" s="204" t="str">
        <f t="shared" si="81"/>
        <v/>
      </c>
      <c r="AM28" s="204" t="str">
        <f t="shared" si="82"/>
        <v/>
      </c>
      <c r="AN28" s="204" t="str">
        <f t="shared" si="83"/>
        <v/>
      </c>
      <c r="AO28" s="204" t="str">
        <f t="shared" si="84"/>
        <v/>
      </c>
      <c r="AP28" s="204" t="str">
        <f t="shared" si="30"/>
        <v>moderado</v>
      </c>
      <c r="AQ28" s="326">
        <f>AVERAGE(AC28:AC29)</f>
        <v>95</v>
      </c>
      <c r="AR28" s="408" t="str">
        <f>IF(AQ28&gt;=96,"fuerte",IF(AQ28&gt;=85,"moderado","débil"))</f>
        <v>moderado</v>
      </c>
      <c r="AS28" s="211" t="str">
        <f>IF(AND($M28="Directamente",' Riesgos Gestión'!$AR28="fuerte"),2,"")</f>
        <v/>
      </c>
      <c r="AT28" s="211" t="str">
        <f>IF(AND($N28="Directamente",' Riesgos Gestión'!$AR28="fuerte"),2,"")</f>
        <v/>
      </c>
      <c r="AU28" s="211" t="str">
        <f>IF(AND($M28="Directamente",' Riesgos Gestión'!$AR28="No disminuye"),2,"")</f>
        <v/>
      </c>
      <c r="AV28" s="211" t="str">
        <f>IF(AND($N28="Indirectamente",' Riesgos Gestión'!$AR28="fuerte"),1,"")</f>
        <v/>
      </c>
      <c r="AW28" s="211" t="str">
        <f>IF(AND($N28="No disminuye",' Riesgos Gestión'!$AR28="fuerte"),0,"")</f>
        <v/>
      </c>
      <c r="AX28" s="211" t="str">
        <f>IF(AND($N28="Directamente",' Riesgos Gestión'!$AR28="Moderado"),2,"")</f>
        <v/>
      </c>
      <c r="AY28" s="211">
        <f>IF(AND($M28="Directamente",' Riesgos Gestión'!$AR28="Moderado"),1,"")</f>
        <v>1</v>
      </c>
      <c r="AZ28" s="211">
        <f>IF(AND($N28="Indirectamente",' Riesgos Gestión'!$AR28="Moderado"),1,"")</f>
        <v>1</v>
      </c>
      <c r="BA28" s="211" t="str">
        <f>IF(AND($M28="No disminuye",' Riesgos Gestión'!$AR28="Moderado"),1,"")</f>
        <v/>
      </c>
      <c r="BB28" s="211" t="str">
        <f>IF(AND($N28="No disminuye",' Riesgos Gestión'!$AR28="Moderado"),0,"")</f>
        <v/>
      </c>
      <c r="BC28" s="408" t="str">
        <f>CONCATENATE(AS28&amp;AU28&amp;AY28&amp;BA28)</f>
        <v>1</v>
      </c>
      <c r="BD28" s="408" t="str">
        <f t="shared" si="17"/>
        <v>1</v>
      </c>
      <c r="BE28" s="404">
        <f>IF(H28=1,1,IF(BC28="",H28,(H28-BC28)))</f>
        <v>1</v>
      </c>
      <c r="BF28" s="326">
        <f t="shared" si="102"/>
        <v>2</v>
      </c>
      <c r="BG28" s="406" t="str">
        <f>IF(K24="Bajo","Bajo",VLOOKUP(BE24&amp;"-"&amp;BF24,zona,2,0))</f>
        <v>Bajo</v>
      </c>
      <c r="BH28" s="310" t="s">
        <v>460</v>
      </c>
      <c r="BI28" s="310" t="s">
        <v>556</v>
      </c>
      <c r="BJ28" s="310" t="s">
        <v>565</v>
      </c>
      <c r="BK28" s="433" t="s">
        <v>191</v>
      </c>
      <c r="BL28" s="315" t="s">
        <v>607</v>
      </c>
      <c r="BM28" s="305" t="s">
        <v>654</v>
      </c>
      <c r="BN28" s="303" t="s">
        <v>773</v>
      </c>
      <c r="BO28" s="314" t="s">
        <v>191</v>
      </c>
      <c r="BP28" s="186"/>
      <c r="BQ28" s="61"/>
      <c r="BR28" s="61"/>
      <c r="BS28" s="219"/>
    </row>
    <row r="29" spans="1:71" s="12" customFormat="1" ht="292.5" customHeight="1" thickBot="1">
      <c r="A29" s="455"/>
      <c r="B29" s="480"/>
      <c r="C29" s="448"/>
      <c r="D29" s="448"/>
      <c r="E29" s="450"/>
      <c r="F29" s="229" t="s">
        <v>252</v>
      </c>
      <c r="G29" s="448"/>
      <c r="H29" s="438"/>
      <c r="I29" s="439"/>
      <c r="J29" s="97" t="str">
        <f t="shared" si="103"/>
        <v>-</v>
      </c>
      <c r="K29" s="438"/>
      <c r="L29" s="229" t="s">
        <v>430</v>
      </c>
      <c r="M29" s="247" t="s">
        <v>169</v>
      </c>
      <c r="N29" s="247" t="s">
        <v>170</v>
      </c>
      <c r="O29" s="247" t="s">
        <v>108</v>
      </c>
      <c r="P29" s="102">
        <f>IF(O29="","",(VLOOKUP(O29,valores,2,0)))</f>
        <v>15</v>
      </c>
      <c r="Q29" s="247" t="s">
        <v>113</v>
      </c>
      <c r="R29" s="102">
        <f>VLOOKUP(Q29,valores,2,0)</f>
        <v>15</v>
      </c>
      <c r="S29" s="247" t="s">
        <v>115</v>
      </c>
      <c r="T29" s="102">
        <f>VLOOKUP(S29,valores,2,0)</f>
        <v>15</v>
      </c>
      <c r="U29" s="248" t="s">
        <v>125</v>
      </c>
      <c r="V29" s="102">
        <f>VLOOKUP(U29,valores,2,0)</f>
        <v>15</v>
      </c>
      <c r="W29" s="248" t="s">
        <v>117</v>
      </c>
      <c r="X29" s="102">
        <f>VLOOKUP(W29,valores,2,0)</f>
        <v>15</v>
      </c>
      <c r="Y29" s="248" t="s">
        <v>119</v>
      </c>
      <c r="Z29" s="102">
        <f>VLOOKUP(Y29,valores,2,0)</f>
        <v>15</v>
      </c>
      <c r="AA29" s="248" t="s">
        <v>121</v>
      </c>
      <c r="AB29" s="102">
        <f>VLOOKUP(AA29,valores,2,0)</f>
        <v>10</v>
      </c>
      <c r="AC29" s="102">
        <f>SUM(AB29,Z29,X29,V29,T29,R29,P29)</f>
        <v>100</v>
      </c>
      <c r="AD29" s="223" t="str">
        <f>IF(AC29&lt;=85,"débil",IF(AC29&gt;=96,"fuerte","Moderado"))</f>
        <v>fuerte</v>
      </c>
      <c r="AE29" s="223" t="s">
        <v>163</v>
      </c>
      <c r="AF29" s="223" t="str">
        <f t="shared" si="29"/>
        <v>fuerte</v>
      </c>
      <c r="AG29" s="223" t="str">
        <f t="shared" si="76"/>
        <v>fuerte</v>
      </c>
      <c r="AH29" s="223" t="str">
        <f t="shared" si="77"/>
        <v/>
      </c>
      <c r="AI29" s="223" t="str">
        <f t="shared" si="78"/>
        <v/>
      </c>
      <c r="AJ29" s="223" t="str">
        <f t="shared" si="79"/>
        <v/>
      </c>
      <c r="AK29" s="223" t="str">
        <f t="shared" si="80"/>
        <v/>
      </c>
      <c r="AL29" s="223" t="str">
        <f t="shared" si="81"/>
        <v/>
      </c>
      <c r="AM29" s="223" t="str">
        <f t="shared" si="82"/>
        <v/>
      </c>
      <c r="AN29" s="223" t="str">
        <f t="shared" si="83"/>
        <v/>
      </c>
      <c r="AO29" s="223" t="str">
        <f t="shared" si="84"/>
        <v/>
      </c>
      <c r="AP29" s="223" t="str">
        <f t="shared" si="30"/>
        <v>fuerte</v>
      </c>
      <c r="AQ29" s="439"/>
      <c r="AR29" s="413"/>
      <c r="AS29" s="214" t="str">
        <f>IF(AND($M29="Directamente",' Riesgos Gestión'!$AR29="fuerte"),2,"")</f>
        <v/>
      </c>
      <c r="AT29" s="214" t="str">
        <f>IF(AND($N29="Directamente",' Riesgos Gestión'!$AR29="fuerte"),2,"")</f>
        <v/>
      </c>
      <c r="AU29" s="214" t="str">
        <f>IF(AND($M29="Directamente",' Riesgos Gestión'!$AR29="No disminuye"),2,"")</f>
        <v/>
      </c>
      <c r="AV29" s="214" t="str">
        <f>IF(AND($N29="Indirectamente",' Riesgos Gestión'!$AR29="fuerte"),1,"")</f>
        <v/>
      </c>
      <c r="AW29" s="214" t="str">
        <f>IF(AND($N29="No disminuye",' Riesgos Gestión'!$AR29="fuerte"),0,"")</f>
        <v/>
      </c>
      <c r="AX29" s="214" t="str">
        <f>IF(AND($N29="Directamente",' Riesgos Gestión'!$AR29="Moderado"),2,"")</f>
        <v/>
      </c>
      <c r="AY29" s="214" t="str">
        <f>IF(AND($M29="Directamente",' Riesgos Gestión'!$AR29="Moderado"),1,"")</f>
        <v/>
      </c>
      <c r="AZ29" s="214" t="str">
        <f>IF(AND($N29="Indirectamente",' Riesgos Gestión'!$AR29="Moderado"),1,"")</f>
        <v/>
      </c>
      <c r="BA29" s="214" t="str">
        <f>IF(AND($M29="No disminuye",' Riesgos Gestión'!$AR29="Moderado"),1,"")</f>
        <v/>
      </c>
      <c r="BB29" s="214" t="str">
        <f>IF(AND($N29="No disminuye",' Riesgos Gestión'!$AR29="Moderado"),0,"")</f>
        <v/>
      </c>
      <c r="BC29" s="413"/>
      <c r="BD29" s="413"/>
      <c r="BE29" s="405"/>
      <c r="BF29" s="439"/>
      <c r="BG29" s="416"/>
      <c r="BH29" s="310" t="s">
        <v>486</v>
      </c>
      <c r="BI29" s="310" t="s">
        <v>511</v>
      </c>
      <c r="BJ29" s="310" t="s">
        <v>522</v>
      </c>
      <c r="BK29" s="433"/>
      <c r="BL29" s="315" t="s">
        <v>608</v>
      </c>
      <c r="BM29" s="305" t="s">
        <v>780</v>
      </c>
      <c r="BN29" s="303" t="s">
        <v>781</v>
      </c>
      <c r="BO29" s="314" t="s">
        <v>191</v>
      </c>
      <c r="BP29" s="186"/>
      <c r="BQ29" s="61"/>
      <c r="BR29" s="151"/>
      <c r="BS29" s="219"/>
    </row>
    <row r="30" spans="1:71" s="12" customFormat="1" ht="369.75">
      <c r="A30" s="453" t="s">
        <v>354</v>
      </c>
      <c r="B30" s="479" t="s">
        <v>253</v>
      </c>
      <c r="C30" s="479" t="s">
        <v>381</v>
      </c>
      <c r="D30" s="427" t="s">
        <v>434</v>
      </c>
      <c r="E30" s="429" t="s">
        <v>28</v>
      </c>
      <c r="F30" s="224" t="s">
        <v>380</v>
      </c>
      <c r="G30" s="425" t="s">
        <v>254</v>
      </c>
      <c r="H30" s="431">
        <v>4</v>
      </c>
      <c r="I30" s="326">
        <v>3</v>
      </c>
      <c r="J30" s="217" t="str">
        <f t="shared" si="103"/>
        <v>4-3</v>
      </c>
      <c r="K30" s="431" t="str">
        <f>VLOOKUP(J30,Hoja2!$G$15:$H$39,2,0)</f>
        <v>Extremadamente alto</v>
      </c>
      <c r="L30" s="224" t="s">
        <v>542</v>
      </c>
      <c r="M30" s="136" t="s">
        <v>169</v>
      </c>
      <c r="N30" s="136" t="s">
        <v>171</v>
      </c>
      <c r="O30" s="136" t="s">
        <v>108</v>
      </c>
      <c r="P30" s="119">
        <f t="shared" ref="P30:P31" si="115">IF(O30="","",(VLOOKUP(O30,valores,2,0)))</f>
        <v>15</v>
      </c>
      <c r="Q30" s="136" t="s">
        <v>113</v>
      </c>
      <c r="R30" s="119">
        <f t="shared" ref="R30:R31" si="116">VLOOKUP(Q30,valores,2,0)</f>
        <v>15</v>
      </c>
      <c r="S30" s="136" t="s">
        <v>115</v>
      </c>
      <c r="T30" s="119">
        <f t="shared" ref="T30:T31" si="117">VLOOKUP(S30,valores,2,0)</f>
        <v>15</v>
      </c>
      <c r="U30" s="137" t="s">
        <v>125</v>
      </c>
      <c r="V30" s="119">
        <f t="shared" ref="V30:V31" si="118">VLOOKUP(U30,valores,2,0)</f>
        <v>15</v>
      </c>
      <c r="W30" s="137" t="s">
        <v>117</v>
      </c>
      <c r="X30" s="119">
        <f t="shared" ref="X30:X31" si="119">VLOOKUP(W30,valores,2,0)</f>
        <v>15</v>
      </c>
      <c r="Y30" s="137" t="s">
        <v>119</v>
      </c>
      <c r="Z30" s="119">
        <f t="shared" ref="Z30:Z31" si="120">VLOOKUP(Y30,valores,2,0)</f>
        <v>15</v>
      </c>
      <c r="AA30" s="137" t="s">
        <v>121</v>
      </c>
      <c r="AB30" s="119">
        <f t="shared" ref="AB30:AB31" si="121">VLOOKUP(AA30,valores,2,0)</f>
        <v>10</v>
      </c>
      <c r="AC30" s="119">
        <f t="shared" ref="AC30:AC56" si="122">SUM(AB30,Z30,X30,V30,T30,R30,P30)</f>
        <v>100</v>
      </c>
      <c r="AD30" s="204" t="str">
        <f t="shared" ref="AD30:AD62" si="123">IF(AC30&lt;=85,"débil",IF(AC30&gt;=96,"fuerte","Moderado"))</f>
        <v>fuerte</v>
      </c>
      <c r="AE30" s="204" t="s">
        <v>163</v>
      </c>
      <c r="AF30" s="204" t="str">
        <f t="shared" si="29"/>
        <v>fuerte</v>
      </c>
      <c r="AG30" s="204" t="str">
        <f t="shared" si="76"/>
        <v>fuerte</v>
      </c>
      <c r="AH30" s="204" t="str">
        <f t="shared" si="77"/>
        <v/>
      </c>
      <c r="AI30" s="204" t="str">
        <f t="shared" si="78"/>
        <v/>
      </c>
      <c r="AJ30" s="204" t="str">
        <f t="shared" si="79"/>
        <v/>
      </c>
      <c r="AK30" s="204" t="str">
        <f t="shared" si="80"/>
        <v/>
      </c>
      <c r="AL30" s="204" t="str">
        <f t="shared" si="81"/>
        <v/>
      </c>
      <c r="AM30" s="204" t="str">
        <f t="shared" si="82"/>
        <v/>
      </c>
      <c r="AN30" s="204" t="str">
        <f t="shared" si="83"/>
        <v/>
      </c>
      <c r="AO30" s="204" t="str">
        <f t="shared" si="84"/>
        <v/>
      </c>
      <c r="AP30" s="204" t="str">
        <f t="shared" si="30"/>
        <v>fuerte</v>
      </c>
      <c r="AQ30" s="326">
        <f>AVERAGE(AC30:AC31)</f>
        <v>100</v>
      </c>
      <c r="AR30" s="408" t="str">
        <f>IF(AQ30&gt;=96,"fuerte",IF(AQ30&gt;=85,"moderado","débil"))</f>
        <v>fuerte</v>
      </c>
      <c r="AS30" s="211">
        <f>IF(AND($M30="Directamente",' Riesgos Gestión'!$AR30="fuerte"),2,"")</f>
        <v>2</v>
      </c>
      <c r="AT30" s="211" t="str">
        <f>IF(AND($N30="Directamente",' Riesgos Gestión'!$AR30="fuerte"),2,"")</f>
        <v/>
      </c>
      <c r="AU30" s="211" t="str">
        <f>IF(AND($M30="Directamente",' Riesgos Gestión'!$AR30="No disminuye"),2,"")</f>
        <v/>
      </c>
      <c r="AV30" s="211" t="str">
        <f>IF(AND($N30="Indirectamente",' Riesgos Gestión'!$AR30="fuerte"),1,"")</f>
        <v/>
      </c>
      <c r="AW30" s="211">
        <f>IF(AND($N30="No disminuye",' Riesgos Gestión'!$AR30="fuerte"),0,"")</f>
        <v>0</v>
      </c>
      <c r="AX30" s="211" t="str">
        <f>IF(AND($N30="Directamente",' Riesgos Gestión'!$AR30="Moderado"),2,"")</f>
        <v/>
      </c>
      <c r="AY30" s="211" t="str">
        <f>IF(AND($M30="Directamente",' Riesgos Gestión'!$AR30="Moderado"),1,"")</f>
        <v/>
      </c>
      <c r="AZ30" s="211" t="str">
        <f>IF(AND($N30="Indirectamente",' Riesgos Gestión'!$AR30="Moderado"),1,"")</f>
        <v/>
      </c>
      <c r="BA30" s="211" t="str">
        <f>IF(AND($M30="No disminuye",' Riesgos Gestión'!$AR30="Moderado"),1,"")</f>
        <v/>
      </c>
      <c r="BB30" s="211" t="str">
        <f>IF(AND($N30="No disminuye",' Riesgos Gestión'!$AR30="Moderado"),0,"")</f>
        <v/>
      </c>
      <c r="BC30" s="408" t="str">
        <f t="shared" ref="BC30:BC37" si="124">CONCATENATE(AS30&amp;AU30&amp;AY30&amp;BA30)</f>
        <v>2</v>
      </c>
      <c r="BD30" s="408" t="str">
        <f t="shared" si="17"/>
        <v>0</v>
      </c>
      <c r="BE30" s="326">
        <f>IF(H30=1,1,IF(BC30="",H30,(H30-BC30)))</f>
        <v>2</v>
      </c>
      <c r="BF30" s="326">
        <f t="shared" si="92"/>
        <v>3</v>
      </c>
      <c r="BG30" s="406" t="str">
        <f>VLOOKUP(BE30&amp;"-"&amp;BF30,zona,2,0)</f>
        <v>Moderado</v>
      </c>
      <c r="BH30" s="310" t="s">
        <v>446</v>
      </c>
      <c r="BI30" s="310" t="s">
        <v>508</v>
      </c>
      <c r="BJ30" s="310" t="s">
        <v>579</v>
      </c>
      <c r="BK30" s="433" t="s">
        <v>191</v>
      </c>
      <c r="BL30" s="310" t="s">
        <v>628</v>
      </c>
      <c r="BM30" s="316" t="s">
        <v>664</v>
      </c>
      <c r="BN30" s="303" t="s">
        <v>782</v>
      </c>
      <c r="BO30" s="314" t="s">
        <v>191</v>
      </c>
      <c r="BP30" s="186"/>
      <c r="BQ30" s="61"/>
      <c r="BR30" s="61"/>
      <c r="BS30" s="219"/>
    </row>
    <row r="31" spans="1:71" s="12" customFormat="1" ht="254.25" customHeight="1" thickBot="1">
      <c r="A31" s="455"/>
      <c r="B31" s="480"/>
      <c r="C31" s="480"/>
      <c r="D31" s="457"/>
      <c r="E31" s="450"/>
      <c r="F31" s="229" t="s">
        <v>435</v>
      </c>
      <c r="G31" s="518"/>
      <c r="H31" s="438"/>
      <c r="I31" s="439"/>
      <c r="J31" s="97" t="str">
        <f t="shared" si="103"/>
        <v>-</v>
      </c>
      <c r="K31" s="438"/>
      <c r="L31" s="226" t="s">
        <v>543</v>
      </c>
      <c r="M31" s="247" t="s">
        <v>169</v>
      </c>
      <c r="N31" s="247" t="s">
        <v>171</v>
      </c>
      <c r="O31" s="247" t="s">
        <v>108</v>
      </c>
      <c r="P31" s="102">
        <f t="shared" si="115"/>
        <v>15</v>
      </c>
      <c r="Q31" s="247" t="s">
        <v>113</v>
      </c>
      <c r="R31" s="102">
        <f t="shared" si="116"/>
        <v>15</v>
      </c>
      <c r="S31" s="247" t="s">
        <v>115</v>
      </c>
      <c r="T31" s="102">
        <f t="shared" si="117"/>
        <v>15</v>
      </c>
      <c r="U31" s="248" t="s">
        <v>125</v>
      </c>
      <c r="V31" s="102">
        <f t="shared" si="118"/>
        <v>15</v>
      </c>
      <c r="W31" s="248" t="s">
        <v>117</v>
      </c>
      <c r="X31" s="102">
        <f t="shared" si="119"/>
        <v>15</v>
      </c>
      <c r="Y31" s="248" t="s">
        <v>119</v>
      </c>
      <c r="Z31" s="102">
        <f t="shared" si="120"/>
        <v>15</v>
      </c>
      <c r="AA31" s="248" t="s">
        <v>121</v>
      </c>
      <c r="AB31" s="102">
        <f t="shared" si="121"/>
        <v>10</v>
      </c>
      <c r="AC31" s="102">
        <f t="shared" si="122"/>
        <v>100</v>
      </c>
      <c r="AD31" s="223" t="str">
        <f t="shared" si="123"/>
        <v>fuerte</v>
      </c>
      <c r="AE31" s="223" t="s">
        <v>163</v>
      </c>
      <c r="AF31" s="223" t="str">
        <f t="shared" si="29"/>
        <v>fuerte</v>
      </c>
      <c r="AG31" s="223" t="str">
        <f t="shared" si="76"/>
        <v>fuerte</v>
      </c>
      <c r="AH31" s="223" t="str">
        <f t="shared" si="77"/>
        <v/>
      </c>
      <c r="AI31" s="223" t="str">
        <f t="shared" si="78"/>
        <v/>
      </c>
      <c r="AJ31" s="223" t="str">
        <f t="shared" si="79"/>
        <v/>
      </c>
      <c r="AK31" s="223" t="str">
        <f t="shared" si="80"/>
        <v/>
      </c>
      <c r="AL31" s="223" t="str">
        <f t="shared" si="81"/>
        <v/>
      </c>
      <c r="AM31" s="223" t="str">
        <f t="shared" si="82"/>
        <v/>
      </c>
      <c r="AN31" s="223" t="str">
        <f t="shared" si="83"/>
        <v/>
      </c>
      <c r="AO31" s="223" t="str">
        <f t="shared" si="84"/>
        <v/>
      </c>
      <c r="AP31" s="223" t="str">
        <f t="shared" si="30"/>
        <v>fuerte</v>
      </c>
      <c r="AQ31" s="439"/>
      <c r="AR31" s="413"/>
      <c r="AS31" s="214" t="str">
        <f>IF(AND($M31="Directamente",' Riesgos Gestión'!$AR31="fuerte"),2,"")</f>
        <v/>
      </c>
      <c r="AT31" s="214" t="str">
        <f>IF(AND($N31="Directamente",' Riesgos Gestión'!$AR31="fuerte"),2,"")</f>
        <v/>
      </c>
      <c r="AU31" s="214" t="str">
        <f>IF(AND($M31="Directamente",' Riesgos Gestión'!$AR31="No disminuye"),2,"")</f>
        <v/>
      </c>
      <c r="AV31" s="214" t="str">
        <f>IF(AND($N31="Indirectamente",' Riesgos Gestión'!$AR31="fuerte"),1,"")</f>
        <v/>
      </c>
      <c r="AW31" s="214" t="str">
        <f>IF(AND($N31="No disminuye",' Riesgos Gestión'!$AR31="fuerte"),0,"")</f>
        <v/>
      </c>
      <c r="AX31" s="214" t="str">
        <f>IF(AND($N31="Directamente",' Riesgos Gestión'!$AR31="Moderado"),2,"")</f>
        <v/>
      </c>
      <c r="AY31" s="214" t="str">
        <f>IF(AND($M31="Directamente",' Riesgos Gestión'!$AR31="Moderado"),1,"")</f>
        <v/>
      </c>
      <c r="AZ31" s="214" t="str">
        <f>IF(AND($N31="Indirectamente",' Riesgos Gestión'!$AR31="Moderado"),1,"")</f>
        <v/>
      </c>
      <c r="BA31" s="214" t="str">
        <f>IF(AND($M31="No disminuye",' Riesgos Gestión'!$AR31="Moderado"),1,"")</f>
        <v/>
      </c>
      <c r="BB31" s="214" t="str">
        <f>IF(AND($N31="No disminuye",' Riesgos Gestión'!$AR31="Moderado"),0,"")</f>
        <v/>
      </c>
      <c r="BC31" s="413"/>
      <c r="BD31" s="413"/>
      <c r="BE31" s="439"/>
      <c r="BF31" s="439"/>
      <c r="BG31" s="416"/>
      <c r="BH31" s="310" t="s">
        <v>447</v>
      </c>
      <c r="BI31" s="310" t="s">
        <v>509</v>
      </c>
      <c r="BJ31" s="310" t="s">
        <v>566</v>
      </c>
      <c r="BK31" s="433"/>
      <c r="BL31" s="315" t="s">
        <v>629</v>
      </c>
      <c r="BM31" s="316" t="s">
        <v>663</v>
      </c>
      <c r="BN31" s="312" t="s">
        <v>789</v>
      </c>
      <c r="BO31" s="314" t="s">
        <v>191</v>
      </c>
      <c r="BP31" s="186"/>
      <c r="BQ31" s="61"/>
      <c r="BR31" s="61"/>
      <c r="BS31" s="219"/>
    </row>
    <row r="32" spans="1:71" s="12" customFormat="1" ht="129" customHeight="1">
      <c r="A32" s="453" t="s">
        <v>355</v>
      </c>
      <c r="B32" s="479" t="s">
        <v>255</v>
      </c>
      <c r="C32" s="443" t="s">
        <v>256</v>
      </c>
      <c r="D32" s="446" t="s">
        <v>257</v>
      </c>
      <c r="E32" s="429" t="s">
        <v>28</v>
      </c>
      <c r="F32" s="224" t="s">
        <v>382</v>
      </c>
      <c r="G32" s="443" t="s">
        <v>384</v>
      </c>
      <c r="H32" s="431">
        <v>1</v>
      </c>
      <c r="I32" s="431">
        <v>3</v>
      </c>
      <c r="J32" s="217" t="str">
        <f t="shared" si="103"/>
        <v>1-3</v>
      </c>
      <c r="K32" s="431" t="str">
        <f>VLOOKUP(J32,Hoja2!$G$15:$H$39,2,0)</f>
        <v>Bajo</v>
      </c>
      <c r="L32" s="227" t="s">
        <v>258</v>
      </c>
      <c r="M32" s="136" t="s">
        <v>169</v>
      </c>
      <c r="N32" s="136" t="s">
        <v>169</v>
      </c>
      <c r="O32" s="136" t="s">
        <v>108</v>
      </c>
      <c r="P32" s="119">
        <f t="shared" ref="P32:P33" si="125">IF(O32="","",(VLOOKUP(O32,valores,2,0)))</f>
        <v>15</v>
      </c>
      <c r="Q32" s="136" t="s">
        <v>113</v>
      </c>
      <c r="R32" s="119">
        <f t="shared" ref="R32:R33" si="126">VLOOKUP(Q32,valores,2,0)</f>
        <v>15</v>
      </c>
      <c r="S32" s="136" t="s">
        <v>115</v>
      </c>
      <c r="T32" s="119">
        <f t="shared" ref="T32:T33" si="127">VLOOKUP(S32,valores,2,0)</f>
        <v>15</v>
      </c>
      <c r="U32" s="137" t="s">
        <v>125</v>
      </c>
      <c r="V32" s="119">
        <f t="shared" ref="V32" si="128">VLOOKUP(U32,valores,2,0)</f>
        <v>15</v>
      </c>
      <c r="W32" s="137" t="s">
        <v>117</v>
      </c>
      <c r="X32" s="119">
        <f t="shared" ref="X32" si="129">VLOOKUP(W32,valores,2,0)</f>
        <v>15</v>
      </c>
      <c r="Y32" s="137" t="s">
        <v>119</v>
      </c>
      <c r="Z32" s="119">
        <f t="shared" ref="Z32" si="130">VLOOKUP(Y32,valores,2,0)</f>
        <v>15</v>
      </c>
      <c r="AA32" s="137" t="s">
        <v>121</v>
      </c>
      <c r="AB32" s="119">
        <f t="shared" ref="AB32" si="131">VLOOKUP(AA32,valores,2,0)</f>
        <v>10</v>
      </c>
      <c r="AC32" s="119">
        <f t="shared" si="122"/>
        <v>100</v>
      </c>
      <c r="AD32" s="204" t="str">
        <f t="shared" si="123"/>
        <v>fuerte</v>
      </c>
      <c r="AE32" s="204" t="s">
        <v>163</v>
      </c>
      <c r="AF32" s="204" t="str">
        <f t="shared" si="29"/>
        <v>fuerte</v>
      </c>
      <c r="AG32" s="204" t="str">
        <f t="shared" si="76"/>
        <v>fuerte</v>
      </c>
      <c r="AH32" s="204" t="str">
        <f t="shared" si="77"/>
        <v/>
      </c>
      <c r="AI32" s="204" t="str">
        <f t="shared" si="78"/>
        <v/>
      </c>
      <c r="AJ32" s="204" t="str">
        <f t="shared" si="79"/>
        <v/>
      </c>
      <c r="AK32" s="204" t="str">
        <f t="shared" si="80"/>
        <v/>
      </c>
      <c r="AL32" s="204" t="str">
        <f t="shared" si="81"/>
        <v/>
      </c>
      <c r="AM32" s="204" t="str">
        <f t="shared" si="82"/>
        <v/>
      </c>
      <c r="AN32" s="204" t="str">
        <f t="shared" si="83"/>
        <v/>
      </c>
      <c r="AO32" s="204" t="str">
        <f t="shared" si="84"/>
        <v/>
      </c>
      <c r="AP32" s="204" t="str">
        <f t="shared" si="30"/>
        <v>fuerte</v>
      </c>
      <c r="AQ32" s="326">
        <f>AVERAGE(AC32:AC33)</f>
        <v>100</v>
      </c>
      <c r="AR32" s="408" t="str">
        <f>IF(AQ32&gt;=96,"fuerte",IF(AQ32&gt;=85,"moderado","débil"))</f>
        <v>fuerte</v>
      </c>
      <c r="AS32" s="211">
        <f>IF(AND($M32="Directamente",' Riesgos Gestión'!$AR32="fuerte"),2,"")</f>
        <v>2</v>
      </c>
      <c r="AT32" s="211">
        <f>IF(AND($N32="Directamente",' Riesgos Gestión'!$AR32="fuerte"),2,"")</f>
        <v>2</v>
      </c>
      <c r="AU32" s="211" t="str">
        <f>IF(AND($M32="Directamente",' Riesgos Gestión'!$AR32="No disminuye"),2,"")</f>
        <v/>
      </c>
      <c r="AV32" s="211" t="str">
        <f>IF(AND($N32="Indirectamente",' Riesgos Gestión'!$AR32="fuerte"),1,"")</f>
        <v/>
      </c>
      <c r="AW32" s="211" t="str">
        <f>IF(AND($N32="No disminuye",' Riesgos Gestión'!$AR32="fuerte"),0,"")</f>
        <v/>
      </c>
      <c r="AX32" s="211" t="str">
        <f>IF(AND($N32="Directamente",' Riesgos Gestión'!$AR32="Moderado"),2,"")</f>
        <v/>
      </c>
      <c r="AY32" s="211" t="str">
        <f>IF(AND($M32="Directamente",' Riesgos Gestión'!$AR32="Moderado"),1,"")</f>
        <v/>
      </c>
      <c r="AZ32" s="211" t="str">
        <f>IF(AND($N32="Indirectamente",' Riesgos Gestión'!$AR32="Moderado"),1,"")</f>
        <v/>
      </c>
      <c r="BA32" s="211" t="str">
        <f>IF(AND($M32="No disminuye",' Riesgos Gestión'!$AR32="Moderado"),1,"")</f>
        <v/>
      </c>
      <c r="BB32" s="211" t="str">
        <f>IF(AND($N32="No disminuye",' Riesgos Gestión'!$AR32="Moderado"),0,"")</f>
        <v/>
      </c>
      <c r="BC32" s="408" t="str">
        <f t="shared" si="124"/>
        <v>2</v>
      </c>
      <c r="BD32" s="408" t="str">
        <f>CONCATENATE(AT32&amp;AV32&amp;AW32&amp;AX32&amp;AZ32&amp;BB32)</f>
        <v>2</v>
      </c>
      <c r="BE32" s="326">
        <f t="shared" ref="BE32:BE40" si="132">IF(H32=1,1,IF(BC32="",H32,(H32-BC32)))</f>
        <v>1</v>
      </c>
      <c r="BF32" s="408">
        <f>IF(BD32="",I32,(I32-BD32))</f>
        <v>1</v>
      </c>
      <c r="BG32" s="406" t="str">
        <f>IF(K28="Bajo","Bajo",VLOOKUP(BE28&amp;"-"&amp;BF28,zona,2,0))</f>
        <v>Bajo</v>
      </c>
      <c r="BH32" s="310" t="s">
        <v>441</v>
      </c>
      <c r="BI32" s="310" t="s">
        <v>442</v>
      </c>
      <c r="BJ32" s="310" t="s">
        <v>527</v>
      </c>
      <c r="BK32" s="433" t="s">
        <v>191</v>
      </c>
      <c r="BL32" s="262" t="s">
        <v>644</v>
      </c>
      <c r="BM32" s="305" t="s">
        <v>696</v>
      </c>
      <c r="BN32" s="312" t="s">
        <v>644</v>
      </c>
      <c r="BO32" s="314" t="s">
        <v>191</v>
      </c>
      <c r="BP32" s="186"/>
      <c r="BQ32" s="61"/>
      <c r="BR32" s="61"/>
      <c r="BS32" s="219"/>
    </row>
    <row r="33" spans="1:71" s="12" customFormat="1" ht="94.5" customHeight="1">
      <c r="A33" s="454"/>
      <c r="B33" s="484"/>
      <c r="C33" s="444"/>
      <c r="D33" s="447"/>
      <c r="E33" s="449"/>
      <c r="F33" s="225" t="s">
        <v>383</v>
      </c>
      <c r="G33" s="444"/>
      <c r="H33" s="437"/>
      <c r="I33" s="437"/>
      <c r="J33" s="235" t="str">
        <f t="shared" si="103"/>
        <v>-</v>
      </c>
      <c r="K33" s="437"/>
      <c r="L33" s="228" t="s">
        <v>259</v>
      </c>
      <c r="M33" s="100" t="s">
        <v>169</v>
      </c>
      <c r="N33" s="100" t="s">
        <v>169</v>
      </c>
      <c r="O33" s="100" t="s">
        <v>108</v>
      </c>
      <c r="P33" s="72">
        <f t="shared" si="125"/>
        <v>15</v>
      </c>
      <c r="Q33" s="100" t="s">
        <v>113</v>
      </c>
      <c r="R33" s="72">
        <f t="shared" si="126"/>
        <v>15</v>
      </c>
      <c r="S33" s="100" t="s">
        <v>115</v>
      </c>
      <c r="T33" s="72">
        <f t="shared" si="127"/>
        <v>15</v>
      </c>
      <c r="U33" s="101" t="s">
        <v>125</v>
      </c>
      <c r="V33" s="72">
        <f t="shared" ref="V33" si="133">VLOOKUP(U33,valores,2,0)</f>
        <v>15</v>
      </c>
      <c r="W33" s="101" t="s">
        <v>117</v>
      </c>
      <c r="X33" s="72">
        <f t="shared" ref="X33" si="134">VLOOKUP(W33,valores,2,0)</f>
        <v>15</v>
      </c>
      <c r="Y33" s="101" t="s">
        <v>119</v>
      </c>
      <c r="Z33" s="72">
        <f t="shared" ref="Z33" si="135">VLOOKUP(Y33,valores,2,0)</f>
        <v>15</v>
      </c>
      <c r="AA33" s="101" t="s">
        <v>121</v>
      </c>
      <c r="AB33" s="72">
        <f t="shared" ref="AB33" si="136">VLOOKUP(AA33,valores,2,0)</f>
        <v>10</v>
      </c>
      <c r="AC33" s="72">
        <f t="shared" si="122"/>
        <v>100</v>
      </c>
      <c r="AD33" s="208" t="str">
        <f t="shared" si="123"/>
        <v>fuerte</v>
      </c>
      <c r="AE33" s="208" t="s">
        <v>163</v>
      </c>
      <c r="AF33" s="208" t="str">
        <f t="shared" si="29"/>
        <v>fuerte</v>
      </c>
      <c r="AG33" s="208" t="str">
        <f t="shared" si="76"/>
        <v>fuerte</v>
      </c>
      <c r="AH33" s="208" t="str">
        <f t="shared" si="77"/>
        <v/>
      </c>
      <c r="AI33" s="208" t="str">
        <f t="shared" si="78"/>
        <v/>
      </c>
      <c r="AJ33" s="208" t="str">
        <f t="shared" si="79"/>
        <v/>
      </c>
      <c r="AK33" s="208" t="str">
        <f t="shared" si="80"/>
        <v/>
      </c>
      <c r="AL33" s="208" t="str">
        <f t="shared" si="81"/>
        <v/>
      </c>
      <c r="AM33" s="208" t="str">
        <f t="shared" si="82"/>
        <v/>
      </c>
      <c r="AN33" s="208" t="str">
        <f t="shared" si="83"/>
        <v/>
      </c>
      <c r="AO33" s="208" t="str">
        <f t="shared" si="84"/>
        <v/>
      </c>
      <c r="AP33" s="208" t="str">
        <f t="shared" si="30"/>
        <v>fuerte</v>
      </c>
      <c r="AQ33" s="353"/>
      <c r="AR33" s="412"/>
      <c r="AS33" s="213" t="str">
        <f>IF(AND($M33="Directamente",' Riesgos Gestión'!$AR33="fuerte"),2,"")</f>
        <v/>
      </c>
      <c r="AT33" s="213" t="str">
        <f>IF(AND($N33="Directamente",' Riesgos Gestión'!$AR33="fuerte"),2,"")</f>
        <v/>
      </c>
      <c r="AU33" s="213" t="str">
        <f>IF(AND($M33="Directamente",' Riesgos Gestión'!$AR33="No disminuye"),2,"")</f>
        <v/>
      </c>
      <c r="AV33" s="213" t="str">
        <f>IF(AND($N33="Indirectamente",' Riesgos Gestión'!$AR33="fuerte"),1,"")</f>
        <v/>
      </c>
      <c r="AW33" s="213" t="str">
        <f>IF(AND($N33="No disminuye",' Riesgos Gestión'!$AR33="fuerte"),0,"")</f>
        <v/>
      </c>
      <c r="AX33" s="213" t="str">
        <f>IF(AND($N33="Directamente",' Riesgos Gestión'!$AR33="Moderado"),2,"")</f>
        <v/>
      </c>
      <c r="AY33" s="213" t="str">
        <f>IF(AND($M33="Directamente",' Riesgos Gestión'!$AR33="Moderado"),1,"")</f>
        <v/>
      </c>
      <c r="AZ33" s="213" t="str">
        <f>IF(AND($N33="Indirectamente",' Riesgos Gestión'!$AR33="Moderado"),1,"")</f>
        <v/>
      </c>
      <c r="BA33" s="213" t="str">
        <f>IF(AND($M33="No disminuye",' Riesgos Gestión'!$AR33="Moderado"),1,"")</f>
        <v/>
      </c>
      <c r="BB33" s="213" t="str">
        <f>IF(AND($N33="No disminuye",' Riesgos Gestión'!$AR33="Moderado"),0,"")</f>
        <v/>
      </c>
      <c r="BC33" s="412"/>
      <c r="BD33" s="412" t="str">
        <f t="shared" si="17"/>
        <v/>
      </c>
      <c r="BE33" s="353"/>
      <c r="BF33" s="412">
        <f t="shared" si="92"/>
        <v>0</v>
      </c>
      <c r="BG33" s="415"/>
      <c r="BH33" s="310" t="s">
        <v>443</v>
      </c>
      <c r="BI33" s="310" t="s">
        <v>444</v>
      </c>
      <c r="BJ33" s="310" t="s">
        <v>580</v>
      </c>
      <c r="BK33" s="433"/>
      <c r="BL33" s="310" t="s">
        <v>443</v>
      </c>
      <c r="BM33" s="305" t="s">
        <v>697</v>
      </c>
      <c r="BN33" s="303" t="s">
        <v>783</v>
      </c>
      <c r="BO33" s="314" t="s">
        <v>191</v>
      </c>
      <c r="BP33" s="186"/>
      <c r="BQ33" s="61"/>
      <c r="BR33" s="61"/>
      <c r="BS33" s="219"/>
    </row>
    <row r="34" spans="1:71" s="12" customFormat="1" ht="153">
      <c r="A34" s="454"/>
      <c r="B34" s="484"/>
      <c r="C34" s="225" t="s">
        <v>260</v>
      </c>
      <c r="D34" s="228" t="s">
        <v>261</v>
      </c>
      <c r="E34" s="115" t="s">
        <v>28</v>
      </c>
      <c r="F34" s="225" t="s">
        <v>385</v>
      </c>
      <c r="G34" s="225" t="s">
        <v>386</v>
      </c>
      <c r="H34" s="235">
        <v>3</v>
      </c>
      <c r="I34" s="208">
        <v>2</v>
      </c>
      <c r="J34" s="235" t="str">
        <f>CONCATENATE(H34,"-",I34)</f>
        <v>3-2</v>
      </c>
      <c r="K34" s="235" t="str">
        <f>VLOOKUP(J34,Hoja2!$G$15:$H$39,2,0)</f>
        <v>Moderado</v>
      </c>
      <c r="L34" s="98" t="s">
        <v>436</v>
      </c>
      <c r="M34" s="100" t="s">
        <v>169</v>
      </c>
      <c r="N34" s="100" t="s">
        <v>170</v>
      </c>
      <c r="O34" s="100" t="s">
        <v>108</v>
      </c>
      <c r="P34" s="72">
        <f t="shared" ref="P34:P36" si="137">IF(O34="","",(VLOOKUP(O34,valores,2,0)))</f>
        <v>15</v>
      </c>
      <c r="Q34" s="100" t="s">
        <v>113</v>
      </c>
      <c r="R34" s="72">
        <f t="shared" ref="R34:R36" si="138">VLOOKUP(Q34,valores,2,0)</f>
        <v>15</v>
      </c>
      <c r="S34" s="100" t="s">
        <v>115</v>
      </c>
      <c r="T34" s="72">
        <f t="shared" ref="T34:T36" si="139">VLOOKUP(S34,valores,2,0)</f>
        <v>15</v>
      </c>
      <c r="U34" s="101" t="s">
        <v>125</v>
      </c>
      <c r="V34" s="72">
        <f t="shared" ref="V34:V36" si="140">VLOOKUP(U34,valores,2,0)</f>
        <v>15</v>
      </c>
      <c r="W34" s="101" t="s">
        <v>117</v>
      </c>
      <c r="X34" s="72">
        <f t="shared" ref="X34:X36" si="141">VLOOKUP(W34,valores,2,0)</f>
        <v>15</v>
      </c>
      <c r="Y34" s="101" t="s">
        <v>119</v>
      </c>
      <c r="Z34" s="72">
        <f t="shared" ref="Z34:Z36" si="142">VLOOKUP(Y34,valores,2,0)</f>
        <v>15</v>
      </c>
      <c r="AA34" s="101" t="s">
        <v>121</v>
      </c>
      <c r="AB34" s="72">
        <f t="shared" ref="AB34:AB36" si="143">VLOOKUP(AA34,valores,2,0)</f>
        <v>10</v>
      </c>
      <c r="AC34" s="72">
        <f>SUM(AB34,Z34,X34,V34,T34,R34,P34)</f>
        <v>100</v>
      </c>
      <c r="AD34" s="208" t="str">
        <f t="shared" si="123"/>
        <v>fuerte</v>
      </c>
      <c r="AE34" s="208" t="s">
        <v>163</v>
      </c>
      <c r="AF34" s="208" t="str">
        <f t="shared" si="29"/>
        <v>fuerte</v>
      </c>
      <c r="AG34" s="208" t="str">
        <f t="shared" si="76"/>
        <v>fuerte</v>
      </c>
      <c r="AH34" s="208" t="str">
        <f t="shared" si="77"/>
        <v/>
      </c>
      <c r="AI34" s="208" t="str">
        <f t="shared" si="78"/>
        <v/>
      </c>
      <c r="AJ34" s="208" t="str">
        <f t="shared" si="79"/>
        <v/>
      </c>
      <c r="AK34" s="208" t="str">
        <f t="shared" si="80"/>
        <v/>
      </c>
      <c r="AL34" s="208" t="str">
        <f t="shared" si="81"/>
        <v/>
      </c>
      <c r="AM34" s="208" t="str">
        <f t="shared" si="82"/>
        <v/>
      </c>
      <c r="AN34" s="208" t="str">
        <f t="shared" si="83"/>
        <v/>
      </c>
      <c r="AO34" s="208" t="str">
        <f t="shared" si="84"/>
        <v/>
      </c>
      <c r="AP34" s="208" t="str">
        <f t="shared" si="30"/>
        <v>fuerte</v>
      </c>
      <c r="AQ34" s="208">
        <f>AVERAGE(AC34)</f>
        <v>100</v>
      </c>
      <c r="AR34" s="213" t="str">
        <f>IF(AQ34&gt;=96,"fuerte",IF(AQ34&gt;=85,"moderado","débil"))</f>
        <v>fuerte</v>
      </c>
      <c r="AS34" s="213">
        <f>IF(AND($M34="Directamente",' Riesgos Gestión'!$AR34="fuerte"),2,"")</f>
        <v>2</v>
      </c>
      <c r="AT34" s="213" t="str">
        <f>IF(AND($N34="Directamente",' Riesgos Gestión'!$AR34="fuerte"),2,"")</f>
        <v/>
      </c>
      <c r="AU34" s="213" t="str">
        <f>IF(AND($M34="Directamente",' Riesgos Gestión'!$AR34="No disminuye"),2,"")</f>
        <v/>
      </c>
      <c r="AV34" s="213">
        <f>IF(AND($N34="Indirectamente",' Riesgos Gestión'!$AR34="fuerte"),1,"")</f>
        <v>1</v>
      </c>
      <c r="AW34" s="213" t="str">
        <f>IF(AND($N34="No disminuye",' Riesgos Gestión'!$AR34="fuerte"),0,"")</f>
        <v/>
      </c>
      <c r="AX34" s="213" t="str">
        <f>IF(AND($N34="Directamente",' Riesgos Gestión'!$AR34="Moderado"),2,"")</f>
        <v/>
      </c>
      <c r="AY34" s="213" t="str">
        <f>IF(AND($M34="Directamente",' Riesgos Gestión'!$AR34="Moderado"),1,"")</f>
        <v/>
      </c>
      <c r="AZ34" s="213" t="str">
        <f>IF(AND($N34="Indirectamente",' Riesgos Gestión'!$AR34="Moderado"),1,"")</f>
        <v/>
      </c>
      <c r="BA34" s="213" t="str">
        <f>IF(AND($M34="No disminuye",' Riesgos Gestión'!$AR34="Moderado"),1,"")</f>
        <v/>
      </c>
      <c r="BB34" s="213" t="str">
        <f>IF(AND($N34="No disminuye",' Riesgos Gestión'!$AR34="Moderado"),0,"")</f>
        <v/>
      </c>
      <c r="BC34" s="213" t="str">
        <f t="shared" si="124"/>
        <v>2</v>
      </c>
      <c r="BD34" s="213" t="str">
        <f t="shared" si="17"/>
        <v>1</v>
      </c>
      <c r="BE34" s="208">
        <f t="shared" si="132"/>
        <v>1</v>
      </c>
      <c r="BF34" s="208">
        <f t="shared" si="92"/>
        <v>1</v>
      </c>
      <c r="BG34" s="238" t="str">
        <f>VLOOKUP(BE34&amp;"-"&amp;BF34,zona,2,0)</f>
        <v>Bajo</v>
      </c>
      <c r="BH34" s="310" t="s">
        <v>445</v>
      </c>
      <c r="BI34" s="310" t="s">
        <v>455</v>
      </c>
      <c r="BJ34" s="310" t="s">
        <v>528</v>
      </c>
      <c r="BK34" s="433"/>
      <c r="BL34" s="315" t="s">
        <v>692</v>
      </c>
      <c r="BM34" s="305" t="s">
        <v>698</v>
      </c>
      <c r="BN34" s="303" t="s">
        <v>784</v>
      </c>
      <c r="BO34" s="314" t="s">
        <v>191</v>
      </c>
      <c r="BP34" s="186"/>
      <c r="BQ34" s="61"/>
      <c r="BR34" s="61"/>
      <c r="BS34" s="219"/>
    </row>
    <row r="35" spans="1:71" s="12" customFormat="1" ht="195" customHeight="1">
      <c r="A35" s="454"/>
      <c r="B35" s="484"/>
      <c r="C35" s="447" t="s">
        <v>262</v>
      </c>
      <c r="D35" s="447" t="s">
        <v>263</v>
      </c>
      <c r="E35" s="449" t="s">
        <v>28</v>
      </c>
      <c r="F35" s="228" t="s">
        <v>387</v>
      </c>
      <c r="G35" s="435" t="s">
        <v>264</v>
      </c>
      <c r="H35" s="437">
        <v>2</v>
      </c>
      <c r="I35" s="353">
        <v>3</v>
      </c>
      <c r="J35" s="235" t="str">
        <f t="shared" ref="J35:J36" si="144">CONCATENATE(H35,"-",I35)</f>
        <v>2-3</v>
      </c>
      <c r="K35" s="437" t="str">
        <f>VLOOKUP(J35,Hoja2!$G$15:$H$39,2,0)</f>
        <v>Moderado</v>
      </c>
      <c r="L35" s="106" t="s">
        <v>389</v>
      </c>
      <c r="M35" s="100" t="s">
        <v>171</v>
      </c>
      <c r="N35" s="100" t="s">
        <v>169</v>
      </c>
      <c r="O35" s="100" t="s">
        <v>108</v>
      </c>
      <c r="P35" s="72">
        <f t="shared" si="137"/>
        <v>15</v>
      </c>
      <c r="Q35" s="100" t="s">
        <v>113</v>
      </c>
      <c r="R35" s="72">
        <f t="shared" si="138"/>
        <v>15</v>
      </c>
      <c r="S35" s="100" t="s">
        <v>115</v>
      </c>
      <c r="T35" s="72">
        <f t="shared" si="139"/>
        <v>15</v>
      </c>
      <c r="U35" s="101" t="s">
        <v>125</v>
      </c>
      <c r="V35" s="72">
        <f t="shared" si="140"/>
        <v>15</v>
      </c>
      <c r="W35" s="101" t="s">
        <v>117</v>
      </c>
      <c r="X35" s="72">
        <f t="shared" si="141"/>
        <v>15</v>
      </c>
      <c r="Y35" s="101" t="s">
        <v>119</v>
      </c>
      <c r="Z35" s="72">
        <f t="shared" si="142"/>
        <v>15</v>
      </c>
      <c r="AA35" s="101" t="s">
        <v>121</v>
      </c>
      <c r="AB35" s="72">
        <f t="shared" si="143"/>
        <v>10</v>
      </c>
      <c r="AC35" s="72">
        <f t="shared" si="122"/>
        <v>100</v>
      </c>
      <c r="AD35" s="208" t="str">
        <f t="shared" si="123"/>
        <v>fuerte</v>
      </c>
      <c r="AE35" s="208" t="s">
        <v>163</v>
      </c>
      <c r="AF35" s="208" t="str">
        <f t="shared" si="29"/>
        <v>fuerte</v>
      </c>
      <c r="AG35" s="208" t="str">
        <f t="shared" si="76"/>
        <v>fuerte</v>
      </c>
      <c r="AH35" s="208" t="str">
        <f t="shared" si="77"/>
        <v/>
      </c>
      <c r="AI35" s="208" t="str">
        <f t="shared" si="78"/>
        <v/>
      </c>
      <c r="AJ35" s="208" t="str">
        <f t="shared" si="79"/>
        <v/>
      </c>
      <c r="AK35" s="208" t="str">
        <f t="shared" si="80"/>
        <v/>
      </c>
      <c r="AL35" s="208" t="str">
        <f t="shared" si="81"/>
        <v/>
      </c>
      <c r="AM35" s="208" t="str">
        <f t="shared" si="82"/>
        <v/>
      </c>
      <c r="AN35" s="208" t="str">
        <f t="shared" si="83"/>
        <v/>
      </c>
      <c r="AO35" s="208" t="str">
        <f t="shared" si="84"/>
        <v/>
      </c>
      <c r="AP35" s="208" t="str">
        <f t="shared" si="30"/>
        <v>fuerte</v>
      </c>
      <c r="AQ35" s="353">
        <f>AVERAGE(AC35:AC36)</f>
        <v>97.5</v>
      </c>
      <c r="AR35" s="412" t="str">
        <f>IF(AQ35&gt;=96,"fuerte",IF(AQ35&gt;=85,"moderado","débil"))</f>
        <v>fuerte</v>
      </c>
      <c r="AS35" s="213" t="str">
        <f>IF(AND($M35="Directamente",' Riesgos Gestión'!$AR35="fuerte"),2,"")</f>
        <v/>
      </c>
      <c r="AT35" s="213">
        <f>IF(AND($N35="Directamente",' Riesgos Gestión'!$AR35="fuerte"),2,"")</f>
        <v>2</v>
      </c>
      <c r="AU35" s="213" t="str">
        <f>IF(AND($M35="Directamente",' Riesgos Gestión'!$AR35="No disminuye"),2,"")</f>
        <v/>
      </c>
      <c r="AV35" s="213" t="str">
        <f>IF(AND($N35="Indirectamente",' Riesgos Gestión'!$AR35="fuerte"),1,"")</f>
        <v/>
      </c>
      <c r="AW35" s="213" t="str">
        <f>IF(AND($N35="No disminuye",' Riesgos Gestión'!$AR35="fuerte"),0,"")</f>
        <v/>
      </c>
      <c r="AX35" s="213" t="str">
        <f>IF(AND($N35="Directamente",' Riesgos Gestión'!$AR35="Moderado"),2,"")</f>
        <v/>
      </c>
      <c r="AY35" s="213" t="str">
        <f>IF(AND($M35="Directamente",' Riesgos Gestión'!$AR35="Moderado"),1,"")</f>
        <v/>
      </c>
      <c r="AZ35" s="213" t="str">
        <f>IF(AND($N35="Indirectamente",' Riesgos Gestión'!$AR35="Moderado"),1,"")</f>
        <v/>
      </c>
      <c r="BA35" s="213" t="str">
        <f>IF(AND($M35="No disminuye",' Riesgos Gestión'!$AR35="Moderado"),1,"")</f>
        <v/>
      </c>
      <c r="BB35" s="213" t="str">
        <f>IF(AND($N35="No disminuye",' Riesgos Gestión'!$AR35="Moderado"),0,"")</f>
        <v/>
      </c>
      <c r="BC35" s="412" t="str">
        <f>CONCATENATE(AS35&amp;AU35&amp;AY35&amp;BA35)</f>
        <v/>
      </c>
      <c r="BD35" s="412" t="str">
        <f t="shared" si="17"/>
        <v>2</v>
      </c>
      <c r="BE35" s="353">
        <f t="shared" si="132"/>
        <v>2</v>
      </c>
      <c r="BF35" s="412">
        <f t="shared" si="92"/>
        <v>1</v>
      </c>
      <c r="BG35" s="415" t="str">
        <f>VLOOKUP(BE35&amp;"-"&amp;BF35,zona,2,0)</f>
        <v>Bajo</v>
      </c>
      <c r="BH35" s="310" t="s">
        <v>487</v>
      </c>
      <c r="BI35" s="310" t="s">
        <v>488</v>
      </c>
      <c r="BJ35" s="310" t="s">
        <v>529</v>
      </c>
      <c r="BK35" s="433"/>
      <c r="BL35" s="310" t="s">
        <v>693</v>
      </c>
      <c r="BM35" s="317" t="s">
        <v>699</v>
      </c>
      <c r="BN35" s="303" t="s">
        <v>785</v>
      </c>
      <c r="BO35" s="314" t="s">
        <v>191</v>
      </c>
      <c r="BP35" s="186"/>
      <c r="BQ35" s="151"/>
      <c r="BR35" s="61"/>
      <c r="BS35" s="219"/>
    </row>
    <row r="36" spans="1:71" s="12" customFormat="1" ht="180" customHeight="1" thickBot="1">
      <c r="A36" s="483"/>
      <c r="B36" s="485"/>
      <c r="C36" s="520"/>
      <c r="D36" s="520"/>
      <c r="E36" s="430"/>
      <c r="F36" s="236" t="s">
        <v>388</v>
      </c>
      <c r="G36" s="521"/>
      <c r="H36" s="432"/>
      <c r="I36" s="327"/>
      <c r="J36" s="218" t="str">
        <f t="shared" si="144"/>
        <v>-</v>
      </c>
      <c r="K36" s="432"/>
      <c r="L36" s="150" t="s">
        <v>554</v>
      </c>
      <c r="M36" s="146" t="s">
        <v>169</v>
      </c>
      <c r="N36" s="146" t="s">
        <v>170</v>
      </c>
      <c r="O36" s="146" t="s">
        <v>108</v>
      </c>
      <c r="P36" s="128">
        <f t="shared" si="137"/>
        <v>15</v>
      </c>
      <c r="Q36" s="146" t="s">
        <v>113</v>
      </c>
      <c r="R36" s="128">
        <f t="shared" si="138"/>
        <v>15</v>
      </c>
      <c r="S36" s="146" t="s">
        <v>115</v>
      </c>
      <c r="T36" s="128">
        <f t="shared" si="139"/>
        <v>15</v>
      </c>
      <c r="U36" s="147" t="s">
        <v>126</v>
      </c>
      <c r="V36" s="128">
        <f t="shared" si="140"/>
        <v>10</v>
      </c>
      <c r="W36" s="147" t="s">
        <v>117</v>
      </c>
      <c r="X36" s="128">
        <f t="shared" si="141"/>
        <v>15</v>
      </c>
      <c r="Y36" s="147" t="s">
        <v>119</v>
      </c>
      <c r="Z36" s="128">
        <f t="shared" si="142"/>
        <v>15</v>
      </c>
      <c r="AA36" s="147" t="s">
        <v>121</v>
      </c>
      <c r="AB36" s="128">
        <f t="shared" si="143"/>
        <v>10</v>
      </c>
      <c r="AC36" s="128">
        <f t="shared" si="122"/>
        <v>95</v>
      </c>
      <c r="AD36" s="205" t="str">
        <f t="shared" si="123"/>
        <v>Moderado</v>
      </c>
      <c r="AE36" s="205" t="s">
        <v>163</v>
      </c>
      <c r="AF36" s="205" t="str">
        <f t="shared" si="29"/>
        <v>fuerte</v>
      </c>
      <c r="AG36" s="205" t="str">
        <f t="shared" si="76"/>
        <v/>
      </c>
      <c r="AH36" s="205" t="str">
        <f t="shared" si="77"/>
        <v/>
      </c>
      <c r="AI36" s="205" t="str">
        <f t="shared" si="78"/>
        <v/>
      </c>
      <c r="AJ36" s="205" t="str">
        <f t="shared" si="79"/>
        <v>moderado</v>
      </c>
      <c r="AK36" s="205" t="str">
        <f t="shared" si="80"/>
        <v/>
      </c>
      <c r="AL36" s="205" t="str">
        <f t="shared" si="81"/>
        <v/>
      </c>
      <c r="AM36" s="205" t="str">
        <f t="shared" si="82"/>
        <v/>
      </c>
      <c r="AN36" s="205" t="str">
        <f t="shared" si="83"/>
        <v/>
      </c>
      <c r="AO36" s="205" t="str">
        <f t="shared" si="84"/>
        <v/>
      </c>
      <c r="AP36" s="205" t="str">
        <f t="shared" si="30"/>
        <v>moderado</v>
      </c>
      <c r="AQ36" s="327"/>
      <c r="AR36" s="409"/>
      <c r="AS36" s="212" t="str">
        <f>IF(AND($M36="Directamente",' Riesgos Gestión'!$AR36="fuerte"),2,"")</f>
        <v/>
      </c>
      <c r="AT36" s="212" t="str">
        <f>IF(AND($N36="Directamente",' Riesgos Gestión'!$AR36="fuerte"),2,"")</f>
        <v/>
      </c>
      <c r="AU36" s="212" t="str">
        <f>IF(AND($M36="Directamente",' Riesgos Gestión'!$AR36="No disminuye"),2,"")</f>
        <v/>
      </c>
      <c r="AV36" s="212" t="str">
        <f>IF(AND($N36="Indirectamente",' Riesgos Gestión'!$AR36="fuerte"),1,"")</f>
        <v/>
      </c>
      <c r="AW36" s="212" t="str">
        <f>IF(AND($N36="No disminuye",' Riesgos Gestión'!$AR36="fuerte"),0,"")</f>
        <v/>
      </c>
      <c r="AX36" s="212" t="str">
        <f>IF(AND($N36="Directamente",' Riesgos Gestión'!$AR36="Moderado"),2,"")</f>
        <v/>
      </c>
      <c r="AY36" s="212" t="str">
        <f>IF(AND($M36="Directamente",' Riesgos Gestión'!$AR36="Moderado"),1,"")</f>
        <v/>
      </c>
      <c r="AZ36" s="212" t="str">
        <f>IF(AND($N36="Indirectamente",' Riesgos Gestión'!$AR36="Moderado"),1,"")</f>
        <v/>
      </c>
      <c r="BA36" s="212" t="str">
        <f>IF(AND($M36="No disminuye",' Riesgos Gestión'!$AR36="Moderado"),1,"")</f>
        <v/>
      </c>
      <c r="BB36" s="212" t="str">
        <f>IF(AND($N36="No disminuye",' Riesgos Gestión'!$AR36="Moderado"),0,"")</f>
        <v/>
      </c>
      <c r="BC36" s="409"/>
      <c r="BD36" s="409" t="str">
        <f t="shared" si="17"/>
        <v/>
      </c>
      <c r="BE36" s="327"/>
      <c r="BF36" s="409">
        <f t="shared" si="92"/>
        <v>0</v>
      </c>
      <c r="BG36" s="407"/>
      <c r="BH36" s="310" t="s">
        <v>489</v>
      </c>
      <c r="BI36" s="310" t="s">
        <v>490</v>
      </c>
      <c r="BJ36" s="310" t="s">
        <v>581</v>
      </c>
      <c r="BK36" s="433"/>
      <c r="BL36" s="310" t="s">
        <v>694</v>
      </c>
      <c r="BM36" s="305" t="s">
        <v>700</v>
      </c>
      <c r="BN36" s="317" t="s">
        <v>794</v>
      </c>
      <c r="BO36" s="314" t="s">
        <v>191</v>
      </c>
      <c r="BP36" s="187"/>
      <c r="BQ36" s="61"/>
      <c r="BR36" s="61"/>
      <c r="BS36" s="219"/>
    </row>
    <row r="37" spans="1:71" s="12" customFormat="1" ht="224.25" customHeight="1">
      <c r="A37" s="519" t="s">
        <v>356</v>
      </c>
      <c r="B37" s="466" t="s">
        <v>265</v>
      </c>
      <c r="C37" s="470" t="s">
        <v>266</v>
      </c>
      <c r="D37" s="470" t="s">
        <v>390</v>
      </c>
      <c r="E37" s="471" t="s">
        <v>28</v>
      </c>
      <c r="F37" s="95" t="s">
        <v>267</v>
      </c>
      <c r="G37" s="470" t="s">
        <v>363</v>
      </c>
      <c r="H37" s="475">
        <v>2</v>
      </c>
      <c r="I37" s="352">
        <v>2</v>
      </c>
      <c r="J37" s="263" t="str">
        <f>CONCATENATE(H37,"-",I37)</f>
        <v>2-2</v>
      </c>
      <c r="K37" s="475" t="str">
        <f>VLOOKUP(J37,Hoja2!$G$15:$H$39,2,0)</f>
        <v>Bajo</v>
      </c>
      <c r="L37" s="231" t="s">
        <v>544</v>
      </c>
      <c r="M37" s="264" t="s">
        <v>171</v>
      </c>
      <c r="N37" s="264" t="s">
        <v>170</v>
      </c>
      <c r="O37" s="264" t="s">
        <v>108</v>
      </c>
      <c r="P37" s="103">
        <f t="shared" ref="P37:P41" si="145">IF(O37="","",(VLOOKUP(O37,valores,2,0)))</f>
        <v>15</v>
      </c>
      <c r="Q37" s="264" t="s">
        <v>113</v>
      </c>
      <c r="R37" s="103">
        <f t="shared" ref="R37:R41" si="146">VLOOKUP(Q37,valores,2,0)</f>
        <v>15</v>
      </c>
      <c r="S37" s="264" t="s">
        <v>115</v>
      </c>
      <c r="T37" s="103">
        <f t="shared" ref="T37:T41" si="147">VLOOKUP(S37,valores,2,0)</f>
        <v>15</v>
      </c>
      <c r="U37" s="265" t="s">
        <v>125</v>
      </c>
      <c r="V37" s="103">
        <f t="shared" ref="V37:V41" si="148">VLOOKUP(U37,valores,2,0)</f>
        <v>15</v>
      </c>
      <c r="W37" s="265" t="s">
        <v>117</v>
      </c>
      <c r="X37" s="103">
        <f t="shared" ref="X37:X41" si="149">VLOOKUP(W37,valores,2,0)</f>
        <v>15</v>
      </c>
      <c r="Y37" s="265" t="s">
        <v>119</v>
      </c>
      <c r="Z37" s="103">
        <f t="shared" ref="Z37:Z41" si="150">VLOOKUP(Y37,valores,2,0)</f>
        <v>15</v>
      </c>
      <c r="AA37" s="265" t="s">
        <v>121</v>
      </c>
      <c r="AB37" s="103">
        <f t="shared" ref="AB37:AB41" si="151">VLOOKUP(AA37,valores,2,0)</f>
        <v>10</v>
      </c>
      <c r="AC37" s="103">
        <f t="shared" si="122"/>
        <v>100</v>
      </c>
      <c r="AD37" s="207" t="str">
        <f t="shared" si="123"/>
        <v>fuerte</v>
      </c>
      <c r="AE37" s="207" t="s">
        <v>163</v>
      </c>
      <c r="AF37" s="207" t="str">
        <f t="shared" si="29"/>
        <v>fuerte</v>
      </c>
      <c r="AG37" s="207" t="str">
        <f t="shared" si="76"/>
        <v>fuerte</v>
      </c>
      <c r="AH37" s="207" t="str">
        <f t="shared" si="77"/>
        <v/>
      </c>
      <c r="AI37" s="207" t="str">
        <f t="shared" si="78"/>
        <v/>
      </c>
      <c r="AJ37" s="207" t="str">
        <f t="shared" si="79"/>
        <v/>
      </c>
      <c r="AK37" s="207" t="str">
        <f t="shared" si="80"/>
        <v/>
      </c>
      <c r="AL37" s="207" t="str">
        <f t="shared" si="81"/>
        <v/>
      </c>
      <c r="AM37" s="207" t="str">
        <f t="shared" si="82"/>
        <v/>
      </c>
      <c r="AN37" s="207" t="str">
        <f t="shared" si="83"/>
        <v/>
      </c>
      <c r="AO37" s="207" t="str">
        <f t="shared" si="84"/>
        <v/>
      </c>
      <c r="AP37" s="207" t="str">
        <f t="shared" si="30"/>
        <v>fuerte</v>
      </c>
      <c r="AQ37" s="352">
        <f>AVERAGE(AC37:AC39)</f>
        <v>98.333333333333329</v>
      </c>
      <c r="AR37" s="522" t="str">
        <f>IF(AQ37&gt;=96,"fuerte",IF(AQ37&gt;=85,"moderado","débil"))</f>
        <v>fuerte</v>
      </c>
      <c r="AS37" s="237" t="str">
        <f>IF(AND($M37="Directamente",' Riesgos Gestión'!$AR37="fuerte"),2,"")</f>
        <v/>
      </c>
      <c r="AT37" s="237" t="str">
        <f>IF(AND($N37="Directamente",' Riesgos Gestión'!$AR37="fuerte"),2,"")</f>
        <v/>
      </c>
      <c r="AU37" s="237" t="str">
        <f>IF(AND($M37="Directamente",' Riesgos Gestión'!$AR37="No disminuye"),2,"")</f>
        <v/>
      </c>
      <c r="AV37" s="237">
        <f>IF(AND($N37="Indirectamente",' Riesgos Gestión'!$AR37="fuerte"),1,"")</f>
        <v>1</v>
      </c>
      <c r="AW37" s="237" t="str">
        <f>IF(AND($N37="No disminuye",' Riesgos Gestión'!$AR37="fuerte"),0,"")</f>
        <v/>
      </c>
      <c r="AX37" s="237" t="str">
        <f>IF(AND($N37="Directamente",' Riesgos Gestión'!$AR37="Moderado"),2,"")</f>
        <v/>
      </c>
      <c r="AY37" s="237" t="str">
        <f>IF(AND($M37="Directamente",' Riesgos Gestión'!$AR37="Moderado"),1,"")</f>
        <v/>
      </c>
      <c r="AZ37" s="237" t="str">
        <f>IF(AND($N37="Indirectamente",' Riesgos Gestión'!$AR37="Moderado"),1,"")</f>
        <v/>
      </c>
      <c r="BA37" s="237" t="str">
        <f>IF(AND($M37="No disminuye",' Riesgos Gestión'!$AR37="Moderado"),1,"")</f>
        <v/>
      </c>
      <c r="BB37" s="237" t="str">
        <f>IF(AND($N37="No disminuye",' Riesgos Gestión'!$AR37="Moderado"),0,"")</f>
        <v/>
      </c>
      <c r="BC37" s="522" t="str">
        <f t="shared" si="124"/>
        <v/>
      </c>
      <c r="BD37" s="522" t="str">
        <f t="shared" si="17"/>
        <v>1</v>
      </c>
      <c r="BE37" s="405">
        <f t="shared" si="132"/>
        <v>2</v>
      </c>
      <c r="BF37" s="522">
        <f t="shared" si="92"/>
        <v>1</v>
      </c>
      <c r="BG37" s="531" t="str">
        <f>VLOOKUP(BE37&amp;"-"&amp;BF37,zona,2,0)</f>
        <v>Bajo</v>
      </c>
      <c r="BH37" s="310" t="s">
        <v>450</v>
      </c>
      <c r="BI37" s="310" t="s">
        <v>513</v>
      </c>
      <c r="BJ37" s="196" t="s">
        <v>582</v>
      </c>
      <c r="BK37" s="433" t="s">
        <v>191</v>
      </c>
      <c r="BL37" s="318" t="s">
        <v>614</v>
      </c>
      <c r="BM37" s="310" t="s">
        <v>619</v>
      </c>
      <c r="BN37" s="303" t="s">
        <v>786</v>
      </c>
      <c r="BO37" s="314" t="s">
        <v>191</v>
      </c>
      <c r="BP37" s="186"/>
      <c r="BQ37" s="61"/>
      <c r="BR37" s="61"/>
      <c r="BS37" s="219"/>
    </row>
    <row r="38" spans="1:71" s="12" customFormat="1" ht="151.5" customHeight="1">
      <c r="A38" s="454"/>
      <c r="B38" s="410"/>
      <c r="C38" s="447"/>
      <c r="D38" s="447"/>
      <c r="E38" s="449"/>
      <c r="F38" s="228" t="s">
        <v>268</v>
      </c>
      <c r="G38" s="447"/>
      <c r="H38" s="437"/>
      <c r="I38" s="353"/>
      <c r="J38" s="235"/>
      <c r="K38" s="437"/>
      <c r="L38" s="232" t="s">
        <v>545</v>
      </c>
      <c r="M38" s="100" t="s">
        <v>169</v>
      </c>
      <c r="N38" s="100" t="s">
        <v>171</v>
      </c>
      <c r="O38" s="100" t="s">
        <v>108</v>
      </c>
      <c r="P38" s="72">
        <f t="shared" si="145"/>
        <v>15</v>
      </c>
      <c r="Q38" s="100" t="s">
        <v>113</v>
      </c>
      <c r="R38" s="72">
        <f t="shared" si="146"/>
        <v>15</v>
      </c>
      <c r="S38" s="100" t="s">
        <v>115</v>
      </c>
      <c r="T38" s="72">
        <f t="shared" si="147"/>
        <v>15</v>
      </c>
      <c r="U38" s="101" t="s">
        <v>126</v>
      </c>
      <c r="V38" s="72">
        <f t="shared" si="148"/>
        <v>10</v>
      </c>
      <c r="W38" s="101" t="s">
        <v>117</v>
      </c>
      <c r="X38" s="72">
        <f t="shared" si="149"/>
        <v>15</v>
      </c>
      <c r="Y38" s="101" t="s">
        <v>119</v>
      </c>
      <c r="Z38" s="72">
        <f t="shared" si="150"/>
        <v>15</v>
      </c>
      <c r="AA38" s="101" t="s">
        <v>121</v>
      </c>
      <c r="AB38" s="72">
        <f t="shared" si="151"/>
        <v>10</v>
      </c>
      <c r="AC38" s="72">
        <f t="shared" si="122"/>
        <v>95</v>
      </c>
      <c r="AD38" s="208" t="str">
        <f t="shared" si="123"/>
        <v>Moderado</v>
      </c>
      <c r="AE38" s="208" t="s">
        <v>163</v>
      </c>
      <c r="AF38" s="208" t="str">
        <f t="shared" si="29"/>
        <v>fuerte</v>
      </c>
      <c r="AG38" s="208" t="str">
        <f t="shared" si="76"/>
        <v/>
      </c>
      <c r="AH38" s="208" t="str">
        <f t="shared" si="77"/>
        <v/>
      </c>
      <c r="AI38" s="208" t="str">
        <f t="shared" si="78"/>
        <v/>
      </c>
      <c r="AJ38" s="208" t="str">
        <f t="shared" si="79"/>
        <v>moderado</v>
      </c>
      <c r="AK38" s="208" t="str">
        <f t="shared" si="80"/>
        <v/>
      </c>
      <c r="AL38" s="208" t="str">
        <f t="shared" si="81"/>
        <v/>
      </c>
      <c r="AM38" s="208" t="str">
        <f t="shared" si="82"/>
        <v/>
      </c>
      <c r="AN38" s="208" t="str">
        <f t="shared" si="83"/>
        <v/>
      </c>
      <c r="AO38" s="208" t="str">
        <f t="shared" si="84"/>
        <v/>
      </c>
      <c r="AP38" s="208" t="str">
        <f t="shared" si="30"/>
        <v>moderado</v>
      </c>
      <c r="AQ38" s="353"/>
      <c r="AR38" s="412"/>
      <c r="AS38" s="213" t="str">
        <f>IF(AND($M38="Directamente",' Riesgos Gestión'!$AR38="fuerte"),2,"")</f>
        <v/>
      </c>
      <c r="AT38" s="213" t="str">
        <f>IF(AND($N38="Directamente",' Riesgos Gestión'!$AR38="fuerte"),2,"")</f>
        <v/>
      </c>
      <c r="AU38" s="213" t="str">
        <f>IF(AND($M38="Directamente",' Riesgos Gestión'!$AR38="No disminuye"),2,"")</f>
        <v/>
      </c>
      <c r="AV38" s="213" t="str">
        <f>IF(AND($N38="Indirectamente",' Riesgos Gestión'!$AR38="fuerte"),1,"")</f>
        <v/>
      </c>
      <c r="AW38" s="213" t="str">
        <f>IF(AND($N38="No disminuye",' Riesgos Gestión'!$AR38="fuerte"),0,"")</f>
        <v/>
      </c>
      <c r="AX38" s="213" t="str">
        <f>IF(AND($N38="Directamente",' Riesgos Gestión'!$AR38="Moderado"),2,"")</f>
        <v/>
      </c>
      <c r="AY38" s="213" t="str">
        <f>IF(AND($M38="Directamente",' Riesgos Gestión'!$AR38="Moderado"),1,"")</f>
        <v/>
      </c>
      <c r="AZ38" s="213" t="str">
        <f>IF(AND($N38="Indirectamente",' Riesgos Gestión'!$AR38="Moderado"),1,"")</f>
        <v/>
      </c>
      <c r="BA38" s="213" t="str">
        <f>IF(AND($M38="No disminuye",' Riesgos Gestión'!$AR38="Moderado"),1,"")</f>
        <v/>
      </c>
      <c r="BB38" s="213" t="str">
        <f>IF(AND($N38="No disminuye",' Riesgos Gestión'!$AR38="Moderado"),0,"")</f>
        <v/>
      </c>
      <c r="BC38" s="412"/>
      <c r="BD38" s="412" t="str">
        <f t="shared" si="17"/>
        <v/>
      </c>
      <c r="BE38" s="405"/>
      <c r="BF38" s="412">
        <f t="shared" si="92"/>
        <v>0</v>
      </c>
      <c r="BG38" s="415" t="e">
        <f>VLOOKUP(BE38&amp;"-"&amp;BF38,zona,2,0)</f>
        <v>#N/A</v>
      </c>
      <c r="BH38" s="310" t="s">
        <v>491</v>
      </c>
      <c r="BI38" s="310" t="s">
        <v>513</v>
      </c>
      <c r="BJ38" s="196" t="s">
        <v>582</v>
      </c>
      <c r="BK38" s="433"/>
      <c r="BL38" s="318" t="s">
        <v>615</v>
      </c>
      <c r="BM38" s="305" t="s">
        <v>621</v>
      </c>
      <c r="BN38" s="196" t="s">
        <v>738</v>
      </c>
      <c r="BO38" s="314" t="s">
        <v>191</v>
      </c>
      <c r="BP38" s="186"/>
      <c r="BQ38" s="61"/>
      <c r="BR38" s="174"/>
      <c r="BS38" s="219"/>
    </row>
    <row r="39" spans="1:71" s="12" customFormat="1" ht="145.5" customHeight="1" thickBot="1">
      <c r="A39" s="454"/>
      <c r="B39" s="410"/>
      <c r="C39" s="447"/>
      <c r="D39" s="447"/>
      <c r="E39" s="449"/>
      <c r="F39" s="228" t="s">
        <v>269</v>
      </c>
      <c r="G39" s="447"/>
      <c r="H39" s="437"/>
      <c r="I39" s="353"/>
      <c r="J39" s="235" t="str">
        <f t="shared" ref="J39" si="152">CONCATENATE(H39,"-",I39)</f>
        <v>-</v>
      </c>
      <c r="K39" s="437"/>
      <c r="L39" s="228" t="s">
        <v>270</v>
      </c>
      <c r="M39" s="100" t="s">
        <v>169</v>
      </c>
      <c r="N39" s="100" t="s">
        <v>171</v>
      </c>
      <c r="O39" s="100" t="s">
        <v>108</v>
      </c>
      <c r="P39" s="72">
        <f t="shared" si="145"/>
        <v>15</v>
      </c>
      <c r="Q39" s="100" t="s">
        <v>113</v>
      </c>
      <c r="R39" s="72">
        <f t="shared" si="146"/>
        <v>15</v>
      </c>
      <c r="S39" s="100" t="s">
        <v>115</v>
      </c>
      <c r="T39" s="72">
        <f t="shared" si="147"/>
        <v>15</v>
      </c>
      <c r="U39" s="101" t="s">
        <v>125</v>
      </c>
      <c r="V39" s="72">
        <f t="shared" si="148"/>
        <v>15</v>
      </c>
      <c r="W39" s="101" t="s">
        <v>117</v>
      </c>
      <c r="X39" s="72">
        <f t="shared" si="149"/>
        <v>15</v>
      </c>
      <c r="Y39" s="101" t="s">
        <v>119</v>
      </c>
      <c r="Z39" s="72">
        <f t="shared" si="150"/>
        <v>15</v>
      </c>
      <c r="AA39" s="101" t="s">
        <v>121</v>
      </c>
      <c r="AB39" s="72">
        <f t="shared" si="151"/>
        <v>10</v>
      </c>
      <c r="AC39" s="72">
        <f t="shared" si="122"/>
        <v>100</v>
      </c>
      <c r="AD39" s="208" t="str">
        <f t="shared" si="123"/>
        <v>fuerte</v>
      </c>
      <c r="AE39" s="208" t="s">
        <v>165</v>
      </c>
      <c r="AF39" s="208" t="str">
        <f t="shared" si="29"/>
        <v>débil</v>
      </c>
      <c r="AG39" s="208" t="str">
        <f t="shared" si="76"/>
        <v/>
      </c>
      <c r="AH39" s="208" t="str">
        <f t="shared" si="77"/>
        <v/>
      </c>
      <c r="AI39" s="208" t="str">
        <f t="shared" si="78"/>
        <v>débil</v>
      </c>
      <c r="AJ39" s="208" t="str">
        <f t="shared" si="79"/>
        <v/>
      </c>
      <c r="AK39" s="208" t="str">
        <f t="shared" si="80"/>
        <v/>
      </c>
      <c r="AL39" s="208" t="str">
        <f t="shared" si="81"/>
        <v/>
      </c>
      <c r="AM39" s="208" t="str">
        <f t="shared" si="82"/>
        <v/>
      </c>
      <c r="AN39" s="208" t="str">
        <f t="shared" si="83"/>
        <v/>
      </c>
      <c r="AO39" s="208" t="str">
        <f t="shared" si="84"/>
        <v/>
      </c>
      <c r="AP39" s="208" t="str">
        <f t="shared" si="30"/>
        <v>débil</v>
      </c>
      <c r="AQ39" s="353"/>
      <c r="AR39" s="412"/>
      <c r="AS39" s="213" t="str">
        <f>IF(AND($M39="Directamente",' Riesgos Gestión'!$AR39="fuerte"),2,"")</f>
        <v/>
      </c>
      <c r="AT39" s="213" t="str">
        <f>IF(AND($N39="Directamente",' Riesgos Gestión'!$AR39="fuerte"),2,"")</f>
        <v/>
      </c>
      <c r="AU39" s="213" t="str">
        <f>IF(AND($M39="Directamente",' Riesgos Gestión'!$AR39="No disminuye"),2,"")</f>
        <v/>
      </c>
      <c r="AV39" s="213" t="str">
        <f>IF(AND($N39="Indirectamente",' Riesgos Gestión'!$AR39="fuerte"),1,"")</f>
        <v/>
      </c>
      <c r="AW39" s="213" t="str">
        <f>IF(AND($N39="No disminuye",' Riesgos Gestión'!$AR39="fuerte"),0,"")</f>
        <v/>
      </c>
      <c r="AX39" s="213" t="str">
        <f>IF(AND($N39="Directamente",' Riesgos Gestión'!$AR39="Moderado"),2,"")</f>
        <v/>
      </c>
      <c r="AY39" s="213" t="str">
        <f>IF(AND($M39="Directamente",' Riesgos Gestión'!$AR39="Moderado"),1,"")</f>
        <v/>
      </c>
      <c r="AZ39" s="213" t="str">
        <f>IF(AND($N39="Indirectamente",' Riesgos Gestión'!$AR39="Moderado"),1,"")</f>
        <v/>
      </c>
      <c r="BA39" s="213" t="str">
        <f>IF(AND($M39="No disminuye",' Riesgos Gestión'!$AR39="Moderado"),1,"")</f>
        <v/>
      </c>
      <c r="BB39" s="213" t="str">
        <f>IF(AND($N39="No disminuye",' Riesgos Gestión'!$AR39="Moderado"),0,"")</f>
        <v/>
      </c>
      <c r="BC39" s="412"/>
      <c r="BD39" s="412" t="str">
        <f t="shared" si="17"/>
        <v/>
      </c>
      <c r="BE39" s="414"/>
      <c r="BF39" s="412">
        <f t="shared" si="92"/>
        <v>0</v>
      </c>
      <c r="BG39" s="415" t="e">
        <f>VLOOKUP(BE39&amp;"-"&amp;BF39,zona,2,0)</f>
        <v>#N/A</v>
      </c>
      <c r="BH39" s="310" t="s">
        <v>514</v>
      </c>
      <c r="BI39" s="310" t="s">
        <v>557</v>
      </c>
      <c r="BJ39" s="196" t="s">
        <v>567</v>
      </c>
      <c r="BK39" s="433"/>
      <c r="BL39" s="318" t="s">
        <v>616</v>
      </c>
      <c r="BM39" s="305" t="s">
        <v>630</v>
      </c>
      <c r="BN39" s="196" t="s">
        <v>739</v>
      </c>
      <c r="BO39" s="314" t="s">
        <v>191</v>
      </c>
      <c r="BP39" s="186"/>
      <c r="BQ39" s="61"/>
      <c r="BR39" s="175"/>
      <c r="BS39" s="219"/>
    </row>
    <row r="40" spans="1:71" s="12" customFormat="1" ht="153">
      <c r="A40" s="454"/>
      <c r="B40" s="410"/>
      <c r="C40" s="447" t="s">
        <v>271</v>
      </c>
      <c r="D40" s="447" t="s">
        <v>272</v>
      </c>
      <c r="E40" s="449" t="s">
        <v>28</v>
      </c>
      <c r="F40" s="228" t="s">
        <v>273</v>
      </c>
      <c r="G40" s="447" t="s">
        <v>364</v>
      </c>
      <c r="H40" s="481">
        <v>2</v>
      </c>
      <c r="I40" s="481">
        <v>3</v>
      </c>
      <c r="J40" s="235" t="str">
        <f>CONCATENATE(H40,"-",I40)</f>
        <v>2-3</v>
      </c>
      <c r="K40" s="477" t="str">
        <f>VLOOKUP(J40,Hoja2!$G$15:$H$39,2,0)</f>
        <v>Moderado</v>
      </c>
      <c r="L40" s="106" t="s">
        <v>546</v>
      </c>
      <c r="M40" s="100" t="s">
        <v>169</v>
      </c>
      <c r="N40" s="100" t="s">
        <v>171</v>
      </c>
      <c r="O40" s="100" t="s">
        <v>108</v>
      </c>
      <c r="P40" s="72">
        <f t="shared" si="145"/>
        <v>15</v>
      </c>
      <c r="Q40" s="100" t="s">
        <v>113</v>
      </c>
      <c r="R40" s="72">
        <f t="shared" si="146"/>
        <v>15</v>
      </c>
      <c r="S40" s="100" t="s">
        <v>115</v>
      </c>
      <c r="T40" s="72">
        <f t="shared" si="147"/>
        <v>15</v>
      </c>
      <c r="U40" s="101" t="s">
        <v>125</v>
      </c>
      <c r="V40" s="72">
        <f t="shared" si="148"/>
        <v>15</v>
      </c>
      <c r="W40" s="101" t="s">
        <v>117</v>
      </c>
      <c r="X40" s="72">
        <f t="shared" si="149"/>
        <v>15</v>
      </c>
      <c r="Y40" s="101" t="s">
        <v>119</v>
      </c>
      <c r="Z40" s="72">
        <f t="shared" si="150"/>
        <v>15</v>
      </c>
      <c r="AA40" s="101" t="s">
        <v>123</v>
      </c>
      <c r="AB40" s="72">
        <f t="shared" si="151"/>
        <v>0</v>
      </c>
      <c r="AC40" s="72">
        <f t="shared" si="122"/>
        <v>90</v>
      </c>
      <c r="AD40" s="208" t="str">
        <f t="shared" si="123"/>
        <v>Moderado</v>
      </c>
      <c r="AE40" s="208" t="s">
        <v>165</v>
      </c>
      <c r="AF40" s="208" t="str">
        <f t="shared" si="29"/>
        <v>débil</v>
      </c>
      <c r="AG40" s="208" t="str">
        <f t="shared" si="76"/>
        <v/>
      </c>
      <c r="AH40" s="208" t="str">
        <f t="shared" si="77"/>
        <v/>
      </c>
      <c r="AI40" s="208" t="str">
        <f t="shared" si="78"/>
        <v/>
      </c>
      <c r="AJ40" s="208" t="str">
        <f t="shared" si="79"/>
        <v/>
      </c>
      <c r="AK40" s="208" t="str">
        <f t="shared" si="80"/>
        <v/>
      </c>
      <c r="AL40" s="208" t="str">
        <f t="shared" si="81"/>
        <v>débil</v>
      </c>
      <c r="AM40" s="208" t="str">
        <f t="shared" si="82"/>
        <v/>
      </c>
      <c r="AN40" s="208" t="str">
        <f t="shared" si="83"/>
        <v/>
      </c>
      <c r="AO40" s="208" t="str">
        <f t="shared" si="84"/>
        <v/>
      </c>
      <c r="AP40" s="208" t="str">
        <f t="shared" si="30"/>
        <v>débil</v>
      </c>
      <c r="AQ40" s="353">
        <f>AVERAGE(AC40:AC41)</f>
        <v>92.5</v>
      </c>
      <c r="AR40" s="412" t="str">
        <f>IF(AQ40&gt;=96,"fuerte",IF(AQ40&gt;=85,"moderado","débil"))</f>
        <v>moderado</v>
      </c>
      <c r="AS40" s="213" t="str">
        <f>IF(AND($M40="Directamente",' Riesgos Gestión'!$AR40="fuerte"),2,"")</f>
        <v/>
      </c>
      <c r="AT40" s="213" t="str">
        <f>IF(AND($N40="Directamente",' Riesgos Gestión'!$AR40="fuerte"),2,"")</f>
        <v/>
      </c>
      <c r="AU40" s="213" t="str">
        <f>IF(AND($M40="Directamente",' Riesgos Gestión'!$AR40="No disminuye"),2,"")</f>
        <v/>
      </c>
      <c r="AV40" s="213" t="str">
        <f>IF(AND($N40="Indirectamente",' Riesgos Gestión'!$AR40="fuerte"),1,"")</f>
        <v/>
      </c>
      <c r="AW40" s="213" t="str">
        <f>IF(AND($N40="No disminuye",' Riesgos Gestión'!$AR40="fuerte"),0,"")</f>
        <v/>
      </c>
      <c r="AX40" s="213" t="str">
        <f>IF(AND($N40="Directamente",' Riesgos Gestión'!$AR40="Moderado"),2,"")</f>
        <v/>
      </c>
      <c r="AY40" s="213">
        <f>IF(AND($M40="Directamente",' Riesgos Gestión'!$AR40="Moderado"),1,"")</f>
        <v>1</v>
      </c>
      <c r="AZ40" s="213" t="str">
        <f>IF(AND($N40="Indirectamente",' Riesgos Gestión'!$AR40="Moderado"),1,"")</f>
        <v/>
      </c>
      <c r="BA40" s="213" t="str">
        <f>IF(AND($M40="No disminuye",' Riesgos Gestión'!$AR40="Moderado"),1,"")</f>
        <v/>
      </c>
      <c r="BB40" s="213">
        <f>IF(AND($N40="No disminuye",' Riesgos Gestión'!$AR40="Moderado"),0,"")</f>
        <v>0</v>
      </c>
      <c r="BC40" s="412"/>
      <c r="BD40" s="412" t="str">
        <f t="shared" si="17"/>
        <v>0</v>
      </c>
      <c r="BE40" s="404">
        <f t="shared" si="132"/>
        <v>2</v>
      </c>
      <c r="BF40" s="353">
        <f t="shared" si="92"/>
        <v>3</v>
      </c>
      <c r="BG40" s="524" t="str">
        <f>VLOOKUP(BE40&amp;"-"&amp;BF40,zona,2,0)</f>
        <v>Moderado</v>
      </c>
      <c r="BH40" s="310" t="s">
        <v>492</v>
      </c>
      <c r="BI40" s="310" t="s">
        <v>513</v>
      </c>
      <c r="BJ40" s="196" t="s">
        <v>672</v>
      </c>
      <c r="BK40" s="433" t="s">
        <v>191</v>
      </c>
      <c r="BL40" s="318" t="s">
        <v>617</v>
      </c>
      <c r="BM40" s="305" t="s">
        <v>631</v>
      </c>
      <c r="BN40" s="196" t="s">
        <v>740</v>
      </c>
      <c r="BO40" s="314" t="s">
        <v>191</v>
      </c>
      <c r="BP40" s="186"/>
      <c r="BQ40" s="61"/>
      <c r="BR40" s="176"/>
      <c r="BS40" s="219"/>
    </row>
    <row r="41" spans="1:71" s="12" customFormat="1" ht="96" customHeight="1" thickBot="1">
      <c r="A41" s="455"/>
      <c r="B41" s="411"/>
      <c r="C41" s="448"/>
      <c r="D41" s="448"/>
      <c r="E41" s="450"/>
      <c r="F41" s="139" t="s">
        <v>274</v>
      </c>
      <c r="G41" s="448"/>
      <c r="H41" s="482"/>
      <c r="I41" s="482"/>
      <c r="J41" s="97"/>
      <c r="K41" s="478"/>
      <c r="L41" s="198" t="s">
        <v>275</v>
      </c>
      <c r="M41" s="247" t="s">
        <v>169</v>
      </c>
      <c r="N41" s="247" t="s">
        <v>170</v>
      </c>
      <c r="O41" s="247" t="s">
        <v>108</v>
      </c>
      <c r="P41" s="102">
        <f t="shared" si="145"/>
        <v>15</v>
      </c>
      <c r="Q41" s="247" t="s">
        <v>113</v>
      </c>
      <c r="R41" s="102">
        <f t="shared" si="146"/>
        <v>15</v>
      </c>
      <c r="S41" s="247" t="s">
        <v>115</v>
      </c>
      <c r="T41" s="102">
        <f t="shared" si="147"/>
        <v>15</v>
      </c>
      <c r="U41" s="248" t="s">
        <v>126</v>
      </c>
      <c r="V41" s="102">
        <f t="shared" si="148"/>
        <v>10</v>
      </c>
      <c r="W41" s="248" t="s">
        <v>117</v>
      </c>
      <c r="X41" s="102">
        <f t="shared" si="149"/>
        <v>15</v>
      </c>
      <c r="Y41" s="248" t="s">
        <v>119</v>
      </c>
      <c r="Z41" s="102">
        <f t="shared" si="150"/>
        <v>15</v>
      </c>
      <c r="AA41" s="248" t="s">
        <v>121</v>
      </c>
      <c r="AB41" s="102">
        <f t="shared" si="151"/>
        <v>10</v>
      </c>
      <c r="AC41" s="102">
        <f t="shared" si="122"/>
        <v>95</v>
      </c>
      <c r="AD41" s="223" t="str">
        <f t="shared" si="123"/>
        <v>Moderado</v>
      </c>
      <c r="AE41" s="223" t="s">
        <v>163</v>
      </c>
      <c r="AF41" s="223" t="str">
        <f t="shared" si="29"/>
        <v>fuerte</v>
      </c>
      <c r="AG41" s="223" t="str">
        <f t="shared" si="76"/>
        <v/>
      </c>
      <c r="AH41" s="223" t="str">
        <f t="shared" si="77"/>
        <v/>
      </c>
      <c r="AI41" s="223" t="str">
        <f t="shared" si="78"/>
        <v/>
      </c>
      <c r="AJ41" s="223" t="str">
        <f t="shared" si="79"/>
        <v>moderado</v>
      </c>
      <c r="AK41" s="223" t="str">
        <f t="shared" si="80"/>
        <v/>
      </c>
      <c r="AL41" s="223" t="str">
        <f t="shared" si="81"/>
        <v/>
      </c>
      <c r="AM41" s="223" t="str">
        <f t="shared" si="82"/>
        <v/>
      </c>
      <c r="AN41" s="223" t="str">
        <f t="shared" si="83"/>
        <v/>
      </c>
      <c r="AO41" s="223" t="str">
        <f t="shared" si="84"/>
        <v/>
      </c>
      <c r="AP41" s="223" t="str">
        <f t="shared" si="30"/>
        <v>moderado</v>
      </c>
      <c r="AQ41" s="439"/>
      <c r="AR41" s="413"/>
      <c r="AS41" s="214" t="str">
        <f>IF(AND($M41="Directamente",' Riesgos Gestión'!$AR41="fuerte"),2,"")</f>
        <v/>
      </c>
      <c r="AT41" s="214" t="str">
        <f>IF(AND($N41="Directamente",' Riesgos Gestión'!$AR41="fuerte"),2,"")</f>
        <v/>
      </c>
      <c r="AU41" s="214" t="str">
        <f>IF(AND($M41="Directamente",' Riesgos Gestión'!$AR41="No disminuye"),2,"")</f>
        <v/>
      </c>
      <c r="AV41" s="214" t="str">
        <f>IF(AND($N41="Indirectamente",' Riesgos Gestión'!$AR41="fuerte"),1,"")</f>
        <v/>
      </c>
      <c r="AW41" s="214" t="str">
        <f>IF(AND($N41="No disminuye",' Riesgos Gestión'!$AR41="fuerte"),0,"")</f>
        <v/>
      </c>
      <c r="AX41" s="214" t="str">
        <f>IF(AND($N41="Directamente",' Riesgos Gestión'!$AR41="Moderado"),2,"")</f>
        <v/>
      </c>
      <c r="AY41" s="214" t="str">
        <f>IF(AND($M41="Directamente",' Riesgos Gestión'!$AR41="Moderado"),1,"")</f>
        <v/>
      </c>
      <c r="AZ41" s="214" t="str">
        <f>IF(AND($N41="Indirectamente",' Riesgos Gestión'!$AR41="Moderado"),1,"")</f>
        <v/>
      </c>
      <c r="BA41" s="214" t="str">
        <f>IF(AND($M41="No disminuye",' Riesgos Gestión'!$AR41="Moderado"),1,"")</f>
        <v/>
      </c>
      <c r="BB41" s="214" t="str">
        <f>IF(AND($N41="No disminuye",' Riesgos Gestión'!$AR41="Moderado"),0,"")</f>
        <v/>
      </c>
      <c r="BC41" s="413"/>
      <c r="BD41" s="413"/>
      <c r="BE41" s="414"/>
      <c r="BF41" s="439"/>
      <c r="BG41" s="525"/>
      <c r="BH41" s="310" t="s">
        <v>451</v>
      </c>
      <c r="BI41" s="310" t="s">
        <v>513</v>
      </c>
      <c r="BJ41" s="196" t="s">
        <v>582</v>
      </c>
      <c r="BK41" s="433"/>
      <c r="BL41" s="318" t="s">
        <v>618</v>
      </c>
      <c r="BM41" s="310" t="s">
        <v>619</v>
      </c>
      <c r="BN41" s="196" t="s">
        <v>741</v>
      </c>
      <c r="BO41" s="314" t="s">
        <v>191</v>
      </c>
      <c r="BP41" s="186"/>
      <c r="BQ41" s="61"/>
      <c r="BR41" s="61"/>
      <c r="BS41" s="219"/>
    </row>
    <row r="42" spans="1:71" s="12" customFormat="1" ht="194.25" customHeight="1">
      <c r="A42" s="421" t="s">
        <v>357</v>
      </c>
      <c r="B42" s="427" t="s">
        <v>276</v>
      </c>
      <c r="C42" s="446" t="s">
        <v>277</v>
      </c>
      <c r="D42" s="446" t="s">
        <v>391</v>
      </c>
      <c r="E42" s="429" t="s">
        <v>28</v>
      </c>
      <c r="F42" s="140" t="s">
        <v>360</v>
      </c>
      <c r="G42" s="446" t="s">
        <v>362</v>
      </c>
      <c r="H42" s="458">
        <v>4</v>
      </c>
      <c r="I42" s="460">
        <v>2</v>
      </c>
      <c r="J42" s="266" t="str">
        <f>CONCATENATE(H42,"-",I42)</f>
        <v>4-2</v>
      </c>
      <c r="K42" s="458" t="str">
        <f>VLOOKUP(J42,Hoja2!$G$15:$H$39,2,0)</f>
        <v>Alto</v>
      </c>
      <c r="L42" s="199" t="s">
        <v>392</v>
      </c>
      <c r="M42" s="136" t="s">
        <v>169</v>
      </c>
      <c r="N42" s="136" t="s">
        <v>171</v>
      </c>
      <c r="O42" s="136" t="s">
        <v>108</v>
      </c>
      <c r="P42" s="119">
        <f t="shared" ref="P42:P43" si="153">IF(O42="","",(VLOOKUP(O42,valores,2,0)))</f>
        <v>15</v>
      </c>
      <c r="Q42" s="136" t="s">
        <v>113</v>
      </c>
      <c r="R42" s="119">
        <f t="shared" ref="R42:R43" si="154">VLOOKUP(Q42,valores,2,0)</f>
        <v>15</v>
      </c>
      <c r="S42" s="136" t="s">
        <v>115</v>
      </c>
      <c r="T42" s="119">
        <f t="shared" ref="T42:T43" si="155">VLOOKUP(S42,valores,2,0)</f>
        <v>15</v>
      </c>
      <c r="U42" s="137" t="s">
        <v>125</v>
      </c>
      <c r="V42" s="119">
        <f t="shared" ref="V42:V43" si="156">VLOOKUP(U42,valores,2,0)</f>
        <v>15</v>
      </c>
      <c r="W42" s="137" t="s">
        <v>117</v>
      </c>
      <c r="X42" s="119">
        <f t="shared" ref="X42:X43" si="157">VLOOKUP(W42,valores,2,0)</f>
        <v>15</v>
      </c>
      <c r="Y42" s="137" t="s">
        <v>119</v>
      </c>
      <c r="Z42" s="119">
        <f t="shared" ref="Z42:Z43" si="158">VLOOKUP(Y42,valores,2,0)</f>
        <v>15</v>
      </c>
      <c r="AA42" s="137" t="s">
        <v>121</v>
      </c>
      <c r="AB42" s="119">
        <f t="shared" ref="AB42:AB43" si="159">VLOOKUP(AA42,valores,2,0)</f>
        <v>10</v>
      </c>
      <c r="AC42" s="119">
        <f t="shared" si="122"/>
        <v>100</v>
      </c>
      <c r="AD42" s="204" t="str">
        <f t="shared" si="123"/>
        <v>fuerte</v>
      </c>
      <c r="AE42" s="204" t="s">
        <v>163</v>
      </c>
      <c r="AF42" s="204" t="str">
        <f t="shared" si="29"/>
        <v>fuerte</v>
      </c>
      <c r="AG42" s="204" t="str">
        <f t="shared" si="76"/>
        <v>fuerte</v>
      </c>
      <c r="AH42" s="204" t="str">
        <f t="shared" si="77"/>
        <v/>
      </c>
      <c r="AI42" s="204" t="str">
        <f t="shared" si="78"/>
        <v/>
      </c>
      <c r="AJ42" s="204" t="str">
        <f t="shared" si="79"/>
        <v/>
      </c>
      <c r="AK42" s="204" t="str">
        <f t="shared" si="80"/>
        <v/>
      </c>
      <c r="AL42" s="204" t="str">
        <f t="shared" si="81"/>
        <v/>
      </c>
      <c r="AM42" s="204" t="str">
        <f t="shared" si="82"/>
        <v/>
      </c>
      <c r="AN42" s="204" t="str">
        <f t="shared" si="83"/>
        <v/>
      </c>
      <c r="AO42" s="204" t="str">
        <f t="shared" si="84"/>
        <v/>
      </c>
      <c r="AP42" s="204" t="str">
        <f t="shared" si="30"/>
        <v>fuerte</v>
      </c>
      <c r="AQ42" s="326">
        <f>AVERAGE(AC42:AC43)</f>
        <v>100</v>
      </c>
      <c r="AR42" s="408" t="str">
        <f>IF(AQ42&gt;=96,"fuerte",IF(AQ42&gt;=85,"moderado","débil"))</f>
        <v>fuerte</v>
      </c>
      <c r="AS42" s="211">
        <f>IF(AND($M42="Directamente",' Riesgos Gestión'!$AR42="fuerte"),2,"")</f>
        <v>2</v>
      </c>
      <c r="AT42" s="211" t="str">
        <f>IF(AND($N42="Directamente",' Riesgos Gestión'!$AR42="fuerte"),2,"")</f>
        <v/>
      </c>
      <c r="AU42" s="211" t="str">
        <f>IF(AND($M42="Directamente",' Riesgos Gestión'!$AR42="No disminuye"),2,"")</f>
        <v/>
      </c>
      <c r="AV42" s="211" t="str">
        <f>IF(AND($N42="Indirectamente",' Riesgos Gestión'!$AR42="fuerte"),1,"")</f>
        <v/>
      </c>
      <c r="AW42" s="211">
        <f>IF(AND($N42="No disminuye",' Riesgos Gestión'!$AR42="fuerte"),0,"")</f>
        <v>0</v>
      </c>
      <c r="AX42" s="211" t="str">
        <f>IF(AND($N42="Directamente",' Riesgos Gestión'!$AR42="Moderado"),2,"")</f>
        <v/>
      </c>
      <c r="AY42" s="211" t="str">
        <f>IF(AND($M42="Directamente",' Riesgos Gestión'!$AR42="Moderado"),1,"")</f>
        <v/>
      </c>
      <c r="AZ42" s="211" t="str">
        <f>IF(AND($N42="Indirectamente",' Riesgos Gestión'!$AR42="Moderado"),1,"")</f>
        <v/>
      </c>
      <c r="BA42" s="211" t="str">
        <f>IF(AND($M42="No disminuye",' Riesgos Gestión'!$AR42="Moderado"),1,"")</f>
        <v/>
      </c>
      <c r="BB42" s="211" t="str">
        <f>IF(AND($N42="No disminuye",' Riesgos Gestión'!$AR42="Moderado"),0,"")</f>
        <v/>
      </c>
      <c r="BC42" s="408" t="str">
        <f>CONCATENATE(AS42&amp;AU42&amp;AY42&amp;BA42)</f>
        <v>2</v>
      </c>
      <c r="BD42" s="408" t="str">
        <f t="shared" si="17"/>
        <v>0</v>
      </c>
      <c r="BE42" s="404">
        <f>IF(H42=1,1,IF(BC42="",H42,(H42-BC42)))</f>
        <v>2</v>
      </c>
      <c r="BF42" s="326">
        <f t="shared" si="92"/>
        <v>2</v>
      </c>
      <c r="BG42" s="526" t="str">
        <f>VLOOKUP(BE42&amp;"-"&amp;BF42,zona,2,0)</f>
        <v>Bajo</v>
      </c>
      <c r="BH42" s="310" t="s">
        <v>510</v>
      </c>
      <c r="BI42" s="310" t="s">
        <v>558</v>
      </c>
      <c r="BJ42" s="197" t="s">
        <v>532</v>
      </c>
      <c r="BK42" s="433" t="s">
        <v>191</v>
      </c>
      <c r="BL42" s="310" t="s">
        <v>622</v>
      </c>
      <c r="BM42" s="310" t="s">
        <v>609</v>
      </c>
      <c r="BN42" s="197" t="s">
        <v>742</v>
      </c>
      <c r="BO42" s="314" t="s">
        <v>191</v>
      </c>
      <c r="BP42" s="186"/>
      <c r="BQ42" s="208"/>
      <c r="BR42" s="10"/>
      <c r="BS42" s="219"/>
    </row>
    <row r="43" spans="1:71" s="12" customFormat="1" ht="252.75" customHeight="1" thickBot="1">
      <c r="A43" s="442"/>
      <c r="B43" s="457"/>
      <c r="C43" s="448"/>
      <c r="D43" s="448"/>
      <c r="E43" s="450"/>
      <c r="F43" s="141" t="s">
        <v>361</v>
      </c>
      <c r="G43" s="448"/>
      <c r="H43" s="459"/>
      <c r="I43" s="461"/>
      <c r="J43" s="267" t="str">
        <f t="shared" ref="J43:J49" si="160">CONCATENATE(H43,"-",I43)</f>
        <v>-</v>
      </c>
      <c r="K43" s="459"/>
      <c r="L43" s="200" t="s">
        <v>547</v>
      </c>
      <c r="M43" s="247" t="s">
        <v>169</v>
      </c>
      <c r="N43" s="247" t="s">
        <v>171</v>
      </c>
      <c r="O43" s="247" t="s">
        <v>108</v>
      </c>
      <c r="P43" s="102">
        <f t="shared" si="153"/>
        <v>15</v>
      </c>
      <c r="Q43" s="247" t="s">
        <v>113</v>
      </c>
      <c r="R43" s="102">
        <f t="shared" si="154"/>
        <v>15</v>
      </c>
      <c r="S43" s="247" t="s">
        <v>115</v>
      </c>
      <c r="T43" s="102">
        <f t="shared" si="155"/>
        <v>15</v>
      </c>
      <c r="U43" s="248" t="s">
        <v>125</v>
      </c>
      <c r="V43" s="102">
        <f t="shared" si="156"/>
        <v>15</v>
      </c>
      <c r="W43" s="248" t="s">
        <v>117</v>
      </c>
      <c r="X43" s="102">
        <f t="shared" si="157"/>
        <v>15</v>
      </c>
      <c r="Y43" s="248" t="s">
        <v>119</v>
      </c>
      <c r="Z43" s="102">
        <f t="shared" si="158"/>
        <v>15</v>
      </c>
      <c r="AA43" s="248" t="s">
        <v>121</v>
      </c>
      <c r="AB43" s="102">
        <f t="shared" si="159"/>
        <v>10</v>
      </c>
      <c r="AC43" s="102">
        <f t="shared" si="122"/>
        <v>100</v>
      </c>
      <c r="AD43" s="223" t="str">
        <f t="shared" si="123"/>
        <v>fuerte</v>
      </c>
      <c r="AE43" s="223" t="s">
        <v>163</v>
      </c>
      <c r="AF43" s="223" t="str">
        <f t="shared" si="29"/>
        <v>fuerte</v>
      </c>
      <c r="AG43" s="223" t="str">
        <f t="shared" si="76"/>
        <v>fuerte</v>
      </c>
      <c r="AH43" s="223" t="str">
        <f t="shared" si="77"/>
        <v/>
      </c>
      <c r="AI43" s="223" t="str">
        <f t="shared" si="78"/>
        <v/>
      </c>
      <c r="AJ43" s="223" t="str">
        <f t="shared" si="79"/>
        <v/>
      </c>
      <c r="AK43" s="223" t="str">
        <f t="shared" si="80"/>
        <v/>
      </c>
      <c r="AL43" s="223" t="str">
        <f t="shared" si="81"/>
        <v/>
      </c>
      <c r="AM43" s="223" t="str">
        <f t="shared" si="82"/>
        <v/>
      </c>
      <c r="AN43" s="223" t="str">
        <f t="shared" si="83"/>
        <v/>
      </c>
      <c r="AO43" s="223" t="str">
        <f t="shared" si="84"/>
        <v/>
      </c>
      <c r="AP43" s="223" t="str">
        <f t="shared" si="30"/>
        <v>fuerte</v>
      </c>
      <c r="AQ43" s="439"/>
      <c r="AR43" s="413"/>
      <c r="AS43" s="214" t="str">
        <f>IF(AND($M43="Directamente",' Riesgos Gestión'!$AR43="fuerte"),2,"")</f>
        <v/>
      </c>
      <c r="AT43" s="214" t="str">
        <f>IF(AND($N43="Directamente",' Riesgos Gestión'!$AR43="fuerte"),2,"")</f>
        <v/>
      </c>
      <c r="AU43" s="214" t="str">
        <f>IF(AND($M43="Directamente",' Riesgos Gestión'!$AR43="No disminuye"),2,"")</f>
        <v/>
      </c>
      <c r="AV43" s="214" t="str">
        <f>IF(AND($N43="Indirectamente",' Riesgos Gestión'!$AR43="fuerte"),1,"")</f>
        <v/>
      </c>
      <c r="AW43" s="214" t="str">
        <f>IF(AND($N43="No disminuye",' Riesgos Gestión'!$AR43="fuerte"),0,"")</f>
        <v/>
      </c>
      <c r="AX43" s="214" t="str">
        <f>IF(AND($N43="Directamente",' Riesgos Gestión'!$AR43="Moderado"),2,"")</f>
        <v/>
      </c>
      <c r="AY43" s="214" t="str">
        <f>IF(AND($M43="Directamente",' Riesgos Gestión'!$AR43="Moderado"),1,"")</f>
        <v/>
      </c>
      <c r="AZ43" s="214" t="str">
        <f>IF(AND($N43="Indirectamente",' Riesgos Gestión'!$AR43="Moderado"),1,"")</f>
        <v/>
      </c>
      <c r="BA43" s="214" t="str">
        <f>IF(AND($M43="No disminuye",' Riesgos Gestión'!$AR43="Moderado"),1,"")</f>
        <v/>
      </c>
      <c r="BB43" s="214" t="str">
        <f>IF(AND($N43="No disminuye",' Riesgos Gestión'!$AR43="Moderado"),0,"")</f>
        <v/>
      </c>
      <c r="BC43" s="413"/>
      <c r="BD43" s="413"/>
      <c r="BE43" s="414"/>
      <c r="BF43" s="439"/>
      <c r="BG43" s="527"/>
      <c r="BH43" s="310" t="s">
        <v>493</v>
      </c>
      <c r="BI43" s="310" t="s">
        <v>512</v>
      </c>
      <c r="BJ43" s="196" t="s">
        <v>568</v>
      </c>
      <c r="BK43" s="433"/>
      <c r="BL43" s="310" t="s">
        <v>611</v>
      </c>
      <c r="BM43" s="310" t="s">
        <v>612</v>
      </c>
      <c r="BN43" s="196" t="s">
        <v>743</v>
      </c>
      <c r="BO43" s="314" t="s">
        <v>191</v>
      </c>
      <c r="BP43" s="186"/>
      <c r="BQ43" s="208"/>
      <c r="BR43" s="10"/>
      <c r="BS43" s="219"/>
    </row>
    <row r="44" spans="1:71" s="12" customFormat="1" ht="266.25" customHeight="1" thickBot="1">
      <c r="A44" s="462" t="s">
        <v>358</v>
      </c>
      <c r="B44" s="423" t="s">
        <v>278</v>
      </c>
      <c r="C44" s="467" t="s">
        <v>279</v>
      </c>
      <c r="D44" s="446" t="s">
        <v>280</v>
      </c>
      <c r="E44" s="429" t="s">
        <v>28</v>
      </c>
      <c r="F44" s="230" t="s">
        <v>393</v>
      </c>
      <c r="G44" s="472" t="s">
        <v>395</v>
      </c>
      <c r="H44" s="431">
        <v>3</v>
      </c>
      <c r="I44" s="326">
        <v>3</v>
      </c>
      <c r="J44" s="217" t="str">
        <f t="shared" si="160"/>
        <v>3-3</v>
      </c>
      <c r="K44" s="431" t="str">
        <f>VLOOKUP(J44,Hoja2!$G$15:$H$39,2,0)</f>
        <v>Alto</v>
      </c>
      <c r="L44" s="142" t="s">
        <v>548</v>
      </c>
      <c r="M44" s="136" t="s">
        <v>169</v>
      </c>
      <c r="N44" s="136" t="s">
        <v>169</v>
      </c>
      <c r="O44" s="136" t="s">
        <v>108</v>
      </c>
      <c r="P44" s="119">
        <f t="shared" ref="P44:P49" si="161">IF(O44="","",(VLOOKUP(O44,valores,2,0)))</f>
        <v>15</v>
      </c>
      <c r="Q44" s="136" t="s">
        <v>113</v>
      </c>
      <c r="R44" s="119">
        <f t="shared" ref="R44:R49" si="162">VLOOKUP(Q44,valores,2,0)</f>
        <v>15</v>
      </c>
      <c r="S44" s="136" t="s">
        <v>115</v>
      </c>
      <c r="T44" s="119">
        <f t="shared" ref="T44:T49" si="163">VLOOKUP(S44,valores,2,0)</f>
        <v>15</v>
      </c>
      <c r="U44" s="137" t="s">
        <v>125</v>
      </c>
      <c r="V44" s="119">
        <f t="shared" ref="V44:V49" si="164">VLOOKUP(U44,valores,2,0)</f>
        <v>15</v>
      </c>
      <c r="W44" s="137" t="s">
        <v>117</v>
      </c>
      <c r="X44" s="119">
        <f t="shared" ref="X44:X49" si="165">VLOOKUP(W44,valores,2,0)</f>
        <v>15</v>
      </c>
      <c r="Y44" s="137" t="s">
        <v>119</v>
      </c>
      <c r="Z44" s="119">
        <f t="shared" ref="Z44:Z49" si="166">VLOOKUP(Y44,valores,2,0)</f>
        <v>15</v>
      </c>
      <c r="AA44" s="137" t="s">
        <v>121</v>
      </c>
      <c r="AB44" s="119">
        <f t="shared" ref="AB44:AB49" si="167">VLOOKUP(AA44,valores,2,0)</f>
        <v>10</v>
      </c>
      <c r="AC44" s="119">
        <f t="shared" si="122"/>
        <v>100</v>
      </c>
      <c r="AD44" s="204" t="str">
        <f t="shared" si="123"/>
        <v>fuerte</v>
      </c>
      <c r="AE44" s="121" t="s">
        <v>163</v>
      </c>
      <c r="AF44" s="204" t="str">
        <f t="shared" si="29"/>
        <v>fuerte</v>
      </c>
      <c r="AG44" s="204" t="str">
        <f t="shared" si="76"/>
        <v>fuerte</v>
      </c>
      <c r="AH44" s="204" t="str">
        <f t="shared" si="77"/>
        <v/>
      </c>
      <c r="AI44" s="204" t="str">
        <f t="shared" si="78"/>
        <v/>
      </c>
      <c r="AJ44" s="204" t="str">
        <f t="shared" si="79"/>
        <v/>
      </c>
      <c r="AK44" s="204" t="str">
        <f t="shared" si="80"/>
        <v/>
      </c>
      <c r="AL44" s="204" t="str">
        <f t="shared" si="81"/>
        <v/>
      </c>
      <c r="AM44" s="204" t="str">
        <f t="shared" si="82"/>
        <v/>
      </c>
      <c r="AN44" s="204" t="str">
        <f t="shared" si="83"/>
        <v/>
      </c>
      <c r="AO44" s="204" t="str">
        <f t="shared" si="84"/>
        <v/>
      </c>
      <c r="AP44" s="204" t="str">
        <f t="shared" si="30"/>
        <v>fuerte</v>
      </c>
      <c r="AQ44" s="326">
        <f>AVERAGE(AC44:AC46)</f>
        <v>100</v>
      </c>
      <c r="AR44" s="408" t="str">
        <f>IF(AQ44&gt;=96,"fuerte",IF(AQ44&gt;=85,"moderado","débil"))</f>
        <v>fuerte</v>
      </c>
      <c r="AS44" s="211">
        <f>IF(AND($M44="Directamente",' Riesgos Gestión'!$AR44="fuerte"),2,"")</f>
        <v>2</v>
      </c>
      <c r="AT44" s="211">
        <f>IF(AND($N44="Directamente",' Riesgos Gestión'!$AR44="fuerte"),2,"")</f>
        <v>2</v>
      </c>
      <c r="AU44" s="211" t="str">
        <f>IF(AND($M44="Directamente",' Riesgos Gestión'!$AR44="No disminuye"),2,"")</f>
        <v/>
      </c>
      <c r="AV44" s="211" t="str">
        <f>IF(AND($N44="Indirectamente",' Riesgos Gestión'!$AR44="fuerte"),1,"")</f>
        <v/>
      </c>
      <c r="AW44" s="211" t="str">
        <f>IF(AND($N44="No disminuye",' Riesgos Gestión'!$AR44="fuerte"),0,"")</f>
        <v/>
      </c>
      <c r="AX44" s="211" t="str">
        <f>IF(AND($N44="Directamente",' Riesgos Gestión'!$AR44="Moderado"),2,"")</f>
        <v/>
      </c>
      <c r="AY44" s="211" t="str">
        <f>IF(AND($M44="Directamente",' Riesgos Gestión'!$AR44="Moderado"),1,"")</f>
        <v/>
      </c>
      <c r="AZ44" s="211" t="str">
        <f>IF(AND($N44="Indirectamente",' Riesgos Gestión'!$AR44="Moderado"),1,"")</f>
        <v/>
      </c>
      <c r="BA44" s="211" t="str">
        <f>IF(AND($M44="No disminuye",' Riesgos Gestión'!$AR44="Moderado"),1,"")</f>
        <v/>
      </c>
      <c r="BB44" s="211" t="str">
        <f>IF(AND($N44="No disminuye",' Riesgos Gestión'!$AR44="Moderado"),0,"")</f>
        <v/>
      </c>
      <c r="BC44" s="408" t="str">
        <f t="shared" ref="BC44:BC47" si="168">CONCATENATE(AS44&amp;AU44&amp;AY44&amp;BA44)</f>
        <v>2</v>
      </c>
      <c r="BD44" s="408" t="str">
        <f t="shared" si="17"/>
        <v>2</v>
      </c>
      <c r="BE44" s="404">
        <f t="shared" ref="BE44:BE61" si="169">IF(H44=1,1,IF(BC44="",H44,(H44-BC44)))</f>
        <v>1</v>
      </c>
      <c r="BF44" s="408">
        <f t="shared" si="92"/>
        <v>1</v>
      </c>
      <c r="BG44" s="406" t="str">
        <f t="shared" ref="BG44:BG52" si="170">VLOOKUP(BE44&amp;"-"&amp;BF44,zona,2,0)</f>
        <v>Bajo</v>
      </c>
      <c r="BH44" s="310" t="s">
        <v>790</v>
      </c>
      <c r="BI44" s="310" t="s">
        <v>473</v>
      </c>
      <c r="BJ44" s="310" t="s">
        <v>569</v>
      </c>
      <c r="BK44" s="433" t="s">
        <v>191</v>
      </c>
      <c r="BL44" s="244" t="s">
        <v>791</v>
      </c>
      <c r="BM44" s="305" t="s">
        <v>701</v>
      </c>
      <c r="BN44" s="308" t="s">
        <v>744</v>
      </c>
      <c r="BO44" s="314" t="s">
        <v>191</v>
      </c>
      <c r="BP44" s="188"/>
      <c r="BQ44" s="61"/>
      <c r="BR44" s="61"/>
      <c r="BS44" s="219"/>
    </row>
    <row r="45" spans="1:71" s="12" customFormat="1" ht="162.75" customHeight="1">
      <c r="A45" s="463"/>
      <c r="B45" s="466"/>
      <c r="C45" s="468"/>
      <c r="D45" s="470"/>
      <c r="E45" s="471"/>
      <c r="F45" s="476" t="s">
        <v>394</v>
      </c>
      <c r="G45" s="473"/>
      <c r="H45" s="475"/>
      <c r="I45" s="352"/>
      <c r="J45" s="263"/>
      <c r="K45" s="475"/>
      <c r="L45" s="99" t="s">
        <v>549</v>
      </c>
      <c r="M45" s="136" t="s">
        <v>169</v>
      </c>
      <c r="N45" s="136" t="s">
        <v>169</v>
      </c>
      <c r="O45" s="136" t="s">
        <v>108</v>
      </c>
      <c r="P45" s="119">
        <f t="shared" ref="P45" si="171">IF(O45="","",(VLOOKUP(O45,valores,2,0)))</f>
        <v>15</v>
      </c>
      <c r="Q45" s="136" t="s">
        <v>113</v>
      </c>
      <c r="R45" s="119">
        <f t="shared" ref="R45" si="172">VLOOKUP(Q45,valores,2,0)</f>
        <v>15</v>
      </c>
      <c r="S45" s="136" t="s">
        <v>115</v>
      </c>
      <c r="T45" s="119">
        <f t="shared" ref="T45" si="173">VLOOKUP(S45,valores,2,0)</f>
        <v>15</v>
      </c>
      <c r="U45" s="137" t="s">
        <v>125</v>
      </c>
      <c r="V45" s="119">
        <f t="shared" ref="V45" si="174">VLOOKUP(U45,valores,2,0)</f>
        <v>15</v>
      </c>
      <c r="W45" s="137" t="s">
        <v>117</v>
      </c>
      <c r="X45" s="119">
        <f t="shared" ref="X45" si="175">VLOOKUP(W45,valores,2,0)</f>
        <v>15</v>
      </c>
      <c r="Y45" s="137" t="s">
        <v>119</v>
      </c>
      <c r="Z45" s="119">
        <f t="shared" ref="Z45" si="176">VLOOKUP(Y45,valores,2,0)</f>
        <v>15</v>
      </c>
      <c r="AA45" s="137" t="s">
        <v>121</v>
      </c>
      <c r="AB45" s="119">
        <f t="shared" ref="AB45" si="177">VLOOKUP(AA45,valores,2,0)</f>
        <v>10</v>
      </c>
      <c r="AC45" s="119">
        <f t="shared" ref="AC45" si="178">SUM(AB45,Z45,X45,V45,T45,R45,P45)</f>
        <v>100</v>
      </c>
      <c r="AD45" s="204" t="str">
        <f t="shared" ref="AD45" si="179">IF(AC45&lt;=85,"débil",IF(AC45&gt;=96,"fuerte","Moderado"))</f>
        <v>fuerte</v>
      </c>
      <c r="AE45" s="65" t="s">
        <v>163</v>
      </c>
      <c r="AF45" s="204" t="str">
        <f t="shared" ref="AF45" si="180">IF(AE45="El control se ejecuta de manera consistente por parte del responsable","fuerte",IF(AE45="El control se ejecuta algunas veces por parte del responsable","moderado",IF(AE45="El control No se ejecuta por parte del responsable","débil")))</f>
        <v>fuerte</v>
      </c>
      <c r="AG45" s="204" t="str">
        <f t="shared" si="76"/>
        <v>fuerte</v>
      </c>
      <c r="AH45" s="204" t="str">
        <f t="shared" si="77"/>
        <v/>
      </c>
      <c r="AI45" s="204" t="str">
        <f t="shared" si="78"/>
        <v/>
      </c>
      <c r="AJ45" s="204" t="str">
        <f t="shared" si="79"/>
        <v/>
      </c>
      <c r="AK45" s="204" t="str">
        <f t="shared" si="80"/>
        <v/>
      </c>
      <c r="AL45" s="204" t="str">
        <f t="shared" si="81"/>
        <v/>
      </c>
      <c r="AM45" s="204" t="str">
        <f t="shared" si="82"/>
        <v/>
      </c>
      <c r="AN45" s="204" t="str">
        <f t="shared" si="83"/>
        <v/>
      </c>
      <c r="AO45" s="204" t="str">
        <f t="shared" si="84"/>
        <v/>
      </c>
      <c r="AP45" s="204" t="str">
        <f t="shared" ref="AP45" si="181">AG45&amp;AK45&amp;AL45&amp;AN45&amp;AO45&amp;AH45&amp;AI45&amp;AJ45&amp;AM45</f>
        <v>fuerte</v>
      </c>
      <c r="AQ45" s="352"/>
      <c r="AR45" s="522"/>
      <c r="AS45" s="237"/>
      <c r="AT45" s="237"/>
      <c r="AU45" s="237"/>
      <c r="AV45" s="237"/>
      <c r="AW45" s="237"/>
      <c r="AX45" s="237"/>
      <c r="AY45" s="237"/>
      <c r="AZ45" s="237"/>
      <c r="BA45" s="237"/>
      <c r="BB45" s="237"/>
      <c r="BC45" s="522"/>
      <c r="BD45" s="522"/>
      <c r="BE45" s="405"/>
      <c r="BF45" s="522"/>
      <c r="BG45" s="531"/>
      <c r="BH45" s="310" t="s">
        <v>461</v>
      </c>
      <c r="BI45" s="310" t="s">
        <v>494</v>
      </c>
      <c r="BJ45" s="310" t="s">
        <v>523</v>
      </c>
      <c r="BK45" s="433"/>
      <c r="BL45" s="244" t="s">
        <v>792</v>
      </c>
      <c r="BM45" s="305" t="s">
        <v>702</v>
      </c>
      <c r="BN45" s="308" t="s">
        <v>745</v>
      </c>
      <c r="BO45" s="314" t="s">
        <v>191</v>
      </c>
      <c r="BP45" s="186"/>
      <c r="BQ45" s="61"/>
      <c r="BR45" s="61"/>
      <c r="BS45" s="219"/>
    </row>
    <row r="46" spans="1:71" s="12" customFormat="1" ht="167.25" customHeight="1" thickBot="1">
      <c r="A46" s="464"/>
      <c r="B46" s="410"/>
      <c r="C46" s="469"/>
      <c r="D46" s="447"/>
      <c r="E46" s="449"/>
      <c r="F46" s="468"/>
      <c r="G46" s="474"/>
      <c r="H46" s="437"/>
      <c r="I46" s="353"/>
      <c r="J46" s="235"/>
      <c r="K46" s="437"/>
      <c r="L46" s="99" t="s">
        <v>550</v>
      </c>
      <c r="M46" s="100" t="s">
        <v>169</v>
      </c>
      <c r="N46" s="100" t="s">
        <v>169</v>
      </c>
      <c r="O46" s="100" t="s">
        <v>108</v>
      </c>
      <c r="P46" s="72">
        <f t="shared" ref="P46" si="182">IF(O46="","",(VLOOKUP(O46,valores,2,0)))</f>
        <v>15</v>
      </c>
      <c r="Q46" s="100" t="s">
        <v>113</v>
      </c>
      <c r="R46" s="72">
        <f t="shared" ref="R46" si="183">VLOOKUP(Q46,valores,2,0)</f>
        <v>15</v>
      </c>
      <c r="S46" s="100" t="s">
        <v>115</v>
      </c>
      <c r="T46" s="72">
        <f t="shared" ref="T46" si="184">VLOOKUP(S46,valores,2,0)</f>
        <v>15</v>
      </c>
      <c r="U46" s="101" t="s">
        <v>125</v>
      </c>
      <c r="V46" s="72">
        <f t="shared" ref="V46" si="185">VLOOKUP(U46,valores,2,0)</f>
        <v>15</v>
      </c>
      <c r="W46" s="101" t="s">
        <v>117</v>
      </c>
      <c r="X46" s="72">
        <f t="shared" ref="X46" si="186">VLOOKUP(W46,valores,2,0)</f>
        <v>15</v>
      </c>
      <c r="Y46" s="101" t="s">
        <v>119</v>
      </c>
      <c r="Z46" s="72">
        <f t="shared" ref="Z46" si="187">VLOOKUP(Y46,valores,2,0)</f>
        <v>15</v>
      </c>
      <c r="AA46" s="101" t="s">
        <v>121</v>
      </c>
      <c r="AB46" s="72">
        <f t="shared" ref="AB46" si="188">VLOOKUP(AA46,valores,2,0)</f>
        <v>10</v>
      </c>
      <c r="AC46" s="72">
        <f t="shared" ref="AC46" si="189">SUM(AB46,Z46,X46,V46,T46,R46,P46)</f>
        <v>100</v>
      </c>
      <c r="AD46" s="208" t="str">
        <f t="shared" ref="AD46" si="190">IF(AC46&lt;=85,"débil",IF(AC46&gt;=96,"fuerte","Moderado"))</f>
        <v>fuerte</v>
      </c>
      <c r="AE46" s="10" t="s">
        <v>163</v>
      </c>
      <c r="AF46" s="208" t="str">
        <f t="shared" si="29"/>
        <v>fuerte</v>
      </c>
      <c r="AG46" s="208" t="str">
        <f t="shared" si="76"/>
        <v>fuerte</v>
      </c>
      <c r="AH46" s="208" t="str">
        <f t="shared" si="77"/>
        <v/>
      </c>
      <c r="AI46" s="208" t="str">
        <f t="shared" si="78"/>
        <v/>
      </c>
      <c r="AJ46" s="208" t="str">
        <f t="shared" si="79"/>
        <v/>
      </c>
      <c r="AK46" s="208" t="str">
        <f t="shared" si="80"/>
        <v/>
      </c>
      <c r="AL46" s="208" t="str">
        <f t="shared" si="81"/>
        <v/>
      </c>
      <c r="AM46" s="208" t="str">
        <f t="shared" si="82"/>
        <v/>
      </c>
      <c r="AN46" s="208" t="str">
        <f t="shared" si="83"/>
        <v/>
      </c>
      <c r="AO46" s="208" t="str">
        <f t="shared" si="84"/>
        <v/>
      </c>
      <c r="AP46" s="208" t="str">
        <f t="shared" si="30"/>
        <v>fuerte</v>
      </c>
      <c r="AQ46" s="353"/>
      <c r="AR46" s="412"/>
      <c r="AS46" s="213" t="str">
        <f>IF(AND($M46="Directamente",' Riesgos Gestión'!$AR46="fuerte"),2,"")</f>
        <v/>
      </c>
      <c r="AT46" s="213" t="str">
        <f>IF(AND($N46="Directamente",' Riesgos Gestión'!$AR46="fuerte"),2,"")</f>
        <v/>
      </c>
      <c r="AU46" s="213" t="str">
        <f>IF(AND($M46="Directamente",' Riesgos Gestión'!$AR46="No disminuye"),2,"")</f>
        <v/>
      </c>
      <c r="AV46" s="213" t="str">
        <f>IF(AND($N46="Indirectamente",' Riesgos Gestión'!$AR46="fuerte"),1,"")</f>
        <v/>
      </c>
      <c r="AW46" s="213" t="str">
        <f>IF(AND($N46="No disminuye",' Riesgos Gestión'!$AR46="fuerte"),0,"")</f>
        <v/>
      </c>
      <c r="AX46" s="213" t="str">
        <f>IF(AND($N46="Directamente",' Riesgos Gestión'!$AR46="Moderado"),2,"")</f>
        <v/>
      </c>
      <c r="AY46" s="213" t="str">
        <f>IF(AND($M46="Directamente",' Riesgos Gestión'!$AR46="Moderado"),1,"")</f>
        <v/>
      </c>
      <c r="AZ46" s="213" t="str">
        <f>IF(AND($N46="Indirectamente",' Riesgos Gestión'!$AR46="Moderado"),1,"")</f>
        <v/>
      </c>
      <c r="BA46" s="213" t="str">
        <f>IF(AND($M46="No disminuye",' Riesgos Gestión'!$AR46="Moderado"),1,"")</f>
        <v/>
      </c>
      <c r="BB46" s="213" t="str">
        <f>IF(AND($N46="No disminuye",' Riesgos Gestión'!$AR46="Moderado"),0,"")</f>
        <v/>
      </c>
      <c r="BC46" s="412"/>
      <c r="BD46" s="412" t="str">
        <f t="shared" si="17"/>
        <v/>
      </c>
      <c r="BE46" s="414"/>
      <c r="BF46" s="412">
        <f t="shared" si="92"/>
        <v>0</v>
      </c>
      <c r="BG46" s="415" t="e">
        <f t="shared" si="170"/>
        <v>#N/A</v>
      </c>
      <c r="BH46" s="268" t="s">
        <v>462</v>
      </c>
      <c r="BI46" s="310" t="s">
        <v>495</v>
      </c>
      <c r="BJ46" s="310" t="s">
        <v>524</v>
      </c>
      <c r="BK46" s="433"/>
      <c r="BL46" s="244" t="s">
        <v>793</v>
      </c>
      <c r="BM46" s="305" t="s">
        <v>703</v>
      </c>
      <c r="BN46" s="308" t="s">
        <v>745</v>
      </c>
      <c r="BO46" s="314" t="s">
        <v>191</v>
      </c>
      <c r="BP46" s="186"/>
      <c r="BQ46" s="61"/>
      <c r="BR46" s="61"/>
      <c r="BS46" s="219"/>
    </row>
    <row r="47" spans="1:71" s="12" customFormat="1" ht="151.5" customHeight="1">
      <c r="A47" s="464"/>
      <c r="B47" s="410"/>
      <c r="C47" s="447" t="s">
        <v>281</v>
      </c>
      <c r="D47" s="447" t="s">
        <v>400</v>
      </c>
      <c r="E47" s="449" t="s">
        <v>28</v>
      </c>
      <c r="F47" s="228" t="s">
        <v>396</v>
      </c>
      <c r="G47" s="435" t="s">
        <v>399</v>
      </c>
      <c r="H47" s="437">
        <v>3</v>
      </c>
      <c r="I47" s="353">
        <v>3</v>
      </c>
      <c r="J47" s="235" t="str">
        <f t="shared" si="160"/>
        <v>3-3</v>
      </c>
      <c r="K47" s="437" t="str">
        <f>VLOOKUP(J47,Hoja2!$G$15:$H$39,2,0)</f>
        <v>Alto</v>
      </c>
      <c r="L47" s="99" t="s">
        <v>282</v>
      </c>
      <c r="M47" s="100" t="s">
        <v>169</v>
      </c>
      <c r="N47" s="100" t="s">
        <v>169</v>
      </c>
      <c r="O47" s="100" t="s">
        <v>108</v>
      </c>
      <c r="P47" s="72">
        <f t="shared" si="161"/>
        <v>15</v>
      </c>
      <c r="Q47" s="100" t="s">
        <v>113</v>
      </c>
      <c r="R47" s="72">
        <f t="shared" si="162"/>
        <v>15</v>
      </c>
      <c r="S47" s="100" t="s">
        <v>115</v>
      </c>
      <c r="T47" s="72">
        <f t="shared" si="163"/>
        <v>15</v>
      </c>
      <c r="U47" s="101" t="s">
        <v>125</v>
      </c>
      <c r="V47" s="72">
        <f t="shared" si="164"/>
        <v>15</v>
      </c>
      <c r="W47" s="101" t="s">
        <v>117</v>
      </c>
      <c r="X47" s="72">
        <f t="shared" si="165"/>
        <v>15</v>
      </c>
      <c r="Y47" s="101" t="s">
        <v>119</v>
      </c>
      <c r="Z47" s="72">
        <f t="shared" si="166"/>
        <v>15</v>
      </c>
      <c r="AA47" s="101" t="s">
        <v>121</v>
      </c>
      <c r="AB47" s="72">
        <f t="shared" si="167"/>
        <v>10</v>
      </c>
      <c r="AC47" s="72">
        <f t="shared" si="122"/>
        <v>100</v>
      </c>
      <c r="AD47" s="208" t="str">
        <f t="shared" si="123"/>
        <v>fuerte</v>
      </c>
      <c r="AE47" s="208" t="s">
        <v>163</v>
      </c>
      <c r="AF47" s="208" t="str">
        <f t="shared" si="29"/>
        <v>fuerte</v>
      </c>
      <c r="AG47" s="208" t="str">
        <f t="shared" si="76"/>
        <v>fuerte</v>
      </c>
      <c r="AH47" s="208" t="str">
        <f t="shared" si="77"/>
        <v/>
      </c>
      <c r="AI47" s="208" t="str">
        <f t="shared" si="78"/>
        <v/>
      </c>
      <c r="AJ47" s="208" t="str">
        <f t="shared" si="79"/>
        <v/>
      </c>
      <c r="AK47" s="208" t="str">
        <f t="shared" si="80"/>
        <v/>
      </c>
      <c r="AL47" s="208" t="str">
        <f t="shared" si="81"/>
        <v/>
      </c>
      <c r="AM47" s="208" t="str">
        <f t="shared" si="82"/>
        <v/>
      </c>
      <c r="AN47" s="208" t="str">
        <f t="shared" si="83"/>
        <v/>
      </c>
      <c r="AO47" s="208" t="str">
        <f t="shared" si="84"/>
        <v/>
      </c>
      <c r="AP47" s="208" t="str">
        <f t="shared" si="30"/>
        <v>fuerte</v>
      </c>
      <c r="AQ47" s="353">
        <f>AVERAGE(AC47:AC49)</f>
        <v>98.333333333333329</v>
      </c>
      <c r="AR47" s="412" t="str">
        <f>IF(AQ47&gt;=96,"fuerte",IF(AQ47&gt;=85,"moderado","débil"))</f>
        <v>fuerte</v>
      </c>
      <c r="AS47" s="213">
        <f>IF(AND($M47="Directamente",' Riesgos Gestión'!$AR47="fuerte"),2,"")</f>
        <v>2</v>
      </c>
      <c r="AT47" s="213">
        <f>IF(AND($N47="Directamente",' Riesgos Gestión'!$AR47="fuerte"),2,"")</f>
        <v>2</v>
      </c>
      <c r="AU47" s="213" t="str">
        <f>IF(AND($M47="Directamente",' Riesgos Gestión'!$AR47="No disminuye"),2,"")</f>
        <v/>
      </c>
      <c r="AV47" s="213" t="str">
        <f>IF(AND($N47="Indirectamente",' Riesgos Gestión'!$AR47="fuerte"),1,"")</f>
        <v/>
      </c>
      <c r="AW47" s="213" t="str">
        <f>IF(AND($N47="No disminuye",' Riesgos Gestión'!$AR47="fuerte"),0,"")</f>
        <v/>
      </c>
      <c r="AX47" s="213" t="str">
        <f>IF(AND($N47="Directamente",' Riesgos Gestión'!$AR47="Moderado"),2,"")</f>
        <v/>
      </c>
      <c r="AY47" s="213" t="str">
        <f>IF(AND($M47="Directamente",' Riesgos Gestión'!$AR47="Moderado"),1,"")</f>
        <v/>
      </c>
      <c r="AZ47" s="213" t="str">
        <f>IF(AND($N47="Indirectamente",' Riesgos Gestión'!$AR47="Moderado"),1,"")</f>
        <v/>
      </c>
      <c r="BA47" s="213" t="str">
        <f>IF(AND($M47="No disminuye",' Riesgos Gestión'!$AR47="Moderado"),1,"")</f>
        <v/>
      </c>
      <c r="BB47" s="213" t="str">
        <f>IF(AND($N47="No disminuye",' Riesgos Gestión'!$AR47="Moderado"),0,"")</f>
        <v/>
      </c>
      <c r="BC47" s="412" t="str">
        <f t="shared" si="168"/>
        <v>2</v>
      </c>
      <c r="BD47" s="412" t="str">
        <f t="shared" si="17"/>
        <v>2</v>
      </c>
      <c r="BE47" s="404">
        <f t="shared" si="169"/>
        <v>1</v>
      </c>
      <c r="BF47" s="412">
        <f t="shared" si="92"/>
        <v>1</v>
      </c>
      <c r="BG47" s="415" t="str">
        <f t="shared" si="170"/>
        <v>Bajo</v>
      </c>
      <c r="BH47" s="310" t="s">
        <v>454</v>
      </c>
      <c r="BI47" s="310" t="s">
        <v>496</v>
      </c>
      <c r="BJ47" s="310" t="s">
        <v>569</v>
      </c>
      <c r="BK47" s="433" t="s">
        <v>191</v>
      </c>
      <c r="BL47" s="308" t="s">
        <v>647</v>
      </c>
      <c r="BM47" s="305" t="s">
        <v>704</v>
      </c>
      <c r="BN47" s="308" t="s">
        <v>746</v>
      </c>
      <c r="BO47" s="314" t="s">
        <v>191</v>
      </c>
      <c r="BP47" s="188"/>
      <c r="BQ47" s="61"/>
      <c r="BR47" s="61"/>
      <c r="BS47" s="219"/>
    </row>
    <row r="48" spans="1:71" s="12" customFormat="1" ht="144.75" customHeight="1">
      <c r="A48" s="464"/>
      <c r="B48" s="410"/>
      <c r="C48" s="447"/>
      <c r="D48" s="447"/>
      <c r="E48" s="449"/>
      <c r="F48" s="228" t="s">
        <v>397</v>
      </c>
      <c r="G48" s="435"/>
      <c r="H48" s="437"/>
      <c r="I48" s="353"/>
      <c r="J48" s="235" t="str">
        <f t="shared" si="160"/>
        <v>-</v>
      </c>
      <c r="K48" s="437"/>
      <c r="L48" s="99" t="s">
        <v>551</v>
      </c>
      <c r="M48" s="100" t="s">
        <v>169</v>
      </c>
      <c r="N48" s="100" t="s">
        <v>169</v>
      </c>
      <c r="O48" s="100" t="s">
        <v>108</v>
      </c>
      <c r="P48" s="72">
        <f t="shared" si="161"/>
        <v>15</v>
      </c>
      <c r="Q48" s="100" t="s">
        <v>113</v>
      </c>
      <c r="R48" s="72">
        <f t="shared" si="162"/>
        <v>15</v>
      </c>
      <c r="S48" s="100" t="s">
        <v>115</v>
      </c>
      <c r="T48" s="72">
        <f t="shared" si="163"/>
        <v>15</v>
      </c>
      <c r="U48" s="101" t="s">
        <v>125</v>
      </c>
      <c r="V48" s="72">
        <f t="shared" si="164"/>
        <v>15</v>
      </c>
      <c r="W48" s="101" t="s">
        <v>117</v>
      </c>
      <c r="X48" s="72">
        <f t="shared" si="165"/>
        <v>15</v>
      </c>
      <c r="Y48" s="101" t="s">
        <v>119</v>
      </c>
      <c r="Z48" s="72">
        <f t="shared" si="166"/>
        <v>15</v>
      </c>
      <c r="AA48" s="101" t="s">
        <v>121</v>
      </c>
      <c r="AB48" s="72">
        <f t="shared" si="167"/>
        <v>10</v>
      </c>
      <c r="AC48" s="72">
        <f t="shared" si="122"/>
        <v>100</v>
      </c>
      <c r="AD48" s="208" t="str">
        <f t="shared" si="123"/>
        <v>fuerte</v>
      </c>
      <c r="AE48" s="208" t="s">
        <v>163</v>
      </c>
      <c r="AF48" s="208" t="str">
        <f t="shared" si="29"/>
        <v>fuerte</v>
      </c>
      <c r="AG48" s="208" t="str">
        <f t="shared" si="76"/>
        <v>fuerte</v>
      </c>
      <c r="AH48" s="208" t="str">
        <f t="shared" si="77"/>
        <v/>
      </c>
      <c r="AI48" s="208" t="str">
        <f t="shared" si="78"/>
        <v/>
      </c>
      <c r="AJ48" s="208" t="str">
        <f t="shared" si="79"/>
        <v/>
      </c>
      <c r="AK48" s="208" t="str">
        <f t="shared" si="80"/>
        <v/>
      </c>
      <c r="AL48" s="208" t="str">
        <f t="shared" si="81"/>
        <v/>
      </c>
      <c r="AM48" s="208" t="str">
        <f t="shared" si="82"/>
        <v/>
      </c>
      <c r="AN48" s="208" t="str">
        <f t="shared" si="83"/>
        <v/>
      </c>
      <c r="AO48" s="208" t="str">
        <f t="shared" si="84"/>
        <v/>
      </c>
      <c r="AP48" s="208" t="str">
        <f t="shared" si="30"/>
        <v>fuerte</v>
      </c>
      <c r="AQ48" s="353"/>
      <c r="AR48" s="412"/>
      <c r="AS48" s="213" t="str">
        <f>IF(AND($M48="Directamente",' Riesgos Gestión'!$AR48="fuerte"),2,"")</f>
        <v/>
      </c>
      <c r="AT48" s="213" t="str">
        <f>IF(AND($N48="Directamente",' Riesgos Gestión'!$AR48="fuerte"),2,"")</f>
        <v/>
      </c>
      <c r="AU48" s="213" t="str">
        <f>IF(AND($M48="Directamente",' Riesgos Gestión'!$AR48="No disminuye"),2,"")</f>
        <v/>
      </c>
      <c r="AV48" s="213" t="str">
        <f>IF(AND($N48="Indirectamente",' Riesgos Gestión'!$AR48="fuerte"),1,"")</f>
        <v/>
      </c>
      <c r="AW48" s="213" t="str">
        <f>IF(AND($N48="No disminuye",' Riesgos Gestión'!$AR48="fuerte"),0,"")</f>
        <v/>
      </c>
      <c r="AX48" s="213" t="str">
        <f>IF(AND($N48="Directamente",' Riesgos Gestión'!$AR48="Moderado"),2,"")</f>
        <v/>
      </c>
      <c r="AY48" s="213" t="str">
        <f>IF(AND($M48="Directamente",' Riesgos Gestión'!$AR48="Moderado"),1,"")</f>
        <v/>
      </c>
      <c r="AZ48" s="213" t="str">
        <f>IF(AND($N48="Indirectamente",' Riesgos Gestión'!$AR48="Moderado"),1,"")</f>
        <v/>
      </c>
      <c r="BA48" s="213" t="str">
        <f>IF(AND($M48="No disminuye",' Riesgos Gestión'!$AR48="Moderado"),1,"")</f>
        <v/>
      </c>
      <c r="BB48" s="213" t="str">
        <f>IF(AND($N48="No disminuye",' Riesgos Gestión'!$AR48="Moderado"),0,"")</f>
        <v/>
      </c>
      <c r="BC48" s="412"/>
      <c r="BD48" s="412" t="str">
        <f t="shared" si="17"/>
        <v/>
      </c>
      <c r="BE48" s="405"/>
      <c r="BF48" s="412">
        <f t="shared" si="92"/>
        <v>0</v>
      </c>
      <c r="BG48" s="415" t="e">
        <f t="shared" si="170"/>
        <v>#N/A</v>
      </c>
      <c r="BH48" s="310" t="s">
        <v>497</v>
      </c>
      <c r="BI48" s="310" t="s">
        <v>498</v>
      </c>
      <c r="BJ48" s="310" t="s">
        <v>570</v>
      </c>
      <c r="BK48" s="433"/>
      <c r="BL48" s="308" t="s">
        <v>646</v>
      </c>
      <c r="BM48" s="305" t="s">
        <v>705</v>
      </c>
      <c r="BN48" s="308" t="s">
        <v>787</v>
      </c>
      <c r="BO48" s="314" t="s">
        <v>191</v>
      </c>
      <c r="BP48" s="188"/>
      <c r="BQ48" s="61"/>
      <c r="BR48" s="61"/>
      <c r="BS48" s="219"/>
    </row>
    <row r="49" spans="1:71" s="12" customFormat="1" ht="267.75" customHeight="1" thickBot="1">
      <c r="A49" s="465"/>
      <c r="B49" s="411"/>
      <c r="C49" s="448"/>
      <c r="D49" s="448"/>
      <c r="E49" s="450"/>
      <c r="F49" s="229" t="s">
        <v>398</v>
      </c>
      <c r="G49" s="436"/>
      <c r="H49" s="438"/>
      <c r="I49" s="439"/>
      <c r="J49" s="97" t="str">
        <f t="shared" si="160"/>
        <v>-</v>
      </c>
      <c r="K49" s="438"/>
      <c r="L49" s="138" t="s">
        <v>552</v>
      </c>
      <c r="M49" s="247" t="s">
        <v>169</v>
      </c>
      <c r="N49" s="247" t="s">
        <v>169</v>
      </c>
      <c r="O49" s="247" t="s">
        <v>108</v>
      </c>
      <c r="P49" s="102">
        <f t="shared" si="161"/>
        <v>15</v>
      </c>
      <c r="Q49" s="247" t="s">
        <v>113</v>
      </c>
      <c r="R49" s="102">
        <f t="shared" si="162"/>
        <v>15</v>
      </c>
      <c r="S49" s="247" t="s">
        <v>115</v>
      </c>
      <c r="T49" s="102">
        <f t="shared" si="163"/>
        <v>15</v>
      </c>
      <c r="U49" s="248" t="s">
        <v>125</v>
      </c>
      <c r="V49" s="102">
        <f t="shared" si="164"/>
        <v>15</v>
      </c>
      <c r="W49" s="248" t="s">
        <v>117</v>
      </c>
      <c r="X49" s="102">
        <f t="shared" si="165"/>
        <v>15</v>
      </c>
      <c r="Y49" s="248" t="s">
        <v>119</v>
      </c>
      <c r="Z49" s="102">
        <f t="shared" si="166"/>
        <v>15</v>
      </c>
      <c r="AA49" s="248" t="s">
        <v>122</v>
      </c>
      <c r="AB49" s="102">
        <f t="shared" si="167"/>
        <v>5</v>
      </c>
      <c r="AC49" s="102">
        <f t="shared" si="122"/>
        <v>95</v>
      </c>
      <c r="AD49" s="223" t="str">
        <f t="shared" si="123"/>
        <v>Moderado</v>
      </c>
      <c r="AE49" s="223" t="s">
        <v>163</v>
      </c>
      <c r="AF49" s="223" t="str">
        <f t="shared" si="29"/>
        <v>fuerte</v>
      </c>
      <c r="AG49" s="223" t="str">
        <f t="shared" si="76"/>
        <v/>
      </c>
      <c r="AH49" s="223" t="str">
        <f t="shared" si="77"/>
        <v/>
      </c>
      <c r="AI49" s="223" t="str">
        <f t="shared" si="78"/>
        <v/>
      </c>
      <c r="AJ49" s="223" t="str">
        <f t="shared" si="79"/>
        <v>moderado</v>
      </c>
      <c r="AK49" s="223" t="str">
        <f t="shared" si="80"/>
        <v/>
      </c>
      <c r="AL49" s="223" t="str">
        <f t="shared" si="81"/>
        <v/>
      </c>
      <c r="AM49" s="223" t="str">
        <f t="shared" si="82"/>
        <v/>
      </c>
      <c r="AN49" s="223" t="str">
        <f t="shared" si="83"/>
        <v/>
      </c>
      <c r="AO49" s="223" t="str">
        <f t="shared" si="84"/>
        <v/>
      </c>
      <c r="AP49" s="223" t="str">
        <f t="shared" si="30"/>
        <v>moderado</v>
      </c>
      <c r="AQ49" s="439"/>
      <c r="AR49" s="413"/>
      <c r="AS49" s="214" t="str">
        <f>IF(AND($M49="Directamente",' Riesgos Gestión'!$AR49="fuerte"),2,"")</f>
        <v/>
      </c>
      <c r="AT49" s="214" t="str">
        <f>IF(AND($N49="Directamente",' Riesgos Gestión'!$AR49="fuerte"),2,"")</f>
        <v/>
      </c>
      <c r="AU49" s="214" t="str">
        <f>IF(AND($M49="Directamente",' Riesgos Gestión'!$AR49="No disminuye"),2,"")</f>
        <v/>
      </c>
      <c r="AV49" s="214" t="str">
        <f>IF(AND($N49="Indirectamente",' Riesgos Gestión'!$AR49="fuerte"),1,"")</f>
        <v/>
      </c>
      <c r="AW49" s="214" t="str">
        <f>IF(AND($N49="No disminuye",' Riesgos Gestión'!$AR49="fuerte"),0,"")</f>
        <v/>
      </c>
      <c r="AX49" s="214" t="str">
        <f>IF(AND($N49="Directamente",' Riesgos Gestión'!$AR49="Moderado"),2,"")</f>
        <v/>
      </c>
      <c r="AY49" s="214" t="str">
        <f>IF(AND($M49="Directamente",' Riesgos Gestión'!$AR49="Moderado"),1,"")</f>
        <v/>
      </c>
      <c r="AZ49" s="214" t="str">
        <f>IF(AND($N49="Indirectamente",' Riesgos Gestión'!$AR49="Moderado"),1,"")</f>
        <v/>
      </c>
      <c r="BA49" s="214" t="str">
        <f>IF(AND($M49="No disminuye",' Riesgos Gestión'!$AR49="Moderado"),1,"")</f>
        <v/>
      </c>
      <c r="BB49" s="214" t="str">
        <f>IF(AND($N49="No disminuye",' Riesgos Gestión'!$AR49="Moderado"),0,"")</f>
        <v/>
      </c>
      <c r="BC49" s="413"/>
      <c r="BD49" s="413" t="str">
        <f t="shared" ref="BD49:BD60" si="191">CONCATENATE(AT49&amp;AV49&amp;AW49&amp;AX49&amp;AZ49&amp;BB49)</f>
        <v/>
      </c>
      <c r="BE49" s="414"/>
      <c r="BF49" s="413">
        <f t="shared" si="92"/>
        <v>0</v>
      </c>
      <c r="BG49" s="416" t="e">
        <f t="shared" si="170"/>
        <v>#N/A</v>
      </c>
      <c r="BH49" s="310" t="s">
        <v>499</v>
      </c>
      <c r="BI49" s="310" t="s">
        <v>466</v>
      </c>
      <c r="BJ49" s="310" t="s">
        <v>788</v>
      </c>
      <c r="BK49" s="433"/>
      <c r="BL49" s="308" t="s">
        <v>645</v>
      </c>
      <c r="BM49" s="305" t="s">
        <v>706</v>
      </c>
      <c r="BN49" s="308" t="s">
        <v>747</v>
      </c>
      <c r="BO49" s="314" t="s">
        <v>191</v>
      </c>
      <c r="BP49" s="188"/>
      <c r="BQ49" s="61"/>
      <c r="BR49" s="61"/>
      <c r="BS49" s="219"/>
    </row>
    <row r="50" spans="1:71" s="12" customFormat="1" ht="258.75" customHeight="1">
      <c r="A50" s="453" t="s">
        <v>525</v>
      </c>
      <c r="B50" s="423" t="s">
        <v>526</v>
      </c>
      <c r="C50" s="446" t="s">
        <v>283</v>
      </c>
      <c r="D50" s="446" t="s">
        <v>284</v>
      </c>
      <c r="E50" s="429" t="s">
        <v>27</v>
      </c>
      <c r="F50" s="227" t="s">
        <v>401</v>
      </c>
      <c r="G50" s="434" t="s">
        <v>285</v>
      </c>
      <c r="H50" s="431">
        <v>4</v>
      </c>
      <c r="I50" s="326">
        <v>3</v>
      </c>
      <c r="J50" s="217" t="str">
        <f>CONCATENATE(H50,"-",I50)</f>
        <v>4-3</v>
      </c>
      <c r="K50" s="431" t="str">
        <f>VLOOKUP(J50,Hoja2!$G$15:$H$39,2,0)</f>
        <v>Extremadamente alto</v>
      </c>
      <c r="L50" s="105" t="s">
        <v>410</v>
      </c>
      <c r="M50" s="136" t="s">
        <v>169</v>
      </c>
      <c r="N50" s="136" t="s">
        <v>169</v>
      </c>
      <c r="O50" s="136" t="s">
        <v>108</v>
      </c>
      <c r="P50" s="119">
        <f t="shared" ref="P50:P51" si="192">IF(O50="","",(VLOOKUP(O50,valores,2,0)))</f>
        <v>15</v>
      </c>
      <c r="Q50" s="136" t="s">
        <v>113</v>
      </c>
      <c r="R50" s="119">
        <f t="shared" ref="R50:R51" si="193">VLOOKUP(Q50,valores,2,0)</f>
        <v>15</v>
      </c>
      <c r="S50" s="136" t="s">
        <v>115</v>
      </c>
      <c r="T50" s="119">
        <f t="shared" ref="T50:T51" si="194">VLOOKUP(S50,valores,2,0)</f>
        <v>15</v>
      </c>
      <c r="U50" s="137" t="s">
        <v>125</v>
      </c>
      <c r="V50" s="119">
        <f t="shared" ref="V50:V51" si="195">VLOOKUP(U50,valores,2,0)</f>
        <v>15</v>
      </c>
      <c r="W50" s="137" t="s">
        <v>117</v>
      </c>
      <c r="X50" s="119">
        <f t="shared" ref="X50:X51" si="196">VLOOKUP(W50,valores,2,0)</f>
        <v>15</v>
      </c>
      <c r="Y50" s="137" t="s">
        <v>119</v>
      </c>
      <c r="Z50" s="119">
        <f t="shared" ref="Z50:Z51" si="197">VLOOKUP(Y50,valores,2,0)</f>
        <v>15</v>
      </c>
      <c r="AA50" s="137" t="s">
        <v>121</v>
      </c>
      <c r="AB50" s="119">
        <f t="shared" ref="AB50:AB51" si="198">VLOOKUP(AA50,valores,2,0)</f>
        <v>10</v>
      </c>
      <c r="AC50" s="119">
        <f t="shared" si="122"/>
        <v>100</v>
      </c>
      <c r="AD50" s="204" t="str">
        <f t="shared" si="123"/>
        <v>fuerte</v>
      </c>
      <c r="AE50" s="204" t="s">
        <v>163</v>
      </c>
      <c r="AF50" s="204" t="str">
        <f t="shared" si="29"/>
        <v>fuerte</v>
      </c>
      <c r="AG50" s="204" t="str">
        <f t="shared" si="76"/>
        <v>fuerte</v>
      </c>
      <c r="AH50" s="204" t="str">
        <f t="shared" si="77"/>
        <v/>
      </c>
      <c r="AI50" s="204" t="str">
        <f t="shared" si="78"/>
        <v/>
      </c>
      <c r="AJ50" s="204" t="str">
        <f t="shared" si="79"/>
        <v/>
      </c>
      <c r="AK50" s="204" t="str">
        <f t="shared" si="80"/>
        <v/>
      </c>
      <c r="AL50" s="204" t="str">
        <f t="shared" si="81"/>
        <v/>
      </c>
      <c r="AM50" s="204" t="str">
        <f t="shared" si="82"/>
        <v/>
      </c>
      <c r="AN50" s="204" t="str">
        <f t="shared" si="83"/>
        <v/>
      </c>
      <c r="AO50" s="204" t="str">
        <f t="shared" si="84"/>
        <v/>
      </c>
      <c r="AP50" s="204" t="str">
        <f t="shared" si="30"/>
        <v>fuerte</v>
      </c>
      <c r="AQ50" s="326">
        <f>AVERAGE(AC50:AC51)</f>
        <v>100</v>
      </c>
      <c r="AR50" s="408" t="str">
        <f>IF(AQ50&gt;=96,"fuerte",IF(AQ50&gt;=85,"moderado","débil"))</f>
        <v>fuerte</v>
      </c>
      <c r="AS50" s="211">
        <f>IF(AND($M50="Directamente",' Riesgos Gestión'!$AR50="fuerte"),2,"")</f>
        <v>2</v>
      </c>
      <c r="AT50" s="211">
        <f>IF(AND($N50="Directamente",' Riesgos Gestión'!$AR50="fuerte"),2,"")</f>
        <v>2</v>
      </c>
      <c r="AU50" s="211" t="str">
        <f>IF(AND($M50="Directamente",' Riesgos Gestión'!$AR50="No disminuye"),2,"")</f>
        <v/>
      </c>
      <c r="AV50" s="211" t="str">
        <f>IF(AND($N50="Indirectamente",' Riesgos Gestión'!$AR50="fuerte"),1,"")</f>
        <v/>
      </c>
      <c r="AW50" s="211" t="str">
        <f>IF(AND($N50="No disminuye",' Riesgos Gestión'!$AR50="fuerte"),0,"")</f>
        <v/>
      </c>
      <c r="AX50" s="211" t="str">
        <f>IF(AND($N50="Directamente",' Riesgos Gestión'!$AR50="Moderado"),2,"")</f>
        <v/>
      </c>
      <c r="AY50" s="211" t="str">
        <f>IF(AND($M50="Directamente",' Riesgos Gestión'!$AR50="Moderado"),1,"")</f>
        <v/>
      </c>
      <c r="AZ50" s="211" t="str">
        <f>IF(AND($N50="Indirectamente",' Riesgos Gestión'!$AR50="Moderado"),1,"")</f>
        <v/>
      </c>
      <c r="BA50" s="211" t="str">
        <f>IF(AND($M50="No disminuye",' Riesgos Gestión'!$AR50="Moderado"),1,"")</f>
        <v/>
      </c>
      <c r="BB50" s="211" t="str">
        <f>IF(AND($N50="No disminuye",' Riesgos Gestión'!$AR50="Moderado"),0,"")</f>
        <v/>
      </c>
      <c r="BC50" s="408" t="str">
        <f t="shared" ref="BC50:BC62" si="199">CONCATENATE(AS50&amp;AU50&amp;AY50&amp;BA50)</f>
        <v>2</v>
      </c>
      <c r="BD50" s="408" t="str">
        <f t="shared" si="191"/>
        <v>2</v>
      </c>
      <c r="BE50" s="404">
        <f t="shared" si="169"/>
        <v>2</v>
      </c>
      <c r="BF50" s="408">
        <f t="shared" si="92"/>
        <v>1</v>
      </c>
      <c r="BG50" s="406" t="str">
        <f t="shared" si="170"/>
        <v>Bajo</v>
      </c>
      <c r="BH50" s="310" t="s">
        <v>673</v>
      </c>
      <c r="BI50" s="310" t="s">
        <v>515</v>
      </c>
      <c r="BJ50" s="310" t="s">
        <v>583</v>
      </c>
      <c r="BK50" s="433" t="s">
        <v>191</v>
      </c>
      <c r="BL50" s="310" t="s">
        <v>674</v>
      </c>
      <c r="BM50" s="310" t="s">
        <v>655</v>
      </c>
      <c r="BN50" s="308" t="s">
        <v>748</v>
      </c>
      <c r="BO50" s="314" t="s">
        <v>191</v>
      </c>
      <c r="BP50" s="189"/>
      <c r="BQ50" s="61"/>
      <c r="BR50" s="61"/>
      <c r="BS50" s="219"/>
    </row>
    <row r="51" spans="1:71" s="12" customFormat="1" ht="159" customHeight="1" thickBot="1">
      <c r="A51" s="454"/>
      <c r="B51" s="410"/>
      <c r="C51" s="447"/>
      <c r="D51" s="447"/>
      <c r="E51" s="449"/>
      <c r="F51" s="228" t="s">
        <v>402</v>
      </c>
      <c r="G51" s="435"/>
      <c r="H51" s="437"/>
      <c r="I51" s="353"/>
      <c r="J51" s="235"/>
      <c r="K51" s="437"/>
      <c r="L51" s="143" t="s">
        <v>403</v>
      </c>
      <c r="M51" s="100" t="s">
        <v>169</v>
      </c>
      <c r="N51" s="100" t="s">
        <v>169</v>
      </c>
      <c r="O51" s="100" t="s">
        <v>108</v>
      </c>
      <c r="P51" s="72">
        <f t="shared" si="192"/>
        <v>15</v>
      </c>
      <c r="Q51" s="100" t="s">
        <v>113</v>
      </c>
      <c r="R51" s="72">
        <f t="shared" si="193"/>
        <v>15</v>
      </c>
      <c r="S51" s="100" t="s">
        <v>115</v>
      </c>
      <c r="T51" s="72">
        <f t="shared" si="194"/>
        <v>15</v>
      </c>
      <c r="U51" s="101" t="s">
        <v>125</v>
      </c>
      <c r="V51" s="72">
        <f t="shared" si="195"/>
        <v>15</v>
      </c>
      <c r="W51" s="101" t="s">
        <v>117</v>
      </c>
      <c r="X51" s="72">
        <f t="shared" si="196"/>
        <v>15</v>
      </c>
      <c r="Y51" s="101" t="s">
        <v>119</v>
      </c>
      <c r="Z51" s="72">
        <f t="shared" si="197"/>
        <v>15</v>
      </c>
      <c r="AA51" s="101" t="s">
        <v>121</v>
      </c>
      <c r="AB51" s="72">
        <f t="shared" si="198"/>
        <v>10</v>
      </c>
      <c r="AC51" s="72">
        <f t="shared" si="122"/>
        <v>100</v>
      </c>
      <c r="AD51" s="208" t="str">
        <f t="shared" si="123"/>
        <v>fuerte</v>
      </c>
      <c r="AE51" s="208" t="s">
        <v>163</v>
      </c>
      <c r="AF51" s="208" t="str">
        <f t="shared" si="29"/>
        <v>fuerte</v>
      </c>
      <c r="AG51" s="208" t="str">
        <f t="shared" si="76"/>
        <v>fuerte</v>
      </c>
      <c r="AH51" s="208" t="str">
        <f t="shared" si="77"/>
        <v/>
      </c>
      <c r="AI51" s="208" t="str">
        <f t="shared" si="78"/>
        <v/>
      </c>
      <c r="AJ51" s="208" t="str">
        <f t="shared" si="79"/>
        <v/>
      </c>
      <c r="AK51" s="208" t="str">
        <f t="shared" si="80"/>
        <v/>
      </c>
      <c r="AL51" s="208" t="str">
        <f t="shared" si="81"/>
        <v/>
      </c>
      <c r="AM51" s="208" t="str">
        <f t="shared" si="82"/>
        <v/>
      </c>
      <c r="AN51" s="208" t="str">
        <f t="shared" si="83"/>
        <v/>
      </c>
      <c r="AO51" s="208" t="str">
        <f t="shared" si="84"/>
        <v/>
      </c>
      <c r="AP51" s="208" t="str">
        <f t="shared" si="30"/>
        <v>fuerte</v>
      </c>
      <c r="AQ51" s="353"/>
      <c r="AR51" s="412"/>
      <c r="AS51" s="213" t="str">
        <f>IF(AND($M51="Directamente",' Riesgos Gestión'!$AR51="fuerte"),2,"")</f>
        <v/>
      </c>
      <c r="AT51" s="213" t="str">
        <f>IF(AND($N51="Directamente",' Riesgos Gestión'!$AR51="fuerte"),2,"")</f>
        <v/>
      </c>
      <c r="AU51" s="213" t="str">
        <f>IF(AND($M51="Directamente",' Riesgos Gestión'!$AR51="No disminuye"),2,"")</f>
        <v/>
      </c>
      <c r="AV51" s="213" t="str">
        <f>IF(AND($N51="Indirectamente",' Riesgos Gestión'!$AR51="fuerte"),1,"")</f>
        <v/>
      </c>
      <c r="AW51" s="213" t="str">
        <f>IF(AND($N51="No disminuye",' Riesgos Gestión'!$AR51="fuerte"),0,"")</f>
        <v/>
      </c>
      <c r="AX51" s="213" t="str">
        <f>IF(AND($N51="Directamente",' Riesgos Gestión'!$AR51="Moderado"),2,"")</f>
        <v/>
      </c>
      <c r="AY51" s="213" t="str">
        <f>IF(AND($M51="Directamente",' Riesgos Gestión'!$AR51="Moderado"),1,"")</f>
        <v/>
      </c>
      <c r="AZ51" s="213" t="str">
        <f>IF(AND($N51="Indirectamente",' Riesgos Gestión'!$AR51="Moderado"),1,"")</f>
        <v/>
      </c>
      <c r="BA51" s="213" t="str">
        <f>IF(AND($M51="No disminuye",' Riesgos Gestión'!$AR51="Moderado"),1,"")</f>
        <v/>
      </c>
      <c r="BB51" s="213" t="str">
        <f>IF(AND($N51="No disminuye",' Riesgos Gestión'!$AR51="Moderado"),0,"")</f>
        <v/>
      </c>
      <c r="BC51" s="412"/>
      <c r="BD51" s="412" t="str">
        <f t="shared" si="191"/>
        <v/>
      </c>
      <c r="BE51" s="414"/>
      <c r="BF51" s="412">
        <f t="shared" si="92"/>
        <v>0</v>
      </c>
      <c r="BG51" s="415" t="e">
        <f t="shared" si="170"/>
        <v>#N/A</v>
      </c>
      <c r="BH51" s="310" t="s">
        <v>675</v>
      </c>
      <c r="BI51" s="310" t="s">
        <v>516</v>
      </c>
      <c r="BJ51" s="310" t="s">
        <v>571</v>
      </c>
      <c r="BK51" s="433"/>
      <c r="BL51" s="310" t="s">
        <v>676</v>
      </c>
      <c r="BM51" s="310" t="s">
        <v>707</v>
      </c>
      <c r="BN51" s="308" t="s">
        <v>749</v>
      </c>
      <c r="BO51" s="314" t="s">
        <v>191</v>
      </c>
      <c r="BP51" s="189"/>
      <c r="BQ51" s="61"/>
      <c r="BR51" s="61"/>
      <c r="BS51" s="219"/>
    </row>
    <row r="52" spans="1:71" s="12" customFormat="1" ht="182.25" customHeight="1" thickBot="1">
      <c r="A52" s="455"/>
      <c r="B52" s="411"/>
      <c r="C52" s="229" t="s">
        <v>286</v>
      </c>
      <c r="D52" s="229" t="s">
        <v>411</v>
      </c>
      <c r="E52" s="246" t="s">
        <v>27</v>
      </c>
      <c r="F52" s="229" t="s">
        <v>287</v>
      </c>
      <c r="G52" s="222" t="s">
        <v>288</v>
      </c>
      <c r="H52" s="97">
        <v>2</v>
      </c>
      <c r="I52" s="223">
        <v>3</v>
      </c>
      <c r="J52" s="97" t="str">
        <f>CONCATENATE(H52,"-",I52)</f>
        <v>2-3</v>
      </c>
      <c r="K52" s="97" t="str">
        <f>VLOOKUP(J52,Hoja2!$G$15:$H$39,2,0)</f>
        <v>Moderado</v>
      </c>
      <c r="L52" s="144" t="s">
        <v>412</v>
      </c>
      <c r="M52" s="247" t="s">
        <v>171</v>
      </c>
      <c r="N52" s="247" t="s">
        <v>170</v>
      </c>
      <c r="O52" s="247" t="s">
        <v>108</v>
      </c>
      <c r="P52" s="102">
        <f t="shared" ref="P52" si="200">IF(O52="","",(VLOOKUP(O52,valores,2,0)))</f>
        <v>15</v>
      </c>
      <c r="Q52" s="247" t="s">
        <v>113</v>
      </c>
      <c r="R52" s="102">
        <f t="shared" ref="R52" si="201">VLOOKUP(Q52,valores,2,0)</f>
        <v>15</v>
      </c>
      <c r="S52" s="247" t="s">
        <v>115</v>
      </c>
      <c r="T52" s="102">
        <f t="shared" ref="T52" si="202">VLOOKUP(S52,valores,2,0)</f>
        <v>15</v>
      </c>
      <c r="U52" s="248" t="s">
        <v>125</v>
      </c>
      <c r="V52" s="102">
        <f t="shared" ref="V52" si="203">VLOOKUP(U52,valores,2,0)</f>
        <v>15</v>
      </c>
      <c r="W52" s="248" t="s">
        <v>117</v>
      </c>
      <c r="X52" s="102">
        <f t="shared" ref="X52" si="204">VLOOKUP(W52,valores,2,0)</f>
        <v>15</v>
      </c>
      <c r="Y52" s="248" t="s">
        <v>119</v>
      </c>
      <c r="Z52" s="102">
        <f t="shared" ref="Z52" si="205">VLOOKUP(Y52,valores,2,0)</f>
        <v>15</v>
      </c>
      <c r="AA52" s="248" t="s">
        <v>121</v>
      </c>
      <c r="AB52" s="102">
        <f t="shared" ref="AB52" si="206">VLOOKUP(AA52,valores,2,0)</f>
        <v>10</v>
      </c>
      <c r="AC52" s="102">
        <f t="shared" si="122"/>
        <v>100</v>
      </c>
      <c r="AD52" s="223" t="str">
        <f t="shared" si="123"/>
        <v>fuerte</v>
      </c>
      <c r="AE52" s="223" t="s">
        <v>163</v>
      </c>
      <c r="AF52" s="223" t="str">
        <f t="shared" si="29"/>
        <v>fuerte</v>
      </c>
      <c r="AG52" s="223" t="str">
        <f t="shared" si="76"/>
        <v>fuerte</v>
      </c>
      <c r="AH52" s="223" t="str">
        <f t="shared" si="77"/>
        <v/>
      </c>
      <c r="AI52" s="223" t="str">
        <f t="shared" si="78"/>
        <v/>
      </c>
      <c r="AJ52" s="223" t="str">
        <f t="shared" si="79"/>
        <v/>
      </c>
      <c r="AK52" s="223" t="str">
        <f t="shared" si="80"/>
        <v/>
      </c>
      <c r="AL52" s="223" t="str">
        <f t="shared" si="81"/>
        <v/>
      </c>
      <c r="AM52" s="223" t="str">
        <f t="shared" si="82"/>
        <v/>
      </c>
      <c r="AN52" s="223" t="str">
        <f t="shared" si="83"/>
        <v/>
      </c>
      <c r="AO52" s="223" t="str">
        <f t="shared" si="84"/>
        <v/>
      </c>
      <c r="AP52" s="223" t="str">
        <f t="shared" si="30"/>
        <v>fuerte</v>
      </c>
      <c r="AQ52" s="223">
        <f>AVERAGE(AC52)</f>
        <v>100</v>
      </c>
      <c r="AR52" s="214" t="str">
        <f>IF(AQ52&gt;=96,"fuerte",IF(AQ52&gt;=85,"moderado","débil"))</f>
        <v>fuerte</v>
      </c>
      <c r="AS52" s="214" t="str">
        <f>IF(AND($M52="Directamente",' Riesgos Gestión'!$AR52="fuerte"),2,"")</f>
        <v/>
      </c>
      <c r="AT52" s="214" t="str">
        <f>IF(AND($N52="Directamente",' Riesgos Gestión'!$AR52="fuerte"),2,"")</f>
        <v/>
      </c>
      <c r="AU52" s="214" t="str">
        <f>IF(AND($M52="Directamente",' Riesgos Gestión'!$AR52="No disminuye"),2,"")</f>
        <v/>
      </c>
      <c r="AV52" s="214">
        <f>IF(AND($N52="Indirectamente",' Riesgos Gestión'!$AR52="fuerte"),1,"")</f>
        <v>1</v>
      </c>
      <c r="AW52" s="214" t="str">
        <f>IF(AND($N52="No disminuye",' Riesgos Gestión'!$AR52="fuerte"),0,"")</f>
        <v/>
      </c>
      <c r="AX52" s="214" t="str">
        <f>IF(AND($N52="Directamente",' Riesgos Gestión'!$AR52="Moderado"),2,"")</f>
        <v/>
      </c>
      <c r="AY52" s="214" t="str">
        <f>IF(AND($M52="Directamente",' Riesgos Gestión'!$AR52="Moderado"),1,"")</f>
        <v/>
      </c>
      <c r="AZ52" s="214" t="str">
        <f>IF(AND($N52="Indirectamente",' Riesgos Gestión'!$AR52="Moderado"),1,"")</f>
        <v/>
      </c>
      <c r="BA52" s="214" t="str">
        <f>IF(AND($M52="No disminuye",' Riesgos Gestión'!$AR52="Moderado"),1,"")</f>
        <v/>
      </c>
      <c r="BB52" s="214" t="str">
        <f>IF(AND($N52="No disminuye",' Riesgos Gestión'!$AR52="Moderado"),0,"")</f>
        <v/>
      </c>
      <c r="BC52" s="214" t="str">
        <f t="shared" si="199"/>
        <v/>
      </c>
      <c r="BD52" s="214" t="str">
        <f t="shared" si="191"/>
        <v>1</v>
      </c>
      <c r="BE52" s="209">
        <f t="shared" si="169"/>
        <v>2</v>
      </c>
      <c r="BF52" s="223">
        <f t="shared" si="92"/>
        <v>2</v>
      </c>
      <c r="BG52" s="192" t="str">
        <f t="shared" si="170"/>
        <v>Bajo</v>
      </c>
      <c r="BH52" s="310" t="s">
        <v>677</v>
      </c>
      <c r="BI52" s="310" t="s">
        <v>559</v>
      </c>
      <c r="BJ52" s="310" t="s">
        <v>593</v>
      </c>
      <c r="BK52" s="433"/>
      <c r="BL52" s="310" t="s">
        <v>678</v>
      </c>
      <c r="BM52" s="310" t="s">
        <v>656</v>
      </c>
      <c r="BN52" s="308" t="s">
        <v>750</v>
      </c>
      <c r="BO52" s="314" t="s">
        <v>191</v>
      </c>
      <c r="BP52" s="189"/>
      <c r="BQ52" s="61"/>
      <c r="BR52" s="61"/>
      <c r="BS52" s="219"/>
    </row>
    <row r="53" spans="1:71" s="12" customFormat="1" ht="306">
      <c r="A53" s="453" t="s">
        <v>413</v>
      </c>
      <c r="B53" s="423" t="s">
        <v>414</v>
      </c>
      <c r="C53" s="423" t="s">
        <v>415</v>
      </c>
      <c r="D53" s="427" t="s">
        <v>416</v>
      </c>
      <c r="E53" s="429" t="s">
        <v>27</v>
      </c>
      <c r="F53" s="220" t="s">
        <v>299</v>
      </c>
      <c r="G53" s="434" t="s">
        <v>417</v>
      </c>
      <c r="H53" s="431">
        <v>1</v>
      </c>
      <c r="I53" s="326">
        <v>3</v>
      </c>
      <c r="J53" s="217" t="str">
        <f t="shared" ref="J53:J55" si="207">CONCATENATE(H53,"-",I53)</f>
        <v>1-3</v>
      </c>
      <c r="K53" s="431" t="str">
        <f>VLOOKUP(J53,Hoja2!$G$15:$H$39,2,0)</f>
        <v>Bajo</v>
      </c>
      <c r="L53" s="227" t="s">
        <v>300</v>
      </c>
      <c r="M53" s="136" t="s">
        <v>169</v>
      </c>
      <c r="N53" s="136" t="s">
        <v>169</v>
      </c>
      <c r="O53" s="136" t="s">
        <v>108</v>
      </c>
      <c r="P53" s="119">
        <f t="shared" ref="P53" si="208">IF(O53="","",(VLOOKUP(O53,valores,2,0)))</f>
        <v>15</v>
      </c>
      <c r="Q53" s="136" t="s">
        <v>113</v>
      </c>
      <c r="R53" s="119">
        <f t="shared" ref="R53" si="209">VLOOKUP(Q53,valores,2,0)</f>
        <v>15</v>
      </c>
      <c r="S53" s="136" t="s">
        <v>115</v>
      </c>
      <c r="T53" s="119">
        <f t="shared" ref="T53" si="210">VLOOKUP(S53,valores,2,0)</f>
        <v>15</v>
      </c>
      <c r="U53" s="137" t="s">
        <v>125</v>
      </c>
      <c r="V53" s="119">
        <f t="shared" ref="V53" si="211">VLOOKUP(U53,valores,2,0)</f>
        <v>15</v>
      </c>
      <c r="W53" s="137" t="s">
        <v>117</v>
      </c>
      <c r="X53" s="119">
        <f t="shared" ref="X53" si="212">VLOOKUP(W53,valores,2,0)</f>
        <v>15</v>
      </c>
      <c r="Y53" s="137" t="s">
        <v>119</v>
      </c>
      <c r="Z53" s="119">
        <f t="shared" ref="Z53" si="213">VLOOKUP(Y53,valores,2,0)</f>
        <v>15</v>
      </c>
      <c r="AA53" s="137" t="s">
        <v>121</v>
      </c>
      <c r="AB53" s="119">
        <f t="shared" ref="AB53" si="214">VLOOKUP(AA53,valores,2,0)</f>
        <v>10</v>
      </c>
      <c r="AC53" s="119">
        <f t="shared" si="122"/>
        <v>100</v>
      </c>
      <c r="AD53" s="204" t="str">
        <f t="shared" si="123"/>
        <v>fuerte</v>
      </c>
      <c r="AE53" s="204" t="s">
        <v>163</v>
      </c>
      <c r="AF53" s="204" t="str">
        <f t="shared" si="29"/>
        <v>fuerte</v>
      </c>
      <c r="AG53" s="204" t="str">
        <f t="shared" si="76"/>
        <v>fuerte</v>
      </c>
      <c r="AH53" s="204" t="str">
        <f t="shared" si="77"/>
        <v/>
      </c>
      <c r="AI53" s="204" t="str">
        <f t="shared" si="78"/>
        <v/>
      </c>
      <c r="AJ53" s="204" t="str">
        <f t="shared" si="79"/>
        <v/>
      </c>
      <c r="AK53" s="204" t="str">
        <f t="shared" si="80"/>
        <v/>
      </c>
      <c r="AL53" s="204" t="str">
        <f t="shared" si="81"/>
        <v/>
      </c>
      <c r="AM53" s="204" t="str">
        <f t="shared" si="82"/>
        <v/>
      </c>
      <c r="AN53" s="204" t="str">
        <f t="shared" si="83"/>
        <v/>
      </c>
      <c r="AO53" s="204" t="str">
        <f t="shared" si="84"/>
        <v/>
      </c>
      <c r="AP53" s="204" t="str">
        <f t="shared" si="30"/>
        <v>fuerte</v>
      </c>
      <c r="AQ53" s="326">
        <f>AVERAGE(AC53:AC54)</f>
        <v>100</v>
      </c>
      <c r="AR53" s="408" t="str">
        <f>IF(AQ53&gt;=96,"fuerte",IF(AQ53&gt;=85,"moderado","débil"))</f>
        <v>fuerte</v>
      </c>
      <c r="AS53" s="211">
        <f>IF(AND($M53="Directamente",' Riesgos Gestión'!$AR53="fuerte"),2,"")</f>
        <v>2</v>
      </c>
      <c r="AT53" s="211">
        <f>IF(AND($N53="Directamente",' Riesgos Gestión'!$AR53="fuerte"),2,"")</f>
        <v>2</v>
      </c>
      <c r="AU53" s="211" t="str">
        <f>IF(AND($M53="Directamente",' Riesgos Gestión'!$AR53="No disminuye"),2,"")</f>
        <v/>
      </c>
      <c r="AV53" s="211" t="str">
        <f>IF(AND($N53="Indirectamente",' Riesgos Gestión'!$AR53="fuerte"),1,"")</f>
        <v/>
      </c>
      <c r="AW53" s="211" t="str">
        <f>IF(AND($N53="No disminuye",' Riesgos Gestión'!$AR53="fuerte"),0,"")</f>
        <v/>
      </c>
      <c r="AX53" s="211" t="str">
        <f>IF(AND($N53="Directamente",' Riesgos Gestión'!$AR53="Moderado"),2,"")</f>
        <v/>
      </c>
      <c r="AY53" s="211" t="str">
        <f>IF(AND($M53="Directamente",' Riesgos Gestión'!$AR53="Moderado"),1,"")</f>
        <v/>
      </c>
      <c r="AZ53" s="211" t="str">
        <f>IF(AND($N53="Indirectamente",' Riesgos Gestión'!$AR53="Moderado"),1,"")</f>
        <v/>
      </c>
      <c r="BA53" s="211" t="str">
        <f>IF(AND($M53="No disminuye",' Riesgos Gestión'!$AR53="Moderado"),1,"")</f>
        <v/>
      </c>
      <c r="BB53" s="211" t="str">
        <f>IF(AND($N53="No disminuye",' Riesgos Gestión'!$AR53="Moderado"),0,"")</f>
        <v/>
      </c>
      <c r="BC53" s="408" t="str">
        <f t="shared" si="199"/>
        <v>2</v>
      </c>
      <c r="BD53" s="408" t="str">
        <f t="shared" si="191"/>
        <v>2</v>
      </c>
      <c r="BE53" s="404">
        <f t="shared" si="169"/>
        <v>1</v>
      </c>
      <c r="BF53" s="408">
        <f t="shared" si="92"/>
        <v>1</v>
      </c>
      <c r="BG53" s="406" t="str">
        <f>IF(K53="Bajo","Bajo",VLOOKUP(BE49&amp;"-"&amp;BF49,zona,2,0))</f>
        <v>Bajo</v>
      </c>
      <c r="BH53" s="310" t="s">
        <v>560</v>
      </c>
      <c r="BI53" s="310" t="s">
        <v>517</v>
      </c>
      <c r="BJ53" s="310" t="s">
        <v>584</v>
      </c>
      <c r="BK53" s="433" t="s">
        <v>191</v>
      </c>
      <c r="BL53" s="190" t="s">
        <v>610</v>
      </c>
      <c r="BM53" s="305" t="s">
        <v>665</v>
      </c>
      <c r="BN53" s="308" t="s">
        <v>751</v>
      </c>
      <c r="BO53" s="314" t="s">
        <v>191</v>
      </c>
      <c r="BP53" s="190"/>
      <c r="BQ53" s="61"/>
      <c r="BR53" s="61"/>
      <c r="BS53" s="219"/>
    </row>
    <row r="54" spans="1:71" s="12" customFormat="1" ht="222.75" customHeight="1" thickBot="1">
      <c r="A54" s="454"/>
      <c r="B54" s="410"/>
      <c r="C54" s="410"/>
      <c r="D54" s="456"/>
      <c r="E54" s="449"/>
      <c r="F54" s="221" t="s">
        <v>301</v>
      </c>
      <c r="G54" s="435"/>
      <c r="H54" s="437"/>
      <c r="I54" s="353"/>
      <c r="J54" s="235"/>
      <c r="K54" s="437"/>
      <c r="L54" s="228" t="s">
        <v>302</v>
      </c>
      <c r="M54" s="100" t="s">
        <v>169</v>
      </c>
      <c r="N54" s="100" t="s">
        <v>169</v>
      </c>
      <c r="O54" s="100" t="s">
        <v>108</v>
      </c>
      <c r="P54" s="72">
        <f t="shared" ref="P54" si="215">IF(O54="","",(VLOOKUP(O54,valores,2,0)))</f>
        <v>15</v>
      </c>
      <c r="Q54" s="100" t="s">
        <v>113</v>
      </c>
      <c r="R54" s="72">
        <f t="shared" ref="R54" si="216">VLOOKUP(Q54,valores,2,0)</f>
        <v>15</v>
      </c>
      <c r="S54" s="100" t="s">
        <v>115</v>
      </c>
      <c r="T54" s="72">
        <f t="shared" ref="T54" si="217">VLOOKUP(S54,valores,2,0)</f>
        <v>15</v>
      </c>
      <c r="U54" s="101" t="s">
        <v>125</v>
      </c>
      <c r="V54" s="72">
        <f t="shared" ref="V54" si="218">VLOOKUP(U54,valores,2,0)</f>
        <v>15</v>
      </c>
      <c r="W54" s="101" t="s">
        <v>117</v>
      </c>
      <c r="X54" s="72">
        <f t="shared" ref="X54" si="219">VLOOKUP(W54,valores,2,0)</f>
        <v>15</v>
      </c>
      <c r="Y54" s="101" t="s">
        <v>119</v>
      </c>
      <c r="Z54" s="72">
        <f t="shared" ref="Z54" si="220">VLOOKUP(Y54,valores,2,0)</f>
        <v>15</v>
      </c>
      <c r="AA54" s="101" t="s">
        <v>121</v>
      </c>
      <c r="AB54" s="72">
        <f t="shared" ref="AB54" si="221">VLOOKUP(AA54,valores,2,0)</f>
        <v>10</v>
      </c>
      <c r="AC54" s="72">
        <f t="shared" si="122"/>
        <v>100</v>
      </c>
      <c r="AD54" s="208" t="str">
        <f t="shared" si="123"/>
        <v>fuerte</v>
      </c>
      <c r="AE54" s="208" t="s">
        <v>163</v>
      </c>
      <c r="AF54" s="208" t="str">
        <f t="shared" si="29"/>
        <v>fuerte</v>
      </c>
      <c r="AG54" s="208" t="str">
        <f t="shared" si="76"/>
        <v>fuerte</v>
      </c>
      <c r="AH54" s="208" t="str">
        <f t="shared" si="77"/>
        <v/>
      </c>
      <c r="AI54" s="208" t="str">
        <f t="shared" si="78"/>
        <v/>
      </c>
      <c r="AJ54" s="208" t="str">
        <f t="shared" si="79"/>
        <v/>
      </c>
      <c r="AK54" s="208" t="str">
        <f t="shared" si="80"/>
        <v/>
      </c>
      <c r="AL54" s="208" t="str">
        <f t="shared" si="81"/>
        <v/>
      </c>
      <c r="AM54" s="208" t="str">
        <f t="shared" si="82"/>
        <v/>
      </c>
      <c r="AN54" s="208" t="str">
        <f t="shared" si="83"/>
        <v/>
      </c>
      <c r="AO54" s="208" t="str">
        <f t="shared" si="84"/>
        <v/>
      </c>
      <c r="AP54" s="208" t="str">
        <f t="shared" si="30"/>
        <v>fuerte</v>
      </c>
      <c r="AQ54" s="353"/>
      <c r="AR54" s="412"/>
      <c r="AS54" s="213" t="str">
        <f>IF(AND($M54="Directamente",' Riesgos Gestión'!$AR54="fuerte"),2,"")</f>
        <v/>
      </c>
      <c r="AT54" s="213" t="str">
        <f>IF(AND($N54="Directamente",' Riesgos Gestión'!$AR54="fuerte"),2,"")</f>
        <v/>
      </c>
      <c r="AU54" s="213" t="str">
        <f>IF(AND($M54="Directamente",' Riesgos Gestión'!$AR54="No disminuye"),2,"")</f>
        <v/>
      </c>
      <c r="AV54" s="213" t="str">
        <f>IF(AND($N54="Indirectamente",' Riesgos Gestión'!$AR54="fuerte"),1,"")</f>
        <v/>
      </c>
      <c r="AW54" s="213" t="str">
        <f>IF(AND($N54="No disminuye",' Riesgos Gestión'!$AR54="fuerte"),0,"")</f>
        <v/>
      </c>
      <c r="AX54" s="213" t="str">
        <f>IF(AND($N54="Directamente",' Riesgos Gestión'!$AR54="Moderado"),2,"")</f>
        <v/>
      </c>
      <c r="AY54" s="213" t="str">
        <f>IF(AND($M54="Directamente",' Riesgos Gestión'!$AR54="Moderado"),1,"")</f>
        <v/>
      </c>
      <c r="AZ54" s="213" t="str">
        <f>IF(AND($N54="Indirectamente",' Riesgos Gestión'!$AR54="Moderado"),1,"")</f>
        <v/>
      </c>
      <c r="BA54" s="213" t="str">
        <f>IF(AND($M54="No disminuye",' Riesgos Gestión'!$AR54="Moderado"),1,"")</f>
        <v/>
      </c>
      <c r="BB54" s="213" t="str">
        <f>IF(AND($N54="No disminuye",' Riesgos Gestión'!$AR54="Moderado"),0,"")</f>
        <v/>
      </c>
      <c r="BC54" s="412"/>
      <c r="BD54" s="412" t="str">
        <f t="shared" si="191"/>
        <v/>
      </c>
      <c r="BE54" s="414"/>
      <c r="BF54" s="412">
        <f t="shared" si="92"/>
        <v>0</v>
      </c>
      <c r="BG54" s="415"/>
      <c r="BH54" s="310" t="s">
        <v>561</v>
      </c>
      <c r="BI54" s="310" t="s">
        <v>517</v>
      </c>
      <c r="BJ54" s="310" t="s">
        <v>592</v>
      </c>
      <c r="BK54" s="433"/>
      <c r="BL54" s="190" t="s">
        <v>610</v>
      </c>
      <c r="BM54" s="305" t="s">
        <v>666</v>
      </c>
      <c r="BN54" s="308" t="s">
        <v>752</v>
      </c>
      <c r="BO54" s="314" t="s">
        <v>191</v>
      </c>
      <c r="BP54" s="190"/>
      <c r="BQ54" s="61"/>
      <c r="BR54" s="61"/>
      <c r="BS54" s="219"/>
    </row>
    <row r="55" spans="1:71" s="12" customFormat="1" ht="238.5" customHeight="1">
      <c r="A55" s="454"/>
      <c r="B55" s="410"/>
      <c r="C55" s="410" t="s">
        <v>303</v>
      </c>
      <c r="D55" s="456" t="s">
        <v>418</v>
      </c>
      <c r="E55" s="449" t="s">
        <v>28</v>
      </c>
      <c r="F55" s="221" t="s">
        <v>304</v>
      </c>
      <c r="G55" s="435" t="s">
        <v>305</v>
      </c>
      <c r="H55" s="437">
        <v>1</v>
      </c>
      <c r="I55" s="353">
        <v>3</v>
      </c>
      <c r="J55" s="235" t="str">
        <f t="shared" si="207"/>
        <v>1-3</v>
      </c>
      <c r="K55" s="451" t="str">
        <f>VLOOKUP(J55,Hoja2!$G$15:$H$39,2,0)</f>
        <v>Bajo</v>
      </c>
      <c r="L55" s="108" t="s">
        <v>419</v>
      </c>
      <c r="M55" s="100" t="s">
        <v>169</v>
      </c>
      <c r="N55" s="100" t="s">
        <v>169</v>
      </c>
      <c r="O55" s="100" t="s">
        <v>108</v>
      </c>
      <c r="P55" s="72">
        <f t="shared" ref="P55" si="222">IF(O55="","",(VLOOKUP(O55,valores,2,0)))</f>
        <v>15</v>
      </c>
      <c r="Q55" s="100" t="s">
        <v>113</v>
      </c>
      <c r="R55" s="72">
        <f t="shared" ref="R55:R62" si="223">VLOOKUP(Q55,valores,2,0)</f>
        <v>15</v>
      </c>
      <c r="S55" s="100" t="s">
        <v>115</v>
      </c>
      <c r="T55" s="72">
        <f t="shared" ref="T55:T56" si="224">VLOOKUP(S55,valores,2,0)</f>
        <v>15</v>
      </c>
      <c r="U55" s="101" t="s">
        <v>125</v>
      </c>
      <c r="V55" s="72">
        <f t="shared" ref="V55:V62" si="225">VLOOKUP(U55,valores,2,0)</f>
        <v>15</v>
      </c>
      <c r="W55" s="101" t="s">
        <v>117</v>
      </c>
      <c r="X55" s="72">
        <f t="shared" ref="X55:X62" si="226">VLOOKUP(W55,valores,2,0)</f>
        <v>15</v>
      </c>
      <c r="Y55" s="101" t="s">
        <v>119</v>
      </c>
      <c r="Z55" s="72">
        <f t="shared" ref="Z55:Z62" si="227">VLOOKUP(Y55,valores,2,0)</f>
        <v>15</v>
      </c>
      <c r="AA55" s="101" t="s">
        <v>121</v>
      </c>
      <c r="AB55" s="72">
        <f t="shared" ref="AB55:AB62" si="228">VLOOKUP(AA55,valores,2,0)</f>
        <v>10</v>
      </c>
      <c r="AC55" s="72">
        <f t="shared" si="122"/>
        <v>100</v>
      </c>
      <c r="AD55" s="208" t="str">
        <f t="shared" si="123"/>
        <v>fuerte</v>
      </c>
      <c r="AE55" s="208" t="s">
        <v>163</v>
      </c>
      <c r="AF55" s="208" t="str">
        <f t="shared" si="29"/>
        <v>fuerte</v>
      </c>
      <c r="AG55" s="208" t="str">
        <f t="shared" si="76"/>
        <v>fuerte</v>
      </c>
      <c r="AH55" s="208" t="str">
        <f t="shared" si="77"/>
        <v/>
      </c>
      <c r="AI55" s="208" t="str">
        <f t="shared" si="78"/>
        <v/>
      </c>
      <c r="AJ55" s="208" t="str">
        <f t="shared" si="79"/>
        <v/>
      </c>
      <c r="AK55" s="208" t="str">
        <f t="shared" si="80"/>
        <v/>
      </c>
      <c r="AL55" s="208" t="str">
        <f t="shared" si="81"/>
        <v/>
      </c>
      <c r="AM55" s="208" t="str">
        <f t="shared" si="82"/>
        <v/>
      </c>
      <c r="AN55" s="208" t="str">
        <f t="shared" si="83"/>
        <v/>
      </c>
      <c r="AO55" s="208" t="str">
        <f t="shared" si="84"/>
        <v/>
      </c>
      <c r="AP55" s="208" t="str">
        <f t="shared" si="30"/>
        <v>fuerte</v>
      </c>
      <c r="AQ55" s="353">
        <f>AVERAGE(AC55:AC56)</f>
        <v>100</v>
      </c>
      <c r="AR55" s="412" t="str">
        <f>IF(AQ55&gt;=96,"fuerte",IF(AQ55&gt;=85,"moderado","débil"))</f>
        <v>fuerte</v>
      </c>
      <c r="AS55" s="213">
        <f>IF(AND($M55="Directamente",' Riesgos Gestión'!$AR55="fuerte"),2,"")</f>
        <v>2</v>
      </c>
      <c r="AT55" s="213">
        <f>IF(AND($N55="Directamente",' Riesgos Gestión'!$AR55="fuerte"),2,"")</f>
        <v>2</v>
      </c>
      <c r="AU55" s="213" t="str">
        <f>IF(AND($M55="Directamente",' Riesgos Gestión'!$AR55="No disminuye"),2,"")</f>
        <v/>
      </c>
      <c r="AV55" s="213" t="str">
        <f>IF(AND($N55="Indirectamente",' Riesgos Gestión'!$AR55="fuerte"),1,"")</f>
        <v/>
      </c>
      <c r="AW55" s="213" t="str">
        <f>IF(AND($N55="No disminuye",' Riesgos Gestión'!$AR55="fuerte"),0,"")</f>
        <v/>
      </c>
      <c r="AX55" s="213" t="str">
        <f>IF(AND($N55="Directamente",' Riesgos Gestión'!$AR55="Moderado"),2,"")</f>
        <v/>
      </c>
      <c r="AY55" s="213" t="str">
        <f>IF(AND($M55="Directamente",' Riesgos Gestión'!$AR55="Moderado"),1,"")</f>
        <v/>
      </c>
      <c r="AZ55" s="213" t="str">
        <f>IF(AND($N55="Indirectamente",' Riesgos Gestión'!$AR55="Moderado"),1,"")</f>
        <v/>
      </c>
      <c r="BA55" s="213" t="str">
        <f>IF(AND($M55="No disminuye",' Riesgos Gestión'!$AR55="Moderado"),1,"")</f>
        <v/>
      </c>
      <c r="BB55" s="213" t="str">
        <f>IF(AND($N55="No disminuye",' Riesgos Gestión'!$AR55="Moderado"),0,"")</f>
        <v/>
      </c>
      <c r="BC55" s="412" t="str">
        <f t="shared" si="199"/>
        <v>2</v>
      </c>
      <c r="BD55" s="412" t="str">
        <f t="shared" si="191"/>
        <v>2</v>
      </c>
      <c r="BE55" s="404">
        <f t="shared" si="169"/>
        <v>1</v>
      </c>
      <c r="BF55" s="412">
        <f t="shared" si="92"/>
        <v>1</v>
      </c>
      <c r="BG55" s="417" t="str">
        <f>IF(K55="Bajo","Bajo",VLOOKUP(BE51&amp;"-"&amp;BF51,zona,2,0))</f>
        <v>Bajo</v>
      </c>
      <c r="BH55" s="310" t="s">
        <v>500</v>
      </c>
      <c r="BI55" s="310" t="s">
        <v>517</v>
      </c>
      <c r="BJ55" s="310" t="s">
        <v>591</v>
      </c>
      <c r="BK55" s="433" t="s">
        <v>191</v>
      </c>
      <c r="BL55" s="315" t="s">
        <v>613</v>
      </c>
      <c r="BM55" s="305" t="s">
        <v>667</v>
      </c>
      <c r="BN55" s="308" t="s">
        <v>753</v>
      </c>
      <c r="BO55" s="314" t="s">
        <v>191</v>
      </c>
      <c r="BP55" s="186"/>
      <c r="BQ55" s="61"/>
      <c r="BR55" s="61"/>
      <c r="BS55" s="219"/>
    </row>
    <row r="56" spans="1:71" s="12" customFormat="1" ht="242.25" customHeight="1" thickBot="1">
      <c r="A56" s="455"/>
      <c r="B56" s="411"/>
      <c r="C56" s="411"/>
      <c r="D56" s="457"/>
      <c r="E56" s="450"/>
      <c r="F56" s="222" t="s">
        <v>420</v>
      </c>
      <c r="G56" s="436"/>
      <c r="H56" s="438"/>
      <c r="I56" s="439"/>
      <c r="J56" s="97"/>
      <c r="K56" s="452"/>
      <c r="L56" s="96" t="s">
        <v>306</v>
      </c>
      <c r="M56" s="247" t="s">
        <v>169</v>
      </c>
      <c r="N56" s="247" t="s">
        <v>169</v>
      </c>
      <c r="O56" s="247" t="s">
        <v>108</v>
      </c>
      <c r="P56" s="102">
        <f t="shared" ref="P56:P62" si="229">IF(O56="","",(VLOOKUP(O56,valores,2,0)))</f>
        <v>15</v>
      </c>
      <c r="Q56" s="247" t="s">
        <v>113</v>
      </c>
      <c r="R56" s="102">
        <f t="shared" si="223"/>
        <v>15</v>
      </c>
      <c r="S56" s="247" t="s">
        <v>115</v>
      </c>
      <c r="T56" s="102">
        <f t="shared" si="224"/>
        <v>15</v>
      </c>
      <c r="U56" s="248" t="s">
        <v>125</v>
      </c>
      <c r="V56" s="102">
        <f t="shared" si="225"/>
        <v>15</v>
      </c>
      <c r="W56" s="248" t="s">
        <v>117</v>
      </c>
      <c r="X56" s="102">
        <f t="shared" si="226"/>
        <v>15</v>
      </c>
      <c r="Y56" s="248" t="s">
        <v>119</v>
      </c>
      <c r="Z56" s="102">
        <f t="shared" si="227"/>
        <v>15</v>
      </c>
      <c r="AA56" s="248" t="s">
        <v>121</v>
      </c>
      <c r="AB56" s="102">
        <f t="shared" si="228"/>
        <v>10</v>
      </c>
      <c r="AC56" s="102">
        <f t="shared" si="122"/>
        <v>100</v>
      </c>
      <c r="AD56" s="223" t="str">
        <f t="shared" si="123"/>
        <v>fuerte</v>
      </c>
      <c r="AE56" s="223" t="s">
        <v>163</v>
      </c>
      <c r="AF56" s="223" t="str">
        <f t="shared" si="29"/>
        <v>fuerte</v>
      </c>
      <c r="AG56" s="223" t="str">
        <f t="shared" si="76"/>
        <v>fuerte</v>
      </c>
      <c r="AH56" s="223" t="str">
        <f t="shared" si="77"/>
        <v/>
      </c>
      <c r="AI56" s="223" t="str">
        <f t="shared" si="78"/>
        <v/>
      </c>
      <c r="AJ56" s="223" t="str">
        <f t="shared" si="79"/>
        <v/>
      </c>
      <c r="AK56" s="223" t="str">
        <f t="shared" si="80"/>
        <v/>
      </c>
      <c r="AL56" s="223" t="str">
        <f t="shared" si="81"/>
        <v/>
      </c>
      <c r="AM56" s="223" t="str">
        <f t="shared" si="82"/>
        <v/>
      </c>
      <c r="AN56" s="223" t="str">
        <f t="shared" si="83"/>
        <v/>
      </c>
      <c r="AO56" s="223" t="str">
        <f t="shared" si="84"/>
        <v/>
      </c>
      <c r="AP56" s="223" t="str">
        <f t="shared" si="30"/>
        <v>fuerte</v>
      </c>
      <c r="AQ56" s="439"/>
      <c r="AR56" s="413"/>
      <c r="AS56" s="214" t="str">
        <f>IF(AND($M56="Directamente",' Riesgos Gestión'!$AR56="fuerte"),2,"")</f>
        <v/>
      </c>
      <c r="AT56" s="214" t="str">
        <f>IF(AND($N56="Directamente",' Riesgos Gestión'!$AR56="fuerte"),2,"")</f>
        <v/>
      </c>
      <c r="AU56" s="214" t="str">
        <f>IF(AND($M56="Directamente",' Riesgos Gestión'!$AR56="No disminuye"),2,"")</f>
        <v/>
      </c>
      <c r="AV56" s="214" t="str">
        <f>IF(AND($N56="Indirectamente",' Riesgos Gestión'!$AR56="fuerte"),1,"")</f>
        <v/>
      </c>
      <c r="AW56" s="214" t="str">
        <f>IF(AND($N56="No disminuye",' Riesgos Gestión'!$AR56="fuerte"),0,"")</f>
        <v/>
      </c>
      <c r="AX56" s="214" t="str">
        <f>IF(AND($N56="Directamente",' Riesgos Gestión'!$AR56="Moderado"),2,"")</f>
        <v/>
      </c>
      <c r="AY56" s="214" t="str">
        <f>IF(AND($M56="Directamente",' Riesgos Gestión'!$AR56="Moderado"),1,"")</f>
        <v/>
      </c>
      <c r="AZ56" s="214" t="str">
        <f>IF(AND($N56="Indirectamente",' Riesgos Gestión'!$AR56="Moderado"),1,"")</f>
        <v/>
      </c>
      <c r="BA56" s="214" t="str">
        <f>IF(AND($M56="No disminuye",' Riesgos Gestión'!$AR56="Moderado"),1,"")</f>
        <v/>
      </c>
      <c r="BB56" s="214" t="str">
        <f>IF(AND($N56="No disminuye",' Riesgos Gestión'!$AR56="Moderado"),0,"")</f>
        <v/>
      </c>
      <c r="BC56" s="413"/>
      <c r="BD56" s="413"/>
      <c r="BE56" s="414"/>
      <c r="BF56" s="413">
        <f t="shared" si="92"/>
        <v>0</v>
      </c>
      <c r="BG56" s="418"/>
      <c r="BH56" s="310" t="s">
        <v>500</v>
      </c>
      <c r="BI56" s="310" t="s">
        <v>517</v>
      </c>
      <c r="BJ56" s="310" t="s">
        <v>590</v>
      </c>
      <c r="BK56" s="433"/>
      <c r="BL56" s="315" t="s">
        <v>613</v>
      </c>
      <c r="BM56" s="305" t="s">
        <v>668</v>
      </c>
      <c r="BN56" s="308" t="s">
        <v>754</v>
      </c>
      <c r="BO56" s="314" t="s">
        <v>191</v>
      </c>
      <c r="BP56" s="186"/>
      <c r="BQ56" s="61"/>
      <c r="BR56" s="61"/>
      <c r="BS56" s="219"/>
    </row>
    <row r="57" spans="1:71" s="12" customFormat="1" ht="296.25" customHeight="1">
      <c r="A57" s="440" t="s">
        <v>421</v>
      </c>
      <c r="B57" s="423" t="s">
        <v>309</v>
      </c>
      <c r="C57" s="443" t="s">
        <v>310</v>
      </c>
      <c r="D57" s="446" t="s">
        <v>405</v>
      </c>
      <c r="E57" s="429" t="s">
        <v>45</v>
      </c>
      <c r="F57" s="107" t="s">
        <v>404</v>
      </c>
      <c r="G57" s="434" t="s">
        <v>406</v>
      </c>
      <c r="H57" s="431">
        <v>5</v>
      </c>
      <c r="I57" s="431">
        <v>4</v>
      </c>
      <c r="J57" s="431" t="str">
        <f t="shared" ref="J57" si="230">CONCATENATE(H57,"-",I57)</f>
        <v>5-4</v>
      </c>
      <c r="K57" s="431" t="str">
        <f>VLOOKUP(J57,Hoja2!$G$15:$H$39,2,0)</f>
        <v>Extremadamente alto</v>
      </c>
      <c r="L57" s="220" t="s">
        <v>311</v>
      </c>
      <c r="M57" s="136" t="s">
        <v>169</v>
      </c>
      <c r="N57" s="136" t="s">
        <v>169</v>
      </c>
      <c r="O57" s="136" t="s">
        <v>108</v>
      </c>
      <c r="P57" s="119">
        <f t="shared" si="229"/>
        <v>15</v>
      </c>
      <c r="Q57" s="136" t="s">
        <v>113</v>
      </c>
      <c r="R57" s="119">
        <f t="shared" si="223"/>
        <v>15</v>
      </c>
      <c r="S57" s="136" t="s">
        <v>115</v>
      </c>
      <c r="T57" s="119">
        <f>VLOOKUP(S57,valores,2,0)</f>
        <v>15</v>
      </c>
      <c r="U57" s="137" t="s">
        <v>126</v>
      </c>
      <c r="V57" s="119">
        <f t="shared" si="225"/>
        <v>10</v>
      </c>
      <c r="W57" s="137" t="s">
        <v>118</v>
      </c>
      <c r="X57" s="119">
        <f t="shared" si="226"/>
        <v>0</v>
      </c>
      <c r="Y57" s="137" t="s">
        <v>119</v>
      </c>
      <c r="Z57" s="119">
        <f t="shared" si="227"/>
        <v>15</v>
      </c>
      <c r="AA57" s="137" t="s">
        <v>121</v>
      </c>
      <c r="AB57" s="119">
        <f t="shared" si="228"/>
        <v>10</v>
      </c>
      <c r="AC57" s="119">
        <f>SUM(AB57,Z57,X57,V57,T57,R57,P57)</f>
        <v>80</v>
      </c>
      <c r="AD57" s="204" t="str">
        <f t="shared" si="123"/>
        <v>débil</v>
      </c>
      <c r="AE57" s="204" t="s">
        <v>163</v>
      </c>
      <c r="AF57" s="204" t="str">
        <f t="shared" si="29"/>
        <v>fuerte</v>
      </c>
      <c r="AG57" s="204" t="str">
        <f t="shared" si="76"/>
        <v/>
      </c>
      <c r="AH57" s="204" t="str">
        <f t="shared" si="77"/>
        <v/>
      </c>
      <c r="AI57" s="204" t="str">
        <f t="shared" si="78"/>
        <v/>
      </c>
      <c r="AJ57" s="204" t="str">
        <f t="shared" si="79"/>
        <v/>
      </c>
      <c r="AK57" s="204" t="str">
        <f t="shared" si="80"/>
        <v/>
      </c>
      <c r="AL57" s="204" t="str">
        <f t="shared" si="81"/>
        <v/>
      </c>
      <c r="AM57" s="204" t="str">
        <f t="shared" si="82"/>
        <v>débil</v>
      </c>
      <c r="AN57" s="204" t="str">
        <f t="shared" si="83"/>
        <v/>
      </c>
      <c r="AO57" s="204" t="str">
        <f t="shared" si="84"/>
        <v/>
      </c>
      <c r="AP57" s="204" t="str">
        <f t="shared" si="30"/>
        <v>débil</v>
      </c>
      <c r="AQ57" s="353">
        <f>AVERAGE(AC57:AC60)</f>
        <v>95</v>
      </c>
      <c r="AR57" s="412" t="str">
        <f>IF(AQ57&gt;=96,"fuerte",IF(AQ57&gt;=85,"moderado","débil"))</f>
        <v>moderado</v>
      </c>
      <c r="AS57" s="211" t="str">
        <f>IF(AND($M57="Directamente",' Riesgos Gestión'!$AR57="fuerte"),2,"")</f>
        <v/>
      </c>
      <c r="AT57" s="211" t="str">
        <f>IF(AND($N57="Directamente",' Riesgos Gestión'!$AR57="fuerte"),2,"")</f>
        <v/>
      </c>
      <c r="AU57" s="211" t="str">
        <f>IF(AND($M57="Directamente",' Riesgos Gestión'!$AR57="No disminuye"),2,"")</f>
        <v/>
      </c>
      <c r="AV57" s="211" t="str">
        <f>IF(AND($N57="Indirectamente",' Riesgos Gestión'!$AR57="fuerte"),1,"")</f>
        <v/>
      </c>
      <c r="AW57" s="211" t="str">
        <f>IF(AND($N57="No disminuye",' Riesgos Gestión'!$AR57="fuerte"),0,"")</f>
        <v/>
      </c>
      <c r="AX57" s="211">
        <f>IF(AND($N57="Directamente",' Riesgos Gestión'!$AR57="Moderado"),2,"")</f>
        <v>2</v>
      </c>
      <c r="AY57" s="211">
        <f>IF(AND($M57="Directamente",' Riesgos Gestión'!$AR57="Moderado"),1,"")</f>
        <v>1</v>
      </c>
      <c r="AZ57" s="211" t="str">
        <f>IF(AND($N57="Indirectamente",' Riesgos Gestión'!$AR57="Moderado"),1,"")</f>
        <v/>
      </c>
      <c r="BA57" s="211" t="str">
        <f>IF(AND($M57="No disminuye",' Riesgos Gestión'!$AR57="Moderado"),1,"")</f>
        <v/>
      </c>
      <c r="BB57" s="211" t="str">
        <f>IF(AND($N57="No disminuye",' Riesgos Gestión'!$AR57="Moderado"),0,"")</f>
        <v/>
      </c>
      <c r="BC57" s="408" t="str">
        <f t="shared" si="199"/>
        <v>1</v>
      </c>
      <c r="BD57" s="408" t="str">
        <f t="shared" si="191"/>
        <v>2</v>
      </c>
      <c r="BE57" s="404">
        <f t="shared" si="169"/>
        <v>4</v>
      </c>
      <c r="BF57" s="408">
        <f t="shared" si="92"/>
        <v>2</v>
      </c>
      <c r="BG57" s="406" t="str">
        <f>VLOOKUP(BE57&amp;"-"&amp;BF57,zona,2,0)</f>
        <v>Alto</v>
      </c>
      <c r="BH57" s="310" t="s">
        <v>679</v>
      </c>
      <c r="BI57" s="310" t="s">
        <v>474</v>
      </c>
      <c r="BJ57" s="310" t="s">
        <v>594</v>
      </c>
      <c r="BK57" s="433" t="s">
        <v>191</v>
      </c>
      <c r="BL57" s="304" t="s">
        <v>636</v>
      </c>
      <c r="BM57" s="305" t="s">
        <v>637</v>
      </c>
      <c r="BN57" s="308" t="s">
        <v>755</v>
      </c>
      <c r="BO57" s="314" t="s">
        <v>191</v>
      </c>
      <c r="BP57" s="186"/>
      <c r="BQ57" s="61"/>
      <c r="BR57" s="61"/>
      <c r="BS57" s="219"/>
    </row>
    <row r="58" spans="1:71" s="12" customFormat="1" ht="135.75" customHeight="1">
      <c r="A58" s="441"/>
      <c r="B58" s="410"/>
      <c r="C58" s="444"/>
      <c r="D58" s="447"/>
      <c r="E58" s="449"/>
      <c r="F58" s="98" t="s">
        <v>312</v>
      </c>
      <c r="G58" s="435"/>
      <c r="H58" s="437"/>
      <c r="I58" s="437"/>
      <c r="J58" s="437"/>
      <c r="K58" s="437"/>
      <c r="L58" s="221" t="s">
        <v>313</v>
      </c>
      <c r="M58" s="100" t="s">
        <v>169</v>
      </c>
      <c r="N58" s="100" t="s">
        <v>170</v>
      </c>
      <c r="O58" s="100" t="s">
        <v>108</v>
      </c>
      <c r="P58" s="72">
        <f t="shared" si="229"/>
        <v>15</v>
      </c>
      <c r="Q58" s="100" t="s">
        <v>113</v>
      </c>
      <c r="R58" s="72">
        <f t="shared" si="223"/>
        <v>15</v>
      </c>
      <c r="S58" s="100" t="s">
        <v>115</v>
      </c>
      <c r="T58" s="72">
        <f>VLOOKUP(S58,valores,2,0)</f>
        <v>15</v>
      </c>
      <c r="U58" s="101" t="s">
        <v>125</v>
      </c>
      <c r="V58" s="72">
        <f t="shared" si="225"/>
        <v>15</v>
      </c>
      <c r="W58" s="101" t="s">
        <v>117</v>
      </c>
      <c r="X58" s="72">
        <f t="shared" si="226"/>
        <v>15</v>
      </c>
      <c r="Y58" s="101" t="s">
        <v>119</v>
      </c>
      <c r="Z58" s="72">
        <f t="shared" si="227"/>
        <v>15</v>
      </c>
      <c r="AA58" s="101" t="s">
        <v>121</v>
      </c>
      <c r="AB58" s="72">
        <f t="shared" si="228"/>
        <v>10</v>
      </c>
      <c r="AC58" s="72">
        <f t="shared" ref="AC58:AC62" si="231">SUM(AB58,Z58,X58,V58,T58,R58,P58)</f>
        <v>100</v>
      </c>
      <c r="AD58" s="208" t="str">
        <f t="shared" si="123"/>
        <v>fuerte</v>
      </c>
      <c r="AE58" s="208" t="s">
        <v>163</v>
      </c>
      <c r="AF58" s="208" t="str">
        <f t="shared" si="29"/>
        <v>fuerte</v>
      </c>
      <c r="AG58" s="208" t="str">
        <f t="shared" si="76"/>
        <v>fuerte</v>
      </c>
      <c r="AH58" s="208" t="str">
        <f t="shared" si="77"/>
        <v/>
      </c>
      <c r="AI58" s="208" t="str">
        <f t="shared" si="78"/>
        <v/>
      </c>
      <c r="AJ58" s="208" t="str">
        <f t="shared" si="79"/>
        <v/>
      </c>
      <c r="AK58" s="208" t="str">
        <f t="shared" si="80"/>
        <v/>
      </c>
      <c r="AL58" s="208" t="str">
        <f t="shared" si="81"/>
        <v/>
      </c>
      <c r="AM58" s="208" t="str">
        <f t="shared" si="82"/>
        <v/>
      </c>
      <c r="AN58" s="208" t="str">
        <f t="shared" si="83"/>
        <v/>
      </c>
      <c r="AO58" s="208" t="str">
        <f t="shared" si="84"/>
        <v/>
      </c>
      <c r="AP58" s="208" t="str">
        <f t="shared" si="30"/>
        <v>fuerte</v>
      </c>
      <c r="AQ58" s="353"/>
      <c r="AR58" s="412"/>
      <c r="AS58" s="213" t="str">
        <f>IF(AND($M58="Directamente",' Riesgos Gestión'!$AR58="fuerte"),2,"")</f>
        <v/>
      </c>
      <c r="AT58" s="213" t="str">
        <f>IF(AND($N58="Directamente",' Riesgos Gestión'!$AR58="fuerte"),2,"")</f>
        <v/>
      </c>
      <c r="AU58" s="213" t="str">
        <f>IF(AND($M58="Directamente",' Riesgos Gestión'!$AR58="No disminuye"),2,"")</f>
        <v/>
      </c>
      <c r="AV58" s="213" t="str">
        <f>IF(AND($N58="Indirectamente",' Riesgos Gestión'!$AR58="fuerte"),1,"")</f>
        <v/>
      </c>
      <c r="AW58" s="213" t="str">
        <f>IF(AND($N58="No disminuye",' Riesgos Gestión'!$AR58="fuerte"),0,"")</f>
        <v/>
      </c>
      <c r="AX58" s="213" t="str">
        <f>IF(AND($N58="Directamente",' Riesgos Gestión'!$AR58="Moderado"),2,"")</f>
        <v/>
      </c>
      <c r="AY58" s="213" t="str">
        <f>IF(AND($M58="Directamente",' Riesgos Gestión'!$AR58="Moderado"),1,"")</f>
        <v/>
      </c>
      <c r="AZ58" s="213" t="str">
        <f>IF(AND($N58="Indirectamente",' Riesgos Gestión'!$AR58="Moderado"),1,"")</f>
        <v/>
      </c>
      <c r="BA58" s="213" t="str">
        <f>IF(AND($M58="No disminuye",' Riesgos Gestión'!$AR58="Moderado"),1,"")</f>
        <v/>
      </c>
      <c r="BB58" s="213" t="str">
        <f>IF(AND($N58="No disminuye",' Riesgos Gestión'!$AR58="Moderado"),0,"")</f>
        <v/>
      </c>
      <c r="BC58" s="412"/>
      <c r="BD58" s="412" t="str">
        <f t="shared" si="191"/>
        <v/>
      </c>
      <c r="BE58" s="405"/>
      <c r="BF58" s="412">
        <f t="shared" si="92"/>
        <v>0</v>
      </c>
      <c r="BG58" s="415" t="e">
        <f>VLOOKUP(BE58&amp;"-"&amp;BF58,zona,2,0)</f>
        <v>#N/A</v>
      </c>
      <c r="BH58" s="310" t="s">
        <v>680</v>
      </c>
      <c r="BI58" s="308" t="s">
        <v>501</v>
      </c>
      <c r="BJ58" s="310" t="s">
        <v>589</v>
      </c>
      <c r="BK58" s="433"/>
      <c r="BL58" s="305" t="s">
        <v>638</v>
      </c>
      <c r="BM58" s="310" t="s">
        <v>639</v>
      </c>
      <c r="BN58" s="308" t="s">
        <v>756</v>
      </c>
      <c r="BO58" s="314" t="s">
        <v>191</v>
      </c>
      <c r="BP58" s="188"/>
      <c r="BQ58" s="61"/>
      <c r="BR58" s="61"/>
      <c r="BS58" s="219"/>
    </row>
    <row r="59" spans="1:71" s="12" customFormat="1" ht="120" customHeight="1">
      <c r="A59" s="441"/>
      <c r="B59" s="410"/>
      <c r="C59" s="444"/>
      <c r="D59" s="447"/>
      <c r="E59" s="449"/>
      <c r="F59" s="98" t="s">
        <v>314</v>
      </c>
      <c r="G59" s="435"/>
      <c r="H59" s="437"/>
      <c r="I59" s="437"/>
      <c r="J59" s="437"/>
      <c r="K59" s="437"/>
      <c r="L59" s="221" t="s">
        <v>422</v>
      </c>
      <c r="M59" s="100" t="s">
        <v>169</v>
      </c>
      <c r="N59" s="100" t="s">
        <v>169</v>
      </c>
      <c r="O59" s="100" t="s">
        <v>108</v>
      </c>
      <c r="P59" s="72">
        <f t="shared" si="229"/>
        <v>15</v>
      </c>
      <c r="Q59" s="100" t="s">
        <v>113</v>
      </c>
      <c r="R59" s="72">
        <f t="shared" si="223"/>
        <v>15</v>
      </c>
      <c r="S59" s="100" t="s">
        <v>115</v>
      </c>
      <c r="T59" s="72">
        <f>VLOOKUP(S59,valores,2,0)</f>
        <v>15</v>
      </c>
      <c r="U59" s="101" t="s">
        <v>125</v>
      </c>
      <c r="V59" s="72">
        <f t="shared" si="225"/>
        <v>15</v>
      </c>
      <c r="W59" s="101" t="s">
        <v>117</v>
      </c>
      <c r="X59" s="72">
        <f t="shared" si="226"/>
        <v>15</v>
      </c>
      <c r="Y59" s="101" t="s">
        <v>119</v>
      </c>
      <c r="Z59" s="72">
        <f t="shared" si="227"/>
        <v>15</v>
      </c>
      <c r="AA59" s="101" t="s">
        <v>121</v>
      </c>
      <c r="AB59" s="72">
        <f t="shared" si="228"/>
        <v>10</v>
      </c>
      <c r="AC59" s="72">
        <f t="shared" si="231"/>
        <v>100</v>
      </c>
      <c r="AD59" s="208" t="str">
        <f t="shared" si="123"/>
        <v>fuerte</v>
      </c>
      <c r="AE59" s="208" t="s">
        <v>163</v>
      </c>
      <c r="AF59" s="208" t="str">
        <f t="shared" si="29"/>
        <v>fuerte</v>
      </c>
      <c r="AG59" s="208" t="str">
        <f t="shared" si="76"/>
        <v>fuerte</v>
      </c>
      <c r="AH59" s="208" t="str">
        <f t="shared" si="77"/>
        <v/>
      </c>
      <c r="AI59" s="208" t="str">
        <f t="shared" si="78"/>
        <v/>
      </c>
      <c r="AJ59" s="208" t="str">
        <f t="shared" si="79"/>
        <v/>
      </c>
      <c r="AK59" s="208" t="str">
        <f t="shared" si="80"/>
        <v/>
      </c>
      <c r="AL59" s="208" t="str">
        <f t="shared" si="81"/>
        <v/>
      </c>
      <c r="AM59" s="208" t="str">
        <f t="shared" si="82"/>
        <v/>
      </c>
      <c r="AN59" s="208" t="str">
        <f t="shared" si="83"/>
        <v/>
      </c>
      <c r="AO59" s="208" t="str">
        <f t="shared" si="84"/>
        <v/>
      </c>
      <c r="AP59" s="208" t="str">
        <f t="shared" si="30"/>
        <v>fuerte</v>
      </c>
      <c r="AQ59" s="353"/>
      <c r="AR59" s="412"/>
      <c r="AS59" s="213" t="str">
        <f>IF(AND($M59="Directamente",' Riesgos Gestión'!$AR59="fuerte"),2,"")</f>
        <v/>
      </c>
      <c r="AT59" s="213" t="str">
        <f>IF(AND($N59="Directamente",' Riesgos Gestión'!$AR59="fuerte"),2,"")</f>
        <v/>
      </c>
      <c r="AU59" s="213" t="str">
        <f>IF(AND($M59="Directamente",' Riesgos Gestión'!$AR59="No disminuye"),2,"")</f>
        <v/>
      </c>
      <c r="AV59" s="213" t="str">
        <f>IF(AND($N59="Indirectamente",' Riesgos Gestión'!$AR59="fuerte"),1,"")</f>
        <v/>
      </c>
      <c r="AW59" s="213" t="str">
        <f>IF(AND($N59="No disminuye",' Riesgos Gestión'!$AR59="fuerte"),0,"")</f>
        <v/>
      </c>
      <c r="AX59" s="213" t="str">
        <f>IF(AND($N59="Directamente",' Riesgos Gestión'!$AR59="Moderado"),2,"")</f>
        <v/>
      </c>
      <c r="AY59" s="213" t="str">
        <f>IF(AND($M59="Directamente",' Riesgos Gestión'!$AR59="Moderado"),1,"")</f>
        <v/>
      </c>
      <c r="AZ59" s="213" t="str">
        <f>IF(AND($N59="Indirectamente",' Riesgos Gestión'!$AR59="Moderado"),1,"")</f>
        <v/>
      </c>
      <c r="BA59" s="213" t="str">
        <f>IF(AND($M59="No disminuye",' Riesgos Gestión'!$AR59="Moderado"),1,"")</f>
        <v/>
      </c>
      <c r="BB59" s="213" t="str">
        <f>IF(AND($N59="No disminuye",' Riesgos Gestión'!$AR59="Moderado"),0,"")</f>
        <v/>
      </c>
      <c r="BC59" s="412"/>
      <c r="BD59" s="412" t="str">
        <f t="shared" si="191"/>
        <v/>
      </c>
      <c r="BE59" s="405"/>
      <c r="BF59" s="412">
        <f t="shared" si="92"/>
        <v>0</v>
      </c>
      <c r="BG59" s="415" t="e">
        <f>VLOOKUP(BE59&amp;"-"&amp;BF59,zona,2,0)</f>
        <v>#N/A</v>
      </c>
      <c r="BH59" s="310" t="s">
        <v>681</v>
      </c>
      <c r="BI59" s="308" t="s">
        <v>502</v>
      </c>
      <c r="BJ59" s="310" t="s">
        <v>587</v>
      </c>
      <c r="BK59" s="433"/>
      <c r="BL59" s="305" t="s">
        <v>640</v>
      </c>
      <c r="BM59" s="310" t="s">
        <v>641</v>
      </c>
      <c r="BN59" s="308" t="s">
        <v>757</v>
      </c>
      <c r="BO59" s="314" t="s">
        <v>191</v>
      </c>
      <c r="BP59" s="188"/>
      <c r="BQ59" s="61"/>
      <c r="BR59" s="61"/>
      <c r="BS59" s="219"/>
    </row>
    <row r="60" spans="1:71" s="12" customFormat="1" ht="128.25" thickBot="1">
      <c r="A60" s="442"/>
      <c r="B60" s="411"/>
      <c r="C60" s="445"/>
      <c r="D60" s="448"/>
      <c r="E60" s="450"/>
      <c r="F60" s="145" t="s">
        <v>315</v>
      </c>
      <c r="G60" s="436"/>
      <c r="H60" s="438"/>
      <c r="I60" s="438"/>
      <c r="J60" s="438"/>
      <c r="K60" s="438"/>
      <c r="L60" s="222" t="s">
        <v>316</v>
      </c>
      <c r="M60" s="247" t="s">
        <v>169</v>
      </c>
      <c r="N60" s="247" t="s">
        <v>170</v>
      </c>
      <c r="O60" s="247" t="s">
        <v>108</v>
      </c>
      <c r="P60" s="102">
        <f t="shared" si="229"/>
        <v>15</v>
      </c>
      <c r="Q60" s="247" t="s">
        <v>113</v>
      </c>
      <c r="R60" s="102">
        <f t="shared" si="223"/>
        <v>15</v>
      </c>
      <c r="S60" s="247" t="s">
        <v>115</v>
      </c>
      <c r="T60" s="102">
        <f>VLOOKUP(S60,valores,2,0)</f>
        <v>15</v>
      </c>
      <c r="U60" s="248" t="s">
        <v>125</v>
      </c>
      <c r="V60" s="102">
        <f t="shared" si="225"/>
        <v>15</v>
      </c>
      <c r="W60" s="248" t="s">
        <v>117</v>
      </c>
      <c r="X60" s="102">
        <f t="shared" si="226"/>
        <v>15</v>
      </c>
      <c r="Y60" s="248" t="s">
        <v>119</v>
      </c>
      <c r="Z60" s="102">
        <f t="shared" si="227"/>
        <v>15</v>
      </c>
      <c r="AA60" s="248" t="s">
        <v>121</v>
      </c>
      <c r="AB60" s="102">
        <f t="shared" si="228"/>
        <v>10</v>
      </c>
      <c r="AC60" s="102">
        <f t="shared" si="231"/>
        <v>100</v>
      </c>
      <c r="AD60" s="223" t="str">
        <f t="shared" si="123"/>
        <v>fuerte</v>
      </c>
      <c r="AE60" s="223" t="s">
        <v>163</v>
      </c>
      <c r="AF60" s="223" t="str">
        <f t="shared" si="29"/>
        <v>fuerte</v>
      </c>
      <c r="AG60" s="223" t="str">
        <f t="shared" si="76"/>
        <v>fuerte</v>
      </c>
      <c r="AH60" s="223" t="str">
        <f t="shared" si="77"/>
        <v/>
      </c>
      <c r="AI60" s="223" t="str">
        <f t="shared" si="78"/>
        <v/>
      </c>
      <c r="AJ60" s="223" t="str">
        <f t="shared" si="79"/>
        <v/>
      </c>
      <c r="AK60" s="223" t="str">
        <f t="shared" si="80"/>
        <v/>
      </c>
      <c r="AL60" s="223" t="str">
        <f t="shared" si="81"/>
        <v/>
      </c>
      <c r="AM60" s="223" t="str">
        <f t="shared" si="82"/>
        <v/>
      </c>
      <c r="AN60" s="223" t="str">
        <f t="shared" si="83"/>
        <v/>
      </c>
      <c r="AO60" s="223" t="str">
        <f t="shared" si="84"/>
        <v/>
      </c>
      <c r="AP60" s="223" t="str">
        <f t="shared" si="30"/>
        <v>fuerte</v>
      </c>
      <c r="AQ60" s="439"/>
      <c r="AR60" s="413"/>
      <c r="AS60" s="214" t="str">
        <f>IF(AND($M60="Directamente",' Riesgos Gestión'!$AR60="fuerte"),2,"")</f>
        <v/>
      </c>
      <c r="AT60" s="214" t="str">
        <f>IF(AND($N60="Directamente",' Riesgos Gestión'!$AR60="fuerte"),2,"")</f>
        <v/>
      </c>
      <c r="AU60" s="214" t="str">
        <f>IF(AND($M60="Directamente",' Riesgos Gestión'!$AR60="No disminuye"),2,"")</f>
        <v/>
      </c>
      <c r="AV60" s="214" t="str">
        <f>IF(AND($N60="Indirectamente",' Riesgos Gestión'!$AR60="fuerte"),1,"")</f>
        <v/>
      </c>
      <c r="AW60" s="214" t="str">
        <f>IF(AND($N60="No disminuye",' Riesgos Gestión'!$AR60="fuerte"),0,"")</f>
        <v/>
      </c>
      <c r="AX60" s="214" t="str">
        <f>IF(AND($N60="Directamente",' Riesgos Gestión'!$AR60="Moderado"),2,"")</f>
        <v/>
      </c>
      <c r="AY60" s="214" t="str">
        <f>IF(AND($M60="Directamente",' Riesgos Gestión'!$AR60="Moderado"),1,"")</f>
        <v/>
      </c>
      <c r="AZ60" s="214" t="str">
        <f>IF(AND($N60="Indirectamente",' Riesgos Gestión'!$AR60="Moderado"),1,"")</f>
        <v/>
      </c>
      <c r="BA60" s="214" t="str">
        <f>IF(AND($M60="No disminuye",' Riesgos Gestión'!$AR60="Moderado"),1,"")</f>
        <v/>
      </c>
      <c r="BB60" s="214" t="str">
        <f>IF(AND($N60="No disminuye",' Riesgos Gestión'!$AR60="Moderado"),0,"")</f>
        <v/>
      </c>
      <c r="BC60" s="413"/>
      <c r="BD60" s="413" t="str">
        <f t="shared" si="191"/>
        <v/>
      </c>
      <c r="BE60" s="414"/>
      <c r="BF60" s="413">
        <f t="shared" si="92"/>
        <v>0</v>
      </c>
      <c r="BG60" s="416" t="e">
        <f>VLOOKUP(BE60&amp;"-"&amp;BF60,zona,2,0)</f>
        <v>#N/A</v>
      </c>
      <c r="BH60" s="310" t="s">
        <v>682</v>
      </c>
      <c r="BI60" s="310" t="s">
        <v>475</v>
      </c>
      <c r="BJ60" s="310" t="s">
        <v>588</v>
      </c>
      <c r="BK60" s="433"/>
      <c r="BL60" s="306" t="s">
        <v>642</v>
      </c>
      <c r="BM60" s="310" t="s">
        <v>643</v>
      </c>
      <c r="BN60" s="308" t="s">
        <v>758</v>
      </c>
      <c r="BO60" s="314" t="s">
        <v>191</v>
      </c>
      <c r="BP60" s="186"/>
      <c r="BQ60" s="61"/>
      <c r="BR60" s="61"/>
      <c r="BS60" s="219"/>
    </row>
    <row r="61" spans="1:71" s="12" customFormat="1" ht="191.25">
      <c r="A61" s="421" t="s">
        <v>359</v>
      </c>
      <c r="B61" s="423" t="s">
        <v>317</v>
      </c>
      <c r="C61" s="425" t="s">
        <v>318</v>
      </c>
      <c r="D61" s="427" t="s">
        <v>423</v>
      </c>
      <c r="E61" s="429" t="s">
        <v>28</v>
      </c>
      <c r="F61" s="269" t="s">
        <v>319</v>
      </c>
      <c r="G61" s="425" t="s">
        <v>424</v>
      </c>
      <c r="H61" s="431">
        <v>2</v>
      </c>
      <c r="I61" s="431">
        <v>3</v>
      </c>
      <c r="J61" s="217"/>
      <c r="K61" s="431" t="str">
        <f>VLOOKUP(J62,Hoja2!$G$15:$H$39,2,0)</f>
        <v>Moderado</v>
      </c>
      <c r="L61" s="227" t="s">
        <v>553</v>
      </c>
      <c r="M61" s="136" t="s">
        <v>169</v>
      </c>
      <c r="N61" s="136" t="s">
        <v>169</v>
      </c>
      <c r="O61" s="136" t="s">
        <v>108</v>
      </c>
      <c r="P61" s="119">
        <f t="shared" si="229"/>
        <v>15</v>
      </c>
      <c r="Q61" s="136" t="s">
        <v>113</v>
      </c>
      <c r="R61" s="119">
        <f t="shared" si="223"/>
        <v>15</v>
      </c>
      <c r="S61" s="136" t="s">
        <v>115</v>
      </c>
      <c r="T61" s="119">
        <f>VLOOKUP(S61,valores,2,0)</f>
        <v>15</v>
      </c>
      <c r="U61" s="137" t="s">
        <v>125</v>
      </c>
      <c r="V61" s="119">
        <f t="shared" si="225"/>
        <v>15</v>
      </c>
      <c r="W61" s="137" t="s">
        <v>117</v>
      </c>
      <c r="X61" s="119">
        <f t="shared" si="226"/>
        <v>15</v>
      </c>
      <c r="Y61" s="137" t="s">
        <v>119</v>
      </c>
      <c r="Z61" s="119">
        <f t="shared" si="227"/>
        <v>15</v>
      </c>
      <c r="AA61" s="137" t="s">
        <v>121</v>
      </c>
      <c r="AB61" s="119">
        <f t="shared" si="228"/>
        <v>10</v>
      </c>
      <c r="AC61" s="119">
        <f t="shared" ref="AC61" si="232">SUM(AB61,Z61,X61,V61,T61,R61,P61)</f>
        <v>100</v>
      </c>
      <c r="AD61" s="204" t="str">
        <f t="shared" ref="AD61" si="233">IF(AC61&lt;=85,"débil",IF(AC61&gt;=96,"fuerte","Moderado"))</f>
        <v>fuerte</v>
      </c>
      <c r="AE61" s="204" t="s">
        <v>163</v>
      </c>
      <c r="AF61" s="204" t="str">
        <f t="shared" ref="AF61" si="234">IF(AE61="El control se ejecuta de manera consistente por parte del responsable","fuerte",IF(AE61="El control se ejecuta algunas veces por parte del responsable","moderado",IF(AE61="El control No se ejecuta por parte del responsable","débil")))</f>
        <v>fuerte</v>
      </c>
      <c r="AG61" s="204" t="str">
        <f t="shared" si="76"/>
        <v>fuerte</v>
      </c>
      <c r="AH61" s="204" t="str">
        <f t="shared" si="77"/>
        <v/>
      </c>
      <c r="AI61" s="204" t="str">
        <f t="shared" si="78"/>
        <v/>
      </c>
      <c r="AJ61" s="204" t="str">
        <f t="shared" si="79"/>
        <v/>
      </c>
      <c r="AK61" s="204" t="str">
        <f t="shared" si="80"/>
        <v/>
      </c>
      <c r="AL61" s="204" t="str">
        <f t="shared" si="81"/>
        <v/>
      </c>
      <c r="AM61" s="204" t="str">
        <f t="shared" si="82"/>
        <v/>
      </c>
      <c r="AN61" s="204" t="str">
        <f t="shared" si="83"/>
        <v/>
      </c>
      <c r="AO61" s="204" t="str">
        <f t="shared" si="84"/>
        <v/>
      </c>
      <c r="AP61" s="204" t="str">
        <f t="shared" ref="AP61" si="235">AG61&amp;AK61&amp;AL61&amp;AN61&amp;AO61&amp;AH61&amp;AI61&amp;AJ61&amp;AM61</f>
        <v>fuerte</v>
      </c>
      <c r="AQ61" s="326">
        <f>AVERAGE(AC62)</f>
        <v>100</v>
      </c>
      <c r="AR61" s="408" t="str">
        <f>IF(AQ61&gt;=96,"fuerte",IF(AQ61&gt;=85,"moderado","débil"))</f>
        <v>fuerte</v>
      </c>
      <c r="AS61" s="211"/>
      <c r="AT61" s="211"/>
      <c r="AU61" s="211"/>
      <c r="AV61" s="211"/>
      <c r="AW61" s="211"/>
      <c r="AX61" s="211"/>
      <c r="AY61" s="211"/>
      <c r="AZ61" s="211"/>
      <c r="BA61" s="211"/>
      <c r="BB61" s="211"/>
      <c r="BC61" s="211"/>
      <c r="BD61" s="419" t="str">
        <f>CONCATENATE(AT62&amp;AV62&amp;AW62&amp;AX62&amp;AZ62&amp;BB62)</f>
        <v>2</v>
      </c>
      <c r="BE61" s="404">
        <f t="shared" si="169"/>
        <v>2</v>
      </c>
      <c r="BF61" s="326">
        <f>IF(BD61="",I61,(I61-BD61))</f>
        <v>1</v>
      </c>
      <c r="BG61" s="406" t="str">
        <f>VLOOKUP(BE61&amp;"-"&amp;BF61,zona,2,0)</f>
        <v>Bajo</v>
      </c>
      <c r="BH61" s="310" t="s">
        <v>503</v>
      </c>
      <c r="BI61" s="310" t="s">
        <v>467</v>
      </c>
      <c r="BJ61" s="310" t="s">
        <v>586</v>
      </c>
      <c r="BK61" s="433" t="s">
        <v>191</v>
      </c>
      <c r="BL61" s="310" t="s">
        <v>690</v>
      </c>
      <c r="BM61" s="307" t="s">
        <v>708</v>
      </c>
      <c r="BN61" s="308" t="s">
        <v>759</v>
      </c>
      <c r="BO61" s="314" t="s">
        <v>191</v>
      </c>
      <c r="BP61" s="187"/>
      <c r="BQ61" s="61"/>
      <c r="BR61" s="148"/>
      <c r="BS61" s="219"/>
    </row>
    <row r="62" spans="1:71" s="12" customFormat="1" ht="220.5" customHeight="1" thickBot="1">
      <c r="A62" s="422"/>
      <c r="B62" s="424"/>
      <c r="C62" s="426"/>
      <c r="D62" s="428"/>
      <c r="E62" s="430"/>
      <c r="F62" s="270" t="s">
        <v>429</v>
      </c>
      <c r="G62" s="426"/>
      <c r="H62" s="432"/>
      <c r="I62" s="432"/>
      <c r="J62" s="218" t="str">
        <f>CONCATENATE(H61,"-",I61)</f>
        <v>2-3</v>
      </c>
      <c r="K62" s="432"/>
      <c r="L62" s="236" t="s">
        <v>428</v>
      </c>
      <c r="M62" s="146" t="s">
        <v>171</v>
      </c>
      <c r="N62" s="146" t="s">
        <v>169</v>
      </c>
      <c r="O62" s="146" t="s">
        <v>108</v>
      </c>
      <c r="P62" s="128">
        <f t="shared" si="229"/>
        <v>15</v>
      </c>
      <c r="Q62" s="146" t="s">
        <v>113</v>
      </c>
      <c r="R62" s="128">
        <f t="shared" si="223"/>
        <v>15</v>
      </c>
      <c r="S62" s="146" t="s">
        <v>115</v>
      </c>
      <c r="T62" s="128">
        <f t="shared" ref="T62" si="236">VLOOKUP(S62,valores,2,0)</f>
        <v>15</v>
      </c>
      <c r="U62" s="147" t="s">
        <v>125</v>
      </c>
      <c r="V62" s="128">
        <f t="shared" si="225"/>
        <v>15</v>
      </c>
      <c r="W62" s="147" t="s">
        <v>117</v>
      </c>
      <c r="X62" s="128">
        <f t="shared" si="226"/>
        <v>15</v>
      </c>
      <c r="Y62" s="147" t="s">
        <v>119</v>
      </c>
      <c r="Z62" s="128">
        <f t="shared" si="227"/>
        <v>15</v>
      </c>
      <c r="AA62" s="147" t="s">
        <v>121</v>
      </c>
      <c r="AB62" s="128">
        <f t="shared" si="228"/>
        <v>10</v>
      </c>
      <c r="AC62" s="128">
        <f t="shared" si="231"/>
        <v>100</v>
      </c>
      <c r="AD62" s="205" t="str">
        <f t="shared" si="123"/>
        <v>fuerte</v>
      </c>
      <c r="AE62" s="205" t="s">
        <v>163</v>
      </c>
      <c r="AF62" s="205" t="str">
        <f t="shared" si="29"/>
        <v>fuerte</v>
      </c>
      <c r="AG62" s="205" t="str">
        <f t="shared" si="76"/>
        <v>fuerte</v>
      </c>
      <c r="AH62" s="205" t="str">
        <f t="shared" si="77"/>
        <v/>
      </c>
      <c r="AI62" s="205" t="str">
        <f t="shared" si="78"/>
        <v/>
      </c>
      <c r="AJ62" s="205" t="str">
        <f t="shared" si="79"/>
        <v/>
      </c>
      <c r="AK62" s="205" t="str">
        <f t="shared" si="80"/>
        <v/>
      </c>
      <c r="AL62" s="205" t="str">
        <f t="shared" si="81"/>
        <v/>
      </c>
      <c r="AM62" s="205" t="str">
        <f t="shared" si="82"/>
        <v/>
      </c>
      <c r="AN62" s="205" t="str">
        <f t="shared" si="83"/>
        <v/>
      </c>
      <c r="AO62" s="205" t="str">
        <f t="shared" si="84"/>
        <v/>
      </c>
      <c r="AP62" s="205" t="str">
        <f t="shared" si="30"/>
        <v>fuerte</v>
      </c>
      <c r="AQ62" s="327"/>
      <c r="AR62" s="409"/>
      <c r="AS62" s="212" t="str">
        <f>IF(AND($M62="Directamente",' Riesgos Gestión'!$AR61="fuerte"),2,"")</f>
        <v/>
      </c>
      <c r="AT62" s="212">
        <f>IF(AND($N62="Directamente",' Riesgos Gestión'!$AR61="fuerte"),2,"")</f>
        <v>2</v>
      </c>
      <c r="AU62" s="212" t="str">
        <f>IF(AND($M62="Directamente",' Riesgos Gestión'!$AR61="No disminuye"),2,"")</f>
        <v/>
      </c>
      <c r="AV62" s="212" t="str">
        <f>IF(AND($N62="Indirectamente",' Riesgos Gestión'!$AR61="fuerte"),1,"")</f>
        <v/>
      </c>
      <c r="AW62" s="212" t="str">
        <f>IF(AND($N62="No disminuye",' Riesgos Gestión'!$AR61="fuerte"),0,"")</f>
        <v/>
      </c>
      <c r="AX62" s="212" t="str">
        <f>IF(AND($N62="Directamente",' Riesgos Gestión'!$AR61="Moderado"),2,"")</f>
        <v/>
      </c>
      <c r="AY62" s="212" t="str">
        <f>IF(AND($M62="Directamente",' Riesgos Gestión'!$AR61="Moderado"),1,"")</f>
        <v/>
      </c>
      <c r="AZ62" s="212" t="str">
        <f>IF(AND($N62="Indirectamente",' Riesgos Gestión'!$AR61="Moderado"),1,"")</f>
        <v/>
      </c>
      <c r="BA62" s="212" t="str">
        <f>IF(AND($M62="No disminuye",' Riesgos Gestión'!$AR61="Moderado"),1,"")</f>
        <v/>
      </c>
      <c r="BB62" s="212" t="str">
        <f>IF(AND($N62="No disminuye",' Riesgos Gestión'!$AR61="Moderado"),0,"")</f>
        <v/>
      </c>
      <c r="BC62" s="212" t="str">
        <f t="shared" si="199"/>
        <v/>
      </c>
      <c r="BD62" s="420"/>
      <c r="BE62" s="405"/>
      <c r="BF62" s="327"/>
      <c r="BG62" s="407"/>
      <c r="BH62" s="310" t="s">
        <v>504</v>
      </c>
      <c r="BI62" s="310" t="s">
        <v>468</v>
      </c>
      <c r="BJ62" s="310" t="s">
        <v>585</v>
      </c>
      <c r="BK62" s="523"/>
      <c r="BL62" s="310" t="s">
        <v>691</v>
      </c>
      <c r="BM62" s="313" t="s">
        <v>708</v>
      </c>
      <c r="BN62" s="308" t="s">
        <v>760</v>
      </c>
      <c r="BO62" s="314" t="s">
        <v>191</v>
      </c>
      <c r="BP62" s="191"/>
      <c r="BQ62" s="134"/>
      <c r="BR62" s="149"/>
      <c r="BS62" s="239"/>
    </row>
    <row r="63" spans="1:71">
      <c r="J63" s="271" t="str">
        <f t="shared" ref="J63:J86" si="237">CONCATENATE(H63,"-",I63)</f>
        <v>-</v>
      </c>
      <c r="K63" s="271"/>
      <c r="BC63" s="117"/>
      <c r="BD63" s="117"/>
      <c r="BE63" s="117"/>
      <c r="BF63" s="117"/>
      <c r="BG63" s="117"/>
    </row>
    <row r="64" spans="1:71">
      <c r="J64" s="271" t="str">
        <f t="shared" si="237"/>
        <v>-</v>
      </c>
      <c r="K64" s="271"/>
    </row>
    <row r="65" spans="10:11">
      <c r="J65" s="271" t="str">
        <f t="shared" si="237"/>
        <v>-</v>
      </c>
      <c r="K65" s="271"/>
    </row>
    <row r="66" spans="10:11">
      <c r="J66" s="271" t="str">
        <f t="shared" si="237"/>
        <v>-</v>
      </c>
      <c r="K66" s="271"/>
    </row>
    <row r="67" spans="10:11">
      <c r="J67" s="271" t="str">
        <f t="shared" si="237"/>
        <v>-</v>
      </c>
      <c r="K67" s="271"/>
    </row>
    <row r="68" spans="10:11">
      <c r="J68" s="271" t="str">
        <f t="shared" si="237"/>
        <v>-</v>
      </c>
      <c r="K68" s="271"/>
    </row>
    <row r="69" spans="10:11">
      <c r="J69" s="271" t="str">
        <f t="shared" si="237"/>
        <v>-</v>
      </c>
      <c r="K69" s="271"/>
    </row>
    <row r="70" spans="10:11">
      <c r="J70" s="271" t="str">
        <f t="shared" si="237"/>
        <v>-</v>
      </c>
      <c r="K70" s="271"/>
    </row>
    <row r="71" spans="10:11">
      <c r="J71" s="271" t="str">
        <f t="shared" si="237"/>
        <v>-</v>
      </c>
      <c r="K71" s="271"/>
    </row>
    <row r="72" spans="10:11">
      <c r="J72" s="271" t="str">
        <f t="shared" si="237"/>
        <v>-</v>
      </c>
      <c r="K72" s="271"/>
    </row>
    <row r="73" spans="10:11">
      <c r="J73" s="271" t="str">
        <f t="shared" si="237"/>
        <v>-</v>
      </c>
      <c r="K73" s="271"/>
    </row>
    <row r="74" spans="10:11">
      <c r="J74" s="271" t="str">
        <f t="shared" si="237"/>
        <v>-</v>
      </c>
      <c r="K74" s="271"/>
    </row>
    <row r="75" spans="10:11">
      <c r="J75" s="271" t="str">
        <f t="shared" si="237"/>
        <v>-</v>
      </c>
      <c r="K75" s="271"/>
    </row>
    <row r="76" spans="10:11">
      <c r="J76" s="271" t="str">
        <f t="shared" si="237"/>
        <v>-</v>
      </c>
      <c r="K76" s="271"/>
    </row>
    <row r="77" spans="10:11">
      <c r="J77" s="271" t="str">
        <f t="shared" si="237"/>
        <v>-</v>
      </c>
      <c r="K77" s="271"/>
    </row>
    <row r="78" spans="10:11">
      <c r="J78" s="271" t="str">
        <f t="shared" si="237"/>
        <v>-</v>
      </c>
      <c r="K78" s="271"/>
    </row>
    <row r="79" spans="10:11">
      <c r="J79" s="271" t="str">
        <f t="shared" si="237"/>
        <v>-</v>
      </c>
      <c r="K79" s="271"/>
    </row>
    <row r="80" spans="10:11">
      <c r="J80" s="271" t="str">
        <f t="shared" si="237"/>
        <v>-</v>
      </c>
      <c r="K80" s="271"/>
    </row>
    <row r="81" spans="10:11">
      <c r="J81" s="271" t="str">
        <f t="shared" si="237"/>
        <v>-</v>
      </c>
      <c r="K81" s="271"/>
    </row>
    <row r="82" spans="10:11">
      <c r="J82" s="271" t="str">
        <f t="shared" si="237"/>
        <v>-</v>
      </c>
      <c r="K82" s="271"/>
    </row>
    <row r="83" spans="10:11">
      <c r="J83" s="271" t="str">
        <f t="shared" si="237"/>
        <v>-</v>
      </c>
      <c r="K83" s="271"/>
    </row>
    <row r="84" spans="10:11">
      <c r="J84" s="271" t="str">
        <f t="shared" si="237"/>
        <v>-</v>
      </c>
      <c r="K84" s="271"/>
    </row>
    <row r="85" spans="10:11">
      <c r="J85" s="271" t="str">
        <f t="shared" si="237"/>
        <v>-</v>
      </c>
      <c r="K85" s="271"/>
    </row>
    <row r="86" spans="10:11">
      <c r="J86" s="271" t="str">
        <f t="shared" si="237"/>
        <v>-</v>
      </c>
      <c r="K86" s="271"/>
    </row>
    <row r="87" spans="10:11">
      <c r="J87" s="271" t="str">
        <f t="shared" ref="J87:J150" si="238">CONCATENATE(H87,"-",I87)</f>
        <v>-</v>
      </c>
      <c r="K87" s="271"/>
    </row>
    <row r="88" spans="10:11">
      <c r="J88" s="271" t="str">
        <f t="shared" si="238"/>
        <v>-</v>
      </c>
      <c r="K88" s="271"/>
    </row>
    <row r="89" spans="10:11">
      <c r="J89" s="271" t="str">
        <f t="shared" si="238"/>
        <v>-</v>
      </c>
      <c r="K89" s="271"/>
    </row>
    <row r="90" spans="10:11">
      <c r="J90" s="271" t="str">
        <f t="shared" si="238"/>
        <v>-</v>
      </c>
      <c r="K90" s="271"/>
    </row>
    <row r="91" spans="10:11">
      <c r="J91" s="271" t="str">
        <f t="shared" si="238"/>
        <v>-</v>
      </c>
      <c r="K91" s="271"/>
    </row>
    <row r="92" spans="10:11">
      <c r="J92" s="271" t="str">
        <f t="shared" si="238"/>
        <v>-</v>
      </c>
      <c r="K92" s="271"/>
    </row>
    <row r="93" spans="10:11">
      <c r="J93" s="271" t="str">
        <f t="shared" si="238"/>
        <v>-</v>
      </c>
      <c r="K93" s="271"/>
    </row>
    <row r="94" spans="10:11">
      <c r="J94" s="271" t="str">
        <f t="shared" si="238"/>
        <v>-</v>
      </c>
      <c r="K94" s="271"/>
    </row>
    <row r="95" spans="10:11">
      <c r="J95" s="271" t="str">
        <f t="shared" si="238"/>
        <v>-</v>
      </c>
      <c r="K95" s="271"/>
    </row>
    <row r="96" spans="10:11">
      <c r="J96" s="271" t="str">
        <f t="shared" si="238"/>
        <v>-</v>
      </c>
      <c r="K96" s="271"/>
    </row>
    <row r="97" spans="10:11">
      <c r="J97" s="271" t="str">
        <f t="shared" si="238"/>
        <v>-</v>
      </c>
      <c r="K97" s="271"/>
    </row>
    <row r="98" spans="10:11">
      <c r="J98" s="271" t="str">
        <f t="shared" si="238"/>
        <v>-</v>
      </c>
      <c r="K98" s="271"/>
    </row>
    <row r="99" spans="10:11">
      <c r="J99" s="271" t="str">
        <f t="shared" si="238"/>
        <v>-</v>
      </c>
      <c r="K99" s="271"/>
    </row>
    <row r="100" spans="10:11">
      <c r="J100" s="271" t="str">
        <f t="shared" si="238"/>
        <v>-</v>
      </c>
      <c r="K100" s="271"/>
    </row>
    <row r="101" spans="10:11">
      <c r="J101" s="271" t="str">
        <f t="shared" si="238"/>
        <v>-</v>
      </c>
      <c r="K101" s="271"/>
    </row>
    <row r="102" spans="10:11">
      <c r="J102" s="271" t="str">
        <f t="shared" si="238"/>
        <v>-</v>
      </c>
      <c r="K102" s="271"/>
    </row>
    <row r="103" spans="10:11">
      <c r="J103" s="271" t="str">
        <f t="shared" si="238"/>
        <v>-</v>
      </c>
      <c r="K103" s="271"/>
    </row>
    <row r="104" spans="10:11">
      <c r="J104" s="271" t="str">
        <f t="shared" si="238"/>
        <v>-</v>
      </c>
      <c r="K104" s="271"/>
    </row>
    <row r="105" spans="10:11">
      <c r="J105" s="271" t="str">
        <f t="shared" si="238"/>
        <v>-</v>
      </c>
      <c r="K105" s="271"/>
    </row>
    <row r="106" spans="10:11">
      <c r="J106" s="271" t="str">
        <f t="shared" si="238"/>
        <v>-</v>
      </c>
      <c r="K106" s="271"/>
    </row>
    <row r="107" spans="10:11">
      <c r="J107" s="271" t="str">
        <f t="shared" si="238"/>
        <v>-</v>
      </c>
      <c r="K107" s="271"/>
    </row>
    <row r="108" spans="10:11">
      <c r="J108" s="271" t="str">
        <f t="shared" si="238"/>
        <v>-</v>
      </c>
      <c r="K108" s="271"/>
    </row>
    <row r="109" spans="10:11">
      <c r="J109" s="271" t="str">
        <f t="shared" si="238"/>
        <v>-</v>
      </c>
      <c r="K109" s="271"/>
    </row>
    <row r="110" spans="10:11">
      <c r="J110" s="271" t="str">
        <f t="shared" si="238"/>
        <v>-</v>
      </c>
      <c r="K110" s="271"/>
    </row>
    <row r="111" spans="10:11">
      <c r="J111" s="271" t="str">
        <f t="shared" si="238"/>
        <v>-</v>
      </c>
      <c r="K111" s="271"/>
    </row>
    <row r="112" spans="10:11">
      <c r="J112" s="271" t="str">
        <f t="shared" si="238"/>
        <v>-</v>
      </c>
      <c r="K112" s="271"/>
    </row>
    <row r="113" spans="10:11">
      <c r="J113" s="271" t="str">
        <f t="shared" si="238"/>
        <v>-</v>
      </c>
      <c r="K113" s="271"/>
    </row>
    <row r="114" spans="10:11">
      <c r="J114" s="271" t="str">
        <f t="shared" si="238"/>
        <v>-</v>
      </c>
      <c r="K114" s="271"/>
    </row>
    <row r="115" spans="10:11">
      <c r="J115" s="271" t="str">
        <f t="shared" si="238"/>
        <v>-</v>
      </c>
      <c r="K115" s="271"/>
    </row>
    <row r="116" spans="10:11">
      <c r="J116" s="271" t="str">
        <f t="shared" si="238"/>
        <v>-</v>
      </c>
      <c r="K116" s="271"/>
    </row>
    <row r="117" spans="10:11">
      <c r="J117" s="271" t="str">
        <f t="shared" si="238"/>
        <v>-</v>
      </c>
      <c r="K117" s="271"/>
    </row>
    <row r="118" spans="10:11">
      <c r="J118" s="271" t="str">
        <f t="shared" si="238"/>
        <v>-</v>
      </c>
      <c r="K118" s="271"/>
    </row>
    <row r="119" spans="10:11">
      <c r="J119" s="271" t="str">
        <f t="shared" si="238"/>
        <v>-</v>
      </c>
      <c r="K119" s="271"/>
    </row>
    <row r="120" spans="10:11">
      <c r="J120" s="271" t="str">
        <f t="shared" si="238"/>
        <v>-</v>
      </c>
      <c r="K120" s="271"/>
    </row>
    <row r="121" spans="10:11">
      <c r="J121" s="271" t="str">
        <f t="shared" si="238"/>
        <v>-</v>
      </c>
      <c r="K121" s="271"/>
    </row>
    <row r="122" spans="10:11">
      <c r="J122" s="271" t="str">
        <f t="shared" si="238"/>
        <v>-</v>
      </c>
      <c r="K122" s="271"/>
    </row>
    <row r="123" spans="10:11">
      <c r="J123" s="271" t="str">
        <f t="shared" si="238"/>
        <v>-</v>
      </c>
      <c r="K123" s="271"/>
    </row>
    <row r="124" spans="10:11">
      <c r="J124" s="271" t="str">
        <f t="shared" si="238"/>
        <v>-</v>
      </c>
      <c r="K124" s="271"/>
    </row>
    <row r="125" spans="10:11">
      <c r="J125" s="271" t="str">
        <f t="shared" si="238"/>
        <v>-</v>
      </c>
      <c r="K125" s="271"/>
    </row>
    <row r="126" spans="10:11">
      <c r="J126" s="271" t="str">
        <f t="shared" si="238"/>
        <v>-</v>
      </c>
      <c r="K126" s="271"/>
    </row>
    <row r="127" spans="10:11">
      <c r="J127" s="271" t="str">
        <f t="shared" si="238"/>
        <v>-</v>
      </c>
      <c r="K127" s="271"/>
    </row>
    <row r="128" spans="10:11">
      <c r="J128" s="271" t="str">
        <f t="shared" si="238"/>
        <v>-</v>
      </c>
      <c r="K128" s="271"/>
    </row>
    <row r="129" spans="10:11">
      <c r="J129" s="271" t="str">
        <f t="shared" si="238"/>
        <v>-</v>
      </c>
      <c r="K129" s="271"/>
    </row>
    <row r="130" spans="10:11">
      <c r="J130" s="271" t="str">
        <f t="shared" si="238"/>
        <v>-</v>
      </c>
      <c r="K130" s="271"/>
    </row>
    <row r="131" spans="10:11">
      <c r="J131" s="271" t="str">
        <f t="shared" si="238"/>
        <v>-</v>
      </c>
      <c r="K131" s="271"/>
    </row>
    <row r="132" spans="10:11">
      <c r="J132" s="271" t="str">
        <f t="shared" si="238"/>
        <v>-</v>
      </c>
      <c r="K132" s="271"/>
    </row>
    <row r="133" spans="10:11">
      <c r="J133" s="271" t="str">
        <f t="shared" si="238"/>
        <v>-</v>
      </c>
      <c r="K133" s="271"/>
    </row>
    <row r="134" spans="10:11">
      <c r="J134" s="271" t="str">
        <f t="shared" si="238"/>
        <v>-</v>
      </c>
      <c r="K134" s="271"/>
    </row>
    <row r="135" spans="10:11">
      <c r="J135" s="271" t="str">
        <f t="shared" si="238"/>
        <v>-</v>
      </c>
      <c r="K135" s="271"/>
    </row>
    <row r="136" spans="10:11">
      <c r="J136" s="271" t="str">
        <f t="shared" si="238"/>
        <v>-</v>
      </c>
      <c r="K136" s="271"/>
    </row>
    <row r="137" spans="10:11">
      <c r="J137" s="271" t="str">
        <f t="shared" si="238"/>
        <v>-</v>
      </c>
      <c r="K137" s="271"/>
    </row>
    <row r="138" spans="10:11">
      <c r="J138" s="271" t="str">
        <f t="shared" si="238"/>
        <v>-</v>
      </c>
      <c r="K138" s="271"/>
    </row>
    <row r="139" spans="10:11">
      <c r="J139" s="271" t="str">
        <f t="shared" si="238"/>
        <v>-</v>
      </c>
      <c r="K139" s="271"/>
    </row>
    <row r="140" spans="10:11">
      <c r="J140" s="271" t="str">
        <f t="shared" si="238"/>
        <v>-</v>
      </c>
      <c r="K140" s="271"/>
    </row>
    <row r="141" spans="10:11">
      <c r="J141" s="271" t="str">
        <f t="shared" si="238"/>
        <v>-</v>
      </c>
      <c r="K141" s="271"/>
    </row>
    <row r="142" spans="10:11">
      <c r="J142" s="271" t="str">
        <f t="shared" si="238"/>
        <v>-</v>
      </c>
      <c r="K142" s="271"/>
    </row>
    <row r="143" spans="10:11">
      <c r="J143" s="271" t="str">
        <f t="shared" si="238"/>
        <v>-</v>
      </c>
      <c r="K143" s="271"/>
    </row>
    <row r="144" spans="10:11">
      <c r="J144" s="271" t="str">
        <f t="shared" si="238"/>
        <v>-</v>
      </c>
      <c r="K144" s="271"/>
    </row>
    <row r="145" spans="10:11">
      <c r="J145" s="271" t="str">
        <f t="shared" si="238"/>
        <v>-</v>
      </c>
      <c r="K145" s="271"/>
    </row>
    <row r="146" spans="10:11">
      <c r="J146" s="271" t="str">
        <f t="shared" si="238"/>
        <v>-</v>
      </c>
      <c r="K146" s="271"/>
    </row>
    <row r="147" spans="10:11">
      <c r="J147" s="271" t="str">
        <f t="shared" si="238"/>
        <v>-</v>
      </c>
      <c r="K147" s="271"/>
    </row>
    <row r="148" spans="10:11">
      <c r="J148" s="271" t="str">
        <f t="shared" si="238"/>
        <v>-</v>
      </c>
      <c r="K148" s="271"/>
    </row>
    <row r="149" spans="10:11">
      <c r="J149" s="271" t="str">
        <f t="shared" si="238"/>
        <v>-</v>
      </c>
      <c r="K149" s="271"/>
    </row>
    <row r="150" spans="10:11">
      <c r="J150" s="271" t="str">
        <f t="shared" si="238"/>
        <v>-</v>
      </c>
      <c r="K150" s="271"/>
    </row>
    <row r="151" spans="10:11">
      <c r="J151" s="271" t="str">
        <f t="shared" ref="J151:J214" si="239">CONCATENATE(H151,"-",I151)</f>
        <v>-</v>
      </c>
      <c r="K151" s="271"/>
    </row>
    <row r="152" spans="10:11">
      <c r="J152" s="271" t="str">
        <f t="shared" si="239"/>
        <v>-</v>
      </c>
      <c r="K152" s="271"/>
    </row>
    <row r="153" spans="10:11">
      <c r="J153" s="271" t="str">
        <f t="shared" si="239"/>
        <v>-</v>
      </c>
      <c r="K153" s="271"/>
    </row>
    <row r="154" spans="10:11">
      <c r="J154" s="271" t="str">
        <f t="shared" si="239"/>
        <v>-</v>
      </c>
      <c r="K154" s="271"/>
    </row>
    <row r="155" spans="10:11">
      <c r="J155" s="271" t="str">
        <f t="shared" si="239"/>
        <v>-</v>
      </c>
      <c r="K155" s="271"/>
    </row>
    <row r="156" spans="10:11">
      <c r="J156" s="271" t="str">
        <f t="shared" si="239"/>
        <v>-</v>
      </c>
      <c r="K156" s="271"/>
    </row>
    <row r="157" spans="10:11">
      <c r="J157" s="271" t="str">
        <f t="shared" si="239"/>
        <v>-</v>
      </c>
      <c r="K157" s="271"/>
    </row>
    <row r="158" spans="10:11">
      <c r="J158" s="271" t="str">
        <f t="shared" si="239"/>
        <v>-</v>
      </c>
      <c r="K158" s="271"/>
    </row>
    <row r="159" spans="10:11">
      <c r="J159" s="271" t="str">
        <f t="shared" si="239"/>
        <v>-</v>
      </c>
      <c r="K159" s="271"/>
    </row>
    <row r="160" spans="10:11">
      <c r="J160" s="271" t="str">
        <f t="shared" si="239"/>
        <v>-</v>
      </c>
      <c r="K160" s="271"/>
    </row>
    <row r="161" spans="10:11">
      <c r="J161" s="271" t="str">
        <f t="shared" si="239"/>
        <v>-</v>
      </c>
      <c r="K161" s="271"/>
    </row>
    <row r="162" spans="10:11">
      <c r="J162" s="271" t="str">
        <f t="shared" si="239"/>
        <v>-</v>
      </c>
      <c r="K162" s="271"/>
    </row>
    <row r="163" spans="10:11">
      <c r="J163" s="271" t="str">
        <f t="shared" si="239"/>
        <v>-</v>
      </c>
      <c r="K163" s="271"/>
    </row>
    <row r="164" spans="10:11">
      <c r="J164" s="271" t="str">
        <f t="shared" si="239"/>
        <v>-</v>
      </c>
      <c r="K164" s="271"/>
    </row>
    <row r="165" spans="10:11">
      <c r="J165" s="271" t="str">
        <f t="shared" si="239"/>
        <v>-</v>
      </c>
      <c r="K165" s="271"/>
    </row>
    <row r="166" spans="10:11">
      <c r="J166" s="271" t="str">
        <f t="shared" si="239"/>
        <v>-</v>
      </c>
      <c r="K166" s="271"/>
    </row>
    <row r="167" spans="10:11">
      <c r="J167" s="271" t="str">
        <f t="shared" si="239"/>
        <v>-</v>
      </c>
      <c r="K167" s="271"/>
    </row>
    <row r="168" spans="10:11">
      <c r="J168" s="271" t="str">
        <f t="shared" si="239"/>
        <v>-</v>
      </c>
      <c r="K168" s="271"/>
    </row>
    <row r="169" spans="10:11">
      <c r="J169" s="271" t="str">
        <f t="shared" si="239"/>
        <v>-</v>
      </c>
      <c r="K169" s="271"/>
    </row>
    <row r="170" spans="10:11">
      <c r="J170" s="271" t="str">
        <f t="shared" si="239"/>
        <v>-</v>
      </c>
      <c r="K170" s="271"/>
    </row>
    <row r="171" spans="10:11">
      <c r="J171" s="271" t="str">
        <f t="shared" si="239"/>
        <v>-</v>
      </c>
      <c r="K171" s="271"/>
    </row>
    <row r="172" spans="10:11">
      <c r="J172" s="271" t="str">
        <f t="shared" si="239"/>
        <v>-</v>
      </c>
      <c r="K172" s="271"/>
    </row>
    <row r="173" spans="10:11">
      <c r="J173" s="271" t="str">
        <f t="shared" si="239"/>
        <v>-</v>
      </c>
      <c r="K173" s="271"/>
    </row>
    <row r="174" spans="10:11">
      <c r="J174" s="271" t="str">
        <f t="shared" si="239"/>
        <v>-</v>
      </c>
      <c r="K174" s="271"/>
    </row>
    <row r="175" spans="10:11">
      <c r="J175" s="271" t="str">
        <f t="shared" si="239"/>
        <v>-</v>
      </c>
      <c r="K175" s="271"/>
    </row>
    <row r="176" spans="10:11">
      <c r="J176" s="271" t="str">
        <f t="shared" si="239"/>
        <v>-</v>
      </c>
      <c r="K176" s="271"/>
    </row>
    <row r="177" spans="10:11">
      <c r="J177" s="271" t="str">
        <f t="shared" si="239"/>
        <v>-</v>
      </c>
      <c r="K177" s="271"/>
    </row>
    <row r="178" spans="10:11">
      <c r="J178" s="271" t="str">
        <f t="shared" si="239"/>
        <v>-</v>
      </c>
      <c r="K178" s="271"/>
    </row>
    <row r="179" spans="10:11">
      <c r="J179" s="271" t="str">
        <f t="shared" si="239"/>
        <v>-</v>
      </c>
      <c r="K179" s="271"/>
    </row>
    <row r="180" spans="10:11">
      <c r="J180" s="271" t="str">
        <f t="shared" si="239"/>
        <v>-</v>
      </c>
      <c r="K180" s="271"/>
    </row>
    <row r="181" spans="10:11">
      <c r="J181" s="271" t="str">
        <f t="shared" si="239"/>
        <v>-</v>
      </c>
      <c r="K181" s="271"/>
    </row>
    <row r="182" spans="10:11">
      <c r="J182" s="271" t="str">
        <f t="shared" si="239"/>
        <v>-</v>
      </c>
      <c r="K182" s="271"/>
    </row>
    <row r="183" spans="10:11">
      <c r="J183" s="271" t="str">
        <f t="shared" si="239"/>
        <v>-</v>
      </c>
      <c r="K183" s="271"/>
    </row>
    <row r="184" spans="10:11">
      <c r="J184" s="271" t="str">
        <f t="shared" si="239"/>
        <v>-</v>
      </c>
      <c r="K184" s="271"/>
    </row>
    <row r="185" spans="10:11">
      <c r="J185" s="271" t="str">
        <f t="shared" si="239"/>
        <v>-</v>
      </c>
      <c r="K185" s="271"/>
    </row>
    <row r="186" spans="10:11">
      <c r="J186" s="271" t="str">
        <f t="shared" si="239"/>
        <v>-</v>
      </c>
      <c r="K186" s="271"/>
    </row>
    <row r="187" spans="10:11">
      <c r="J187" s="271" t="str">
        <f t="shared" si="239"/>
        <v>-</v>
      </c>
      <c r="K187" s="271"/>
    </row>
    <row r="188" spans="10:11">
      <c r="J188" s="271" t="str">
        <f t="shared" si="239"/>
        <v>-</v>
      </c>
      <c r="K188" s="271"/>
    </row>
    <row r="189" spans="10:11">
      <c r="J189" s="271" t="str">
        <f t="shared" si="239"/>
        <v>-</v>
      </c>
      <c r="K189" s="271"/>
    </row>
    <row r="190" spans="10:11">
      <c r="J190" s="271" t="str">
        <f t="shared" si="239"/>
        <v>-</v>
      </c>
      <c r="K190" s="271"/>
    </row>
    <row r="191" spans="10:11">
      <c r="J191" s="271" t="str">
        <f t="shared" si="239"/>
        <v>-</v>
      </c>
      <c r="K191" s="271"/>
    </row>
    <row r="192" spans="10:11">
      <c r="J192" s="271" t="str">
        <f t="shared" si="239"/>
        <v>-</v>
      </c>
      <c r="K192" s="271"/>
    </row>
    <row r="193" spans="10:11">
      <c r="J193" s="271" t="str">
        <f t="shared" si="239"/>
        <v>-</v>
      </c>
      <c r="K193" s="271"/>
    </row>
    <row r="194" spans="10:11">
      <c r="J194" s="271" t="str">
        <f t="shared" si="239"/>
        <v>-</v>
      </c>
      <c r="K194" s="271"/>
    </row>
    <row r="195" spans="10:11">
      <c r="J195" s="271" t="str">
        <f t="shared" si="239"/>
        <v>-</v>
      </c>
      <c r="K195" s="271"/>
    </row>
    <row r="196" spans="10:11">
      <c r="J196" s="271" t="str">
        <f t="shared" si="239"/>
        <v>-</v>
      </c>
      <c r="K196" s="271"/>
    </row>
    <row r="197" spans="10:11">
      <c r="J197" s="271" t="str">
        <f t="shared" si="239"/>
        <v>-</v>
      </c>
      <c r="K197" s="271"/>
    </row>
    <row r="198" spans="10:11">
      <c r="J198" s="271" t="str">
        <f t="shared" si="239"/>
        <v>-</v>
      </c>
      <c r="K198" s="271"/>
    </row>
    <row r="199" spans="10:11">
      <c r="J199" s="271" t="str">
        <f t="shared" si="239"/>
        <v>-</v>
      </c>
      <c r="K199" s="271"/>
    </row>
    <row r="200" spans="10:11">
      <c r="J200" s="271" t="str">
        <f t="shared" si="239"/>
        <v>-</v>
      </c>
      <c r="K200" s="271"/>
    </row>
    <row r="201" spans="10:11">
      <c r="J201" s="271" t="str">
        <f t="shared" si="239"/>
        <v>-</v>
      </c>
      <c r="K201" s="271"/>
    </row>
    <row r="202" spans="10:11">
      <c r="J202" s="271" t="str">
        <f t="shared" si="239"/>
        <v>-</v>
      </c>
      <c r="K202" s="271"/>
    </row>
    <row r="203" spans="10:11">
      <c r="J203" s="271" t="str">
        <f t="shared" si="239"/>
        <v>-</v>
      </c>
      <c r="K203" s="271"/>
    </row>
    <row r="204" spans="10:11">
      <c r="J204" s="271" t="str">
        <f t="shared" si="239"/>
        <v>-</v>
      </c>
      <c r="K204" s="271"/>
    </row>
    <row r="205" spans="10:11">
      <c r="J205" s="271" t="str">
        <f t="shared" si="239"/>
        <v>-</v>
      </c>
      <c r="K205" s="271"/>
    </row>
    <row r="206" spans="10:11">
      <c r="J206" s="271" t="str">
        <f t="shared" si="239"/>
        <v>-</v>
      </c>
      <c r="K206" s="271"/>
    </row>
    <row r="207" spans="10:11">
      <c r="J207" s="271" t="str">
        <f t="shared" si="239"/>
        <v>-</v>
      </c>
      <c r="K207" s="271"/>
    </row>
    <row r="208" spans="10:11">
      <c r="J208" s="271" t="str">
        <f t="shared" si="239"/>
        <v>-</v>
      </c>
      <c r="K208" s="271"/>
    </row>
    <row r="209" spans="10:11">
      <c r="J209" s="271" t="str">
        <f t="shared" si="239"/>
        <v>-</v>
      </c>
      <c r="K209" s="271"/>
    </row>
    <row r="210" spans="10:11">
      <c r="J210" s="271" t="str">
        <f t="shared" si="239"/>
        <v>-</v>
      </c>
      <c r="K210" s="271"/>
    </row>
    <row r="211" spans="10:11">
      <c r="J211" s="271" t="str">
        <f t="shared" si="239"/>
        <v>-</v>
      </c>
      <c r="K211" s="271"/>
    </row>
    <row r="212" spans="10:11">
      <c r="J212" s="271" t="str">
        <f t="shared" si="239"/>
        <v>-</v>
      </c>
      <c r="K212" s="271"/>
    </row>
    <row r="213" spans="10:11">
      <c r="J213" s="271" t="str">
        <f t="shared" si="239"/>
        <v>-</v>
      </c>
      <c r="K213" s="271"/>
    </row>
    <row r="214" spans="10:11">
      <c r="J214" s="271" t="str">
        <f t="shared" si="239"/>
        <v>-</v>
      </c>
      <c r="K214" s="271"/>
    </row>
    <row r="215" spans="10:11">
      <c r="J215" s="271" t="str">
        <f t="shared" ref="J215:J278" si="240">CONCATENATE(H215,"-",I215)</f>
        <v>-</v>
      </c>
      <c r="K215" s="271"/>
    </row>
    <row r="216" spans="10:11">
      <c r="J216" s="271" t="str">
        <f t="shared" si="240"/>
        <v>-</v>
      </c>
      <c r="K216" s="271"/>
    </row>
    <row r="217" spans="10:11">
      <c r="J217" s="271" t="str">
        <f t="shared" si="240"/>
        <v>-</v>
      </c>
      <c r="K217" s="271"/>
    </row>
    <row r="218" spans="10:11">
      <c r="J218" s="271" t="str">
        <f t="shared" si="240"/>
        <v>-</v>
      </c>
      <c r="K218" s="271"/>
    </row>
    <row r="219" spans="10:11">
      <c r="J219" s="271" t="str">
        <f t="shared" si="240"/>
        <v>-</v>
      </c>
      <c r="K219" s="271"/>
    </row>
    <row r="220" spans="10:11">
      <c r="J220" s="271" t="str">
        <f t="shared" si="240"/>
        <v>-</v>
      </c>
      <c r="K220" s="271"/>
    </row>
    <row r="221" spans="10:11">
      <c r="J221" s="271" t="str">
        <f t="shared" si="240"/>
        <v>-</v>
      </c>
      <c r="K221" s="271"/>
    </row>
    <row r="222" spans="10:11">
      <c r="J222" s="271" t="str">
        <f t="shared" si="240"/>
        <v>-</v>
      </c>
      <c r="K222" s="271"/>
    </row>
    <row r="223" spans="10:11">
      <c r="J223" s="271" t="str">
        <f t="shared" si="240"/>
        <v>-</v>
      </c>
      <c r="K223" s="271"/>
    </row>
    <row r="224" spans="10:11">
      <c r="J224" s="271" t="str">
        <f t="shared" si="240"/>
        <v>-</v>
      </c>
      <c r="K224" s="271"/>
    </row>
    <row r="225" spans="10:11">
      <c r="J225" s="271" t="str">
        <f t="shared" si="240"/>
        <v>-</v>
      </c>
      <c r="K225" s="271"/>
    </row>
    <row r="226" spans="10:11">
      <c r="J226" s="271" t="str">
        <f t="shared" si="240"/>
        <v>-</v>
      </c>
      <c r="K226" s="271"/>
    </row>
    <row r="227" spans="10:11">
      <c r="J227" s="271" t="str">
        <f t="shared" si="240"/>
        <v>-</v>
      </c>
      <c r="K227" s="271"/>
    </row>
    <row r="228" spans="10:11">
      <c r="J228" s="271" t="str">
        <f t="shared" si="240"/>
        <v>-</v>
      </c>
      <c r="K228" s="271"/>
    </row>
    <row r="229" spans="10:11">
      <c r="J229" s="271" t="str">
        <f t="shared" si="240"/>
        <v>-</v>
      </c>
      <c r="K229" s="271"/>
    </row>
    <row r="230" spans="10:11">
      <c r="J230" s="271" t="str">
        <f t="shared" si="240"/>
        <v>-</v>
      </c>
      <c r="K230" s="271"/>
    </row>
    <row r="231" spans="10:11">
      <c r="J231" s="271" t="str">
        <f t="shared" si="240"/>
        <v>-</v>
      </c>
      <c r="K231" s="271"/>
    </row>
    <row r="232" spans="10:11">
      <c r="J232" s="271" t="str">
        <f t="shared" si="240"/>
        <v>-</v>
      </c>
      <c r="K232" s="271"/>
    </row>
    <row r="233" spans="10:11">
      <c r="J233" s="271" t="str">
        <f t="shared" si="240"/>
        <v>-</v>
      </c>
      <c r="K233" s="271"/>
    </row>
    <row r="234" spans="10:11">
      <c r="J234" s="271" t="str">
        <f t="shared" si="240"/>
        <v>-</v>
      </c>
      <c r="K234" s="271"/>
    </row>
    <row r="235" spans="10:11">
      <c r="J235" s="271" t="str">
        <f t="shared" si="240"/>
        <v>-</v>
      </c>
      <c r="K235" s="271"/>
    </row>
    <row r="236" spans="10:11">
      <c r="J236" s="271" t="str">
        <f t="shared" si="240"/>
        <v>-</v>
      </c>
      <c r="K236" s="271"/>
    </row>
    <row r="237" spans="10:11">
      <c r="J237" s="271" t="str">
        <f t="shared" si="240"/>
        <v>-</v>
      </c>
      <c r="K237" s="271"/>
    </row>
    <row r="238" spans="10:11">
      <c r="J238" s="271" t="str">
        <f t="shared" si="240"/>
        <v>-</v>
      </c>
      <c r="K238" s="271"/>
    </row>
    <row r="239" spans="10:11">
      <c r="J239" s="271" t="str">
        <f t="shared" si="240"/>
        <v>-</v>
      </c>
      <c r="K239" s="271"/>
    </row>
    <row r="240" spans="10:11">
      <c r="J240" s="271" t="str">
        <f t="shared" si="240"/>
        <v>-</v>
      </c>
      <c r="K240" s="271"/>
    </row>
    <row r="241" spans="10:11">
      <c r="J241" s="271" t="str">
        <f t="shared" si="240"/>
        <v>-</v>
      </c>
      <c r="K241" s="271"/>
    </row>
    <row r="242" spans="10:11">
      <c r="J242" s="271" t="str">
        <f t="shared" si="240"/>
        <v>-</v>
      </c>
      <c r="K242" s="271"/>
    </row>
    <row r="243" spans="10:11">
      <c r="J243" s="271" t="str">
        <f t="shared" si="240"/>
        <v>-</v>
      </c>
      <c r="K243" s="271"/>
    </row>
    <row r="244" spans="10:11">
      <c r="J244" s="271" t="str">
        <f t="shared" si="240"/>
        <v>-</v>
      </c>
      <c r="K244" s="271"/>
    </row>
    <row r="245" spans="10:11">
      <c r="J245" s="271" t="str">
        <f t="shared" si="240"/>
        <v>-</v>
      </c>
      <c r="K245" s="271"/>
    </row>
    <row r="246" spans="10:11">
      <c r="J246" s="271" t="str">
        <f t="shared" si="240"/>
        <v>-</v>
      </c>
      <c r="K246" s="271"/>
    </row>
    <row r="247" spans="10:11">
      <c r="J247" s="271" t="str">
        <f t="shared" si="240"/>
        <v>-</v>
      </c>
      <c r="K247" s="271"/>
    </row>
    <row r="248" spans="10:11">
      <c r="J248" s="271" t="str">
        <f t="shared" si="240"/>
        <v>-</v>
      </c>
      <c r="K248" s="271"/>
    </row>
    <row r="249" spans="10:11">
      <c r="J249" s="271" t="str">
        <f t="shared" si="240"/>
        <v>-</v>
      </c>
      <c r="K249" s="271"/>
    </row>
    <row r="250" spans="10:11">
      <c r="J250" s="271" t="str">
        <f t="shared" si="240"/>
        <v>-</v>
      </c>
      <c r="K250" s="271"/>
    </row>
    <row r="251" spans="10:11">
      <c r="J251" s="271" t="str">
        <f t="shared" si="240"/>
        <v>-</v>
      </c>
      <c r="K251" s="271"/>
    </row>
    <row r="252" spans="10:11">
      <c r="J252" s="271" t="str">
        <f t="shared" si="240"/>
        <v>-</v>
      </c>
      <c r="K252" s="271"/>
    </row>
    <row r="253" spans="10:11">
      <c r="J253" s="271" t="str">
        <f t="shared" si="240"/>
        <v>-</v>
      </c>
      <c r="K253" s="271"/>
    </row>
    <row r="254" spans="10:11">
      <c r="J254" s="271" t="str">
        <f t="shared" si="240"/>
        <v>-</v>
      </c>
      <c r="K254" s="271"/>
    </row>
    <row r="255" spans="10:11">
      <c r="J255" s="271" t="str">
        <f t="shared" si="240"/>
        <v>-</v>
      </c>
      <c r="K255" s="271"/>
    </row>
    <row r="256" spans="10:11">
      <c r="J256" s="271" t="str">
        <f t="shared" si="240"/>
        <v>-</v>
      </c>
      <c r="K256" s="271"/>
    </row>
    <row r="257" spans="10:11">
      <c r="J257" s="271" t="str">
        <f t="shared" si="240"/>
        <v>-</v>
      </c>
      <c r="K257" s="271"/>
    </row>
    <row r="258" spans="10:11">
      <c r="J258" s="271" t="str">
        <f t="shared" si="240"/>
        <v>-</v>
      </c>
      <c r="K258" s="271"/>
    </row>
    <row r="259" spans="10:11">
      <c r="J259" s="271" t="str">
        <f t="shared" si="240"/>
        <v>-</v>
      </c>
      <c r="K259" s="271"/>
    </row>
    <row r="260" spans="10:11">
      <c r="J260" s="271" t="str">
        <f t="shared" si="240"/>
        <v>-</v>
      </c>
      <c r="K260" s="271"/>
    </row>
    <row r="261" spans="10:11">
      <c r="J261" s="271" t="str">
        <f t="shared" si="240"/>
        <v>-</v>
      </c>
      <c r="K261" s="271"/>
    </row>
    <row r="262" spans="10:11">
      <c r="J262" s="271" t="str">
        <f t="shared" si="240"/>
        <v>-</v>
      </c>
      <c r="K262" s="271"/>
    </row>
    <row r="263" spans="10:11">
      <c r="J263" s="271" t="str">
        <f t="shared" si="240"/>
        <v>-</v>
      </c>
      <c r="K263" s="271"/>
    </row>
    <row r="264" spans="10:11">
      <c r="J264" s="271" t="str">
        <f t="shared" si="240"/>
        <v>-</v>
      </c>
      <c r="K264" s="271"/>
    </row>
    <row r="265" spans="10:11">
      <c r="J265" s="271" t="str">
        <f t="shared" si="240"/>
        <v>-</v>
      </c>
      <c r="K265" s="271"/>
    </row>
    <row r="266" spans="10:11">
      <c r="J266" s="271" t="str">
        <f t="shared" si="240"/>
        <v>-</v>
      </c>
      <c r="K266" s="271"/>
    </row>
    <row r="267" spans="10:11">
      <c r="J267" s="271" t="str">
        <f t="shared" si="240"/>
        <v>-</v>
      </c>
      <c r="K267" s="271"/>
    </row>
    <row r="268" spans="10:11">
      <c r="J268" s="271" t="str">
        <f t="shared" si="240"/>
        <v>-</v>
      </c>
      <c r="K268" s="271"/>
    </row>
    <row r="269" spans="10:11">
      <c r="J269" s="271" t="str">
        <f t="shared" si="240"/>
        <v>-</v>
      </c>
      <c r="K269" s="271"/>
    </row>
    <row r="270" spans="10:11">
      <c r="J270" s="271" t="str">
        <f t="shared" si="240"/>
        <v>-</v>
      </c>
      <c r="K270" s="271"/>
    </row>
    <row r="271" spans="10:11">
      <c r="J271" s="271" t="str">
        <f t="shared" si="240"/>
        <v>-</v>
      </c>
      <c r="K271" s="271"/>
    </row>
    <row r="272" spans="10:11">
      <c r="J272" s="271" t="str">
        <f t="shared" si="240"/>
        <v>-</v>
      </c>
      <c r="K272" s="271"/>
    </row>
    <row r="273" spans="10:11">
      <c r="J273" s="271" t="str">
        <f t="shared" si="240"/>
        <v>-</v>
      </c>
      <c r="K273" s="271"/>
    </row>
    <row r="274" spans="10:11">
      <c r="J274" s="271" t="str">
        <f t="shared" si="240"/>
        <v>-</v>
      </c>
      <c r="K274" s="271"/>
    </row>
    <row r="275" spans="10:11">
      <c r="J275" s="271" t="str">
        <f t="shared" si="240"/>
        <v>-</v>
      </c>
      <c r="K275" s="271"/>
    </row>
    <row r="276" spans="10:11">
      <c r="J276" s="271" t="str">
        <f t="shared" si="240"/>
        <v>-</v>
      </c>
      <c r="K276" s="271"/>
    </row>
    <row r="277" spans="10:11">
      <c r="J277" s="271" t="str">
        <f t="shared" si="240"/>
        <v>-</v>
      </c>
      <c r="K277" s="271"/>
    </row>
    <row r="278" spans="10:11">
      <c r="J278" s="271" t="str">
        <f t="shared" si="240"/>
        <v>-</v>
      </c>
      <c r="K278" s="271"/>
    </row>
    <row r="279" spans="10:11">
      <c r="J279" s="271" t="str">
        <f t="shared" ref="J279:J342" si="241">CONCATENATE(H279,"-",I279)</f>
        <v>-</v>
      </c>
      <c r="K279" s="271"/>
    </row>
    <row r="280" spans="10:11">
      <c r="J280" s="271" t="str">
        <f t="shared" si="241"/>
        <v>-</v>
      </c>
      <c r="K280" s="271"/>
    </row>
    <row r="281" spans="10:11">
      <c r="J281" s="271" t="str">
        <f t="shared" si="241"/>
        <v>-</v>
      </c>
      <c r="K281" s="271"/>
    </row>
    <row r="282" spans="10:11">
      <c r="J282" s="271" t="str">
        <f t="shared" si="241"/>
        <v>-</v>
      </c>
      <c r="K282" s="271"/>
    </row>
    <row r="283" spans="10:11">
      <c r="J283" s="271" t="str">
        <f t="shared" si="241"/>
        <v>-</v>
      </c>
      <c r="K283" s="271"/>
    </row>
    <row r="284" spans="10:11">
      <c r="J284" s="271" t="str">
        <f t="shared" si="241"/>
        <v>-</v>
      </c>
      <c r="K284" s="271"/>
    </row>
    <row r="285" spans="10:11">
      <c r="J285" s="271" t="str">
        <f t="shared" si="241"/>
        <v>-</v>
      </c>
      <c r="K285" s="271"/>
    </row>
    <row r="286" spans="10:11">
      <c r="J286" s="271" t="str">
        <f t="shared" si="241"/>
        <v>-</v>
      </c>
      <c r="K286" s="271"/>
    </row>
    <row r="287" spans="10:11">
      <c r="J287" s="271" t="str">
        <f t="shared" si="241"/>
        <v>-</v>
      </c>
      <c r="K287" s="271"/>
    </row>
    <row r="288" spans="10:11">
      <c r="J288" s="271" t="str">
        <f t="shared" si="241"/>
        <v>-</v>
      </c>
      <c r="K288" s="271"/>
    </row>
    <row r="289" spans="10:11">
      <c r="J289" s="271" t="str">
        <f t="shared" si="241"/>
        <v>-</v>
      </c>
      <c r="K289" s="271"/>
    </row>
    <row r="290" spans="10:11">
      <c r="J290" s="271" t="str">
        <f t="shared" si="241"/>
        <v>-</v>
      </c>
      <c r="K290" s="271"/>
    </row>
    <row r="291" spans="10:11">
      <c r="J291" s="271" t="str">
        <f t="shared" si="241"/>
        <v>-</v>
      </c>
      <c r="K291" s="271"/>
    </row>
    <row r="292" spans="10:11">
      <c r="J292" s="271" t="str">
        <f t="shared" si="241"/>
        <v>-</v>
      </c>
      <c r="K292" s="271"/>
    </row>
    <row r="293" spans="10:11">
      <c r="J293" s="271" t="str">
        <f t="shared" si="241"/>
        <v>-</v>
      </c>
      <c r="K293" s="271"/>
    </row>
    <row r="294" spans="10:11">
      <c r="J294" s="271" t="str">
        <f t="shared" si="241"/>
        <v>-</v>
      </c>
      <c r="K294" s="271"/>
    </row>
    <row r="295" spans="10:11">
      <c r="J295" s="271" t="str">
        <f t="shared" si="241"/>
        <v>-</v>
      </c>
      <c r="K295" s="271"/>
    </row>
    <row r="296" spans="10:11">
      <c r="J296" s="271" t="str">
        <f t="shared" si="241"/>
        <v>-</v>
      </c>
      <c r="K296" s="271"/>
    </row>
    <row r="297" spans="10:11">
      <c r="J297" s="271" t="str">
        <f t="shared" si="241"/>
        <v>-</v>
      </c>
      <c r="K297" s="271"/>
    </row>
    <row r="298" spans="10:11">
      <c r="J298" s="271" t="str">
        <f t="shared" si="241"/>
        <v>-</v>
      </c>
      <c r="K298" s="271"/>
    </row>
    <row r="299" spans="10:11">
      <c r="J299" s="271" t="str">
        <f t="shared" si="241"/>
        <v>-</v>
      </c>
      <c r="K299" s="271"/>
    </row>
    <row r="300" spans="10:11">
      <c r="J300" s="271" t="str">
        <f t="shared" si="241"/>
        <v>-</v>
      </c>
      <c r="K300" s="271"/>
    </row>
    <row r="301" spans="10:11">
      <c r="J301" s="271" t="str">
        <f t="shared" si="241"/>
        <v>-</v>
      </c>
      <c r="K301" s="271"/>
    </row>
    <row r="302" spans="10:11">
      <c r="J302" s="271" t="str">
        <f t="shared" si="241"/>
        <v>-</v>
      </c>
      <c r="K302" s="271"/>
    </row>
    <row r="303" spans="10:11">
      <c r="J303" s="271" t="str">
        <f t="shared" si="241"/>
        <v>-</v>
      </c>
      <c r="K303" s="271"/>
    </row>
    <row r="304" spans="10:11">
      <c r="J304" s="271" t="str">
        <f t="shared" si="241"/>
        <v>-</v>
      </c>
      <c r="K304" s="271"/>
    </row>
    <row r="305" spans="10:11">
      <c r="J305" s="271" t="str">
        <f t="shared" si="241"/>
        <v>-</v>
      </c>
      <c r="K305" s="271"/>
    </row>
    <row r="306" spans="10:11">
      <c r="J306" s="271" t="str">
        <f t="shared" si="241"/>
        <v>-</v>
      </c>
      <c r="K306" s="271"/>
    </row>
    <row r="307" spans="10:11">
      <c r="J307" s="271" t="str">
        <f t="shared" si="241"/>
        <v>-</v>
      </c>
      <c r="K307" s="271"/>
    </row>
    <row r="308" spans="10:11">
      <c r="J308" s="271" t="str">
        <f t="shared" si="241"/>
        <v>-</v>
      </c>
      <c r="K308" s="271"/>
    </row>
    <row r="309" spans="10:11">
      <c r="J309" s="271" t="str">
        <f t="shared" si="241"/>
        <v>-</v>
      </c>
      <c r="K309" s="271"/>
    </row>
    <row r="310" spans="10:11">
      <c r="J310" s="271" t="str">
        <f t="shared" si="241"/>
        <v>-</v>
      </c>
      <c r="K310" s="271"/>
    </row>
    <row r="311" spans="10:11">
      <c r="J311" s="271" t="str">
        <f t="shared" si="241"/>
        <v>-</v>
      </c>
      <c r="K311" s="271"/>
    </row>
    <row r="312" spans="10:11">
      <c r="J312" s="271" t="str">
        <f t="shared" si="241"/>
        <v>-</v>
      </c>
      <c r="K312" s="271"/>
    </row>
    <row r="313" spans="10:11">
      <c r="J313" s="271" t="str">
        <f t="shared" si="241"/>
        <v>-</v>
      </c>
      <c r="K313" s="271"/>
    </row>
    <row r="314" spans="10:11">
      <c r="J314" s="271" t="str">
        <f t="shared" si="241"/>
        <v>-</v>
      </c>
      <c r="K314" s="271"/>
    </row>
    <row r="315" spans="10:11">
      <c r="J315" s="271" t="str">
        <f t="shared" si="241"/>
        <v>-</v>
      </c>
      <c r="K315" s="271"/>
    </row>
    <row r="316" spans="10:11">
      <c r="J316" s="271" t="str">
        <f t="shared" si="241"/>
        <v>-</v>
      </c>
      <c r="K316" s="271"/>
    </row>
    <row r="317" spans="10:11">
      <c r="J317" s="271" t="str">
        <f t="shared" si="241"/>
        <v>-</v>
      </c>
      <c r="K317" s="271"/>
    </row>
    <row r="318" spans="10:11">
      <c r="J318" s="271" t="str">
        <f t="shared" si="241"/>
        <v>-</v>
      </c>
      <c r="K318" s="271"/>
    </row>
    <row r="319" spans="10:11">
      <c r="J319" s="271" t="str">
        <f t="shared" si="241"/>
        <v>-</v>
      </c>
      <c r="K319" s="271"/>
    </row>
    <row r="320" spans="10:11">
      <c r="J320" s="271" t="str">
        <f t="shared" si="241"/>
        <v>-</v>
      </c>
      <c r="K320" s="271"/>
    </row>
    <row r="321" spans="10:11">
      <c r="J321" s="271" t="str">
        <f t="shared" si="241"/>
        <v>-</v>
      </c>
      <c r="K321" s="271"/>
    </row>
    <row r="322" spans="10:11">
      <c r="J322" s="271" t="str">
        <f t="shared" si="241"/>
        <v>-</v>
      </c>
      <c r="K322" s="271"/>
    </row>
    <row r="323" spans="10:11">
      <c r="J323" s="271" t="str">
        <f t="shared" si="241"/>
        <v>-</v>
      </c>
      <c r="K323" s="271"/>
    </row>
    <row r="324" spans="10:11">
      <c r="J324" s="271" t="str">
        <f t="shared" si="241"/>
        <v>-</v>
      </c>
      <c r="K324" s="271"/>
    </row>
    <row r="325" spans="10:11">
      <c r="J325" s="271" t="str">
        <f t="shared" si="241"/>
        <v>-</v>
      </c>
      <c r="K325" s="271"/>
    </row>
    <row r="326" spans="10:11">
      <c r="J326" s="271" t="str">
        <f t="shared" si="241"/>
        <v>-</v>
      </c>
      <c r="K326" s="271"/>
    </row>
    <row r="327" spans="10:11">
      <c r="J327" s="271" t="str">
        <f t="shared" si="241"/>
        <v>-</v>
      </c>
      <c r="K327" s="271"/>
    </row>
    <row r="328" spans="10:11">
      <c r="J328" s="271" t="str">
        <f t="shared" si="241"/>
        <v>-</v>
      </c>
      <c r="K328" s="271"/>
    </row>
    <row r="329" spans="10:11">
      <c r="J329" s="271" t="str">
        <f t="shared" si="241"/>
        <v>-</v>
      </c>
      <c r="K329" s="271"/>
    </row>
    <row r="330" spans="10:11">
      <c r="J330" s="271" t="str">
        <f t="shared" si="241"/>
        <v>-</v>
      </c>
      <c r="K330" s="271"/>
    </row>
    <row r="331" spans="10:11">
      <c r="J331" s="271" t="str">
        <f t="shared" si="241"/>
        <v>-</v>
      </c>
      <c r="K331" s="271"/>
    </row>
    <row r="332" spans="10:11">
      <c r="J332" s="271" t="str">
        <f t="shared" si="241"/>
        <v>-</v>
      </c>
      <c r="K332" s="271"/>
    </row>
    <row r="333" spans="10:11">
      <c r="J333" s="271" t="str">
        <f t="shared" si="241"/>
        <v>-</v>
      </c>
      <c r="K333" s="271"/>
    </row>
    <row r="334" spans="10:11">
      <c r="J334" s="271" t="str">
        <f t="shared" si="241"/>
        <v>-</v>
      </c>
      <c r="K334" s="271"/>
    </row>
    <row r="335" spans="10:11">
      <c r="J335" s="271" t="str">
        <f t="shared" si="241"/>
        <v>-</v>
      </c>
      <c r="K335" s="271"/>
    </row>
    <row r="336" spans="10:11">
      <c r="J336" s="271" t="str">
        <f t="shared" si="241"/>
        <v>-</v>
      </c>
      <c r="K336" s="271"/>
    </row>
    <row r="337" spans="10:11">
      <c r="J337" s="271" t="str">
        <f t="shared" si="241"/>
        <v>-</v>
      </c>
      <c r="K337" s="271"/>
    </row>
    <row r="338" spans="10:11">
      <c r="J338" s="271" t="str">
        <f t="shared" si="241"/>
        <v>-</v>
      </c>
      <c r="K338" s="271"/>
    </row>
    <row r="339" spans="10:11">
      <c r="J339" s="271" t="str">
        <f t="shared" si="241"/>
        <v>-</v>
      </c>
      <c r="K339" s="271"/>
    </row>
    <row r="340" spans="10:11">
      <c r="J340" s="271" t="str">
        <f t="shared" si="241"/>
        <v>-</v>
      </c>
      <c r="K340" s="271"/>
    </row>
    <row r="341" spans="10:11">
      <c r="J341" s="271" t="str">
        <f t="shared" si="241"/>
        <v>-</v>
      </c>
      <c r="K341" s="271"/>
    </row>
    <row r="342" spans="10:11">
      <c r="J342" s="271" t="str">
        <f t="shared" si="241"/>
        <v>-</v>
      </c>
      <c r="K342" s="271"/>
    </row>
    <row r="343" spans="10:11">
      <c r="J343" s="271" t="str">
        <f t="shared" ref="J343:J406" si="242">CONCATENATE(H343,"-",I343)</f>
        <v>-</v>
      </c>
      <c r="K343" s="271"/>
    </row>
    <row r="344" spans="10:11">
      <c r="J344" s="271" t="str">
        <f t="shared" si="242"/>
        <v>-</v>
      </c>
      <c r="K344" s="271"/>
    </row>
    <row r="345" spans="10:11">
      <c r="J345" s="271" t="str">
        <f t="shared" si="242"/>
        <v>-</v>
      </c>
      <c r="K345" s="271"/>
    </row>
    <row r="346" spans="10:11">
      <c r="J346" s="271" t="str">
        <f t="shared" si="242"/>
        <v>-</v>
      </c>
      <c r="K346" s="271"/>
    </row>
    <row r="347" spans="10:11">
      <c r="J347" s="271" t="str">
        <f t="shared" si="242"/>
        <v>-</v>
      </c>
      <c r="K347" s="271"/>
    </row>
    <row r="348" spans="10:11">
      <c r="J348" s="271" t="str">
        <f t="shared" si="242"/>
        <v>-</v>
      </c>
      <c r="K348" s="271"/>
    </row>
    <row r="349" spans="10:11">
      <c r="J349" s="271" t="str">
        <f t="shared" si="242"/>
        <v>-</v>
      </c>
      <c r="K349" s="271"/>
    </row>
    <row r="350" spans="10:11">
      <c r="J350" s="271" t="str">
        <f t="shared" si="242"/>
        <v>-</v>
      </c>
      <c r="K350" s="271"/>
    </row>
    <row r="351" spans="10:11">
      <c r="J351" s="271" t="str">
        <f t="shared" si="242"/>
        <v>-</v>
      </c>
      <c r="K351" s="271"/>
    </row>
    <row r="352" spans="10:11">
      <c r="J352" s="271" t="str">
        <f t="shared" si="242"/>
        <v>-</v>
      </c>
      <c r="K352" s="271"/>
    </row>
    <row r="353" spans="10:11">
      <c r="J353" s="271" t="str">
        <f t="shared" si="242"/>
        <v>-</v>
      </c>
      <c r="K353" s="271"/>
    </row>
    <row r="354" spans="10:11">
      <c r="J354" s="271" t="str">
        <f t="shared" si="242"/>
        <v>-</v>
      </c>
      <c r="K354" s="271"/>
    </row>
    <row r="355" spans="10:11">
      <c r="J355" s="271" t="str">
        <f t="shared" si="242"/>
        <v>-</v>
      </c>
      <c r="K355" s="271"/>
    </row>
    <row r="356" spans="10:11">
      <c r="J356" s="271" t="str">
        <f t="shared" si="242"/>
        <v>-</v>
      </c>
      <c r="K356" s="271"/>
    </row>
    <row r="357" spans="10:11">
      <c r="J357" s="271" t="str">
        <f t="shared" si="242"/>
        <v>-</v>
      </c>
      <c r="K357" s="271"/>
    </row>
    <row r="358" spans="10:11">
      <c r="J358" s="271" t="str">
        <f t="shared" si="242"/>
        <v>-</v>
      </c>
      <c r="K358" s="271"/>
    </row>
    <row r="359" spans="10:11">
      <c r="J359" s="271" t="str">
        <f t="shared" si="242"/>
        <v>-</v>
      </c>
      <c r="K359" s="271"/>
    </row>
    <row r="360" spans="10:11">
      <c r="J360" s="271" t="str">
        <f t="shared" si="242"/>
        <v>-</v>
      </c>
      <c r="K360" s="271"/>
    </row>
    <row r="361" spans="10:11">
      <c r="J361" s="271" t="str">
        <f t="shared" si="242"/>
        <v>-</v>
      </c>
      <c r="K361" s="271"/>
    </row>
    <row r="362" spans="10:11">
      <c r="J362" s="271" t="str">
        <f t="shared" si="242"/>
        <v>-</v>
      </c>
      <c r="K362" s="271"/>
    </row>
    <row r="363" spans="10:11">
      <c r="J363" s="271" t="str">
        <f t="shared" si="242"/>
        <v>-</v>
      </c>
      <c r="K363" s="271"/>
    </row>
    <row r="364" spans="10:11">
      <c r="J364" s="271" t="str">
        <f t="shared" si="242"/>
        <v>-</v>
      </c>
      <c r="K364" s="271"/>
    </row>
    <row r="365" spans="10:11">
      <c r="J365" s="271" t="str">
        <f t="shared" si="242"/>
        <v>-</v>
      </c>
      <c r="K365" s="271"/>
    </row>
    <row r="366" spans="10:11">
      <c r="J366" s="271" t="str">
        <f t="shared" si="242"/>
        <v>-</v>
      </c>
      <c r="K366" s="271"/>
    </row>
    <row r="367" spans="10:11">
      <c r="J367" s="271" t="str">
        <f t="shared" si="242"/>
        <v>-</v>
      </c>
      <c r="K367" s="271"/>
    </row>
    <row r="368" spans="10:11">
      <c r="J368" s="271" t="str">
        <f t="shared" si="242"/>
        <v>-</v>
      </c>
      <c r="K368" s="271"/>
    </row>
    <row r="369" spans="10:11">
      <c r="J369" s="271" t="str">
        <f t="shared" si="242"/>
        <v>-</v>
      </c>
      <c r="K369" s="271"/>
    </row>
    <row r="370" spans="10:11">
      <c r="J370" s="271" t="str">
        <f t="shared" si="242"/>
        <v>-</v>
      </c>
      <c r="K370" s="271"/>
    </row>
    <row r="371" spans="10:11">
      <c r="J371" s="271" t="str">
        <f t="shared" si="242"/>
        <v>-</v>
      </c>
      <c r="K371" s="271"/>
    </row>
    <row r="372" spans="10:11">
      <c r="J372" s="271" t="str">
        <f t="shared" si="242"/>
        <v>-</v>
      </c>
      <c r="K372" s="271"/>
    </row>
    <row r="373" spans="10:11">
      <c r="J373" s="271" t="str">
        <f t="shared" si="242"/>
        <v>-</v>
      </c>
      <c r="K373" s="271"/>
    </row>
    <row r="374" spans="10:11">
      <c r="J374" s="271" t="str">
        <f t="shared" si="242"/>
        <v>-</v>
      </c>
      <c r="K374" s="271"/>
    </row>
    <row r="375" spans="10:11">
      <c r="J375" s="271" t="str">
        <f t="shared" si="242"/>
        <v>-</v>
      </c>
      <c r="K375" s="271"/>
    </row>
    <row r="376" spans="10:11">
      <c r="J376" s="271" t="str">
        <f t="shared" si="242"/>
        <v>-</v>
      </c>
      <c r="K376" s="271"/>
    </row>
    <row r="377" spans="10:11">
      <c r="J377" s="271" t="str">
        <f t="shared" si="242"/>
        <v>-</v>
      </c>
      <c r="K377" s="271"/>
    </row>
    <row r="378" spans="10:11">
      <c r="J378" s="271" t="str">
        <f t="shared" si="242"/>
        <v>-</v>
      </c>
      <c r="K378" s="271"/>
    </row>
    <row r="379" spans="10:11">
      <c r="J379" s="271" t="str">
        <f t="shared" si="242"/>
        <v>-</v>
      </c>
      <c r="K379" s="271"/>
    </row>
    <row r="380" spans="10:11">
      <c r="J380" s="271" t="str">
        <f t="shared" si="242"/>
        <v>-</v>
      </c>
      <c r="K380" s="271"/>
    </row>
    <row r="381" spans="10:11">
      <c r="J381" s="271" t="str">
        <f t="shared" si="242"/>
        <v>-</v>
      </c>
      <c r="K381" s="271"/>
    </row>
    <row r="382" spans="10:11">
      <c r="J382" s="271" t="str">
        <f t="shared" si="242"/>
        <v>-</v>
      </c>
      <c r="K382" s="271"/>
    </row>
    <row r="383" spans="10:11">
      <c r="J383" s="271" t="str">
        <f t="shared" si="242"/>
        <v>-</v>
      </c>
      <c r="K383" s="271"/>
    </row>
    <row r="384" spans="10:11">
      <c r="J384" s="271" t="str">
        <f t="shared" si="242"/>
        <v>-</v>
      </c>
      <c r="K384" s="271"/>
    </row>
    <row r="385" spans="10:11">
      <c r="J385" s="271" t="str">
        <f t="shared" si="242"/>
        <v>-</v>
      </c>
      <c r="K385" s="271"/>
    </row>
    <row r="386" spans="10:11">
      <c r="J386" s="271" t="str">
        <f t="shared" si="242"/>
        <v>-</v>
      </c>
      <c r="K386" s="271"/>
    </row>
    <row r="387" spans="10:11">
      <c r="J387" s="271" t="str">
        <f t="shared" si="242"/>
        <v>-</v>
      </c>
      <c r="K387" s="271"/>
    </row>
    <row r="388" spans="10:11">
      <c r="J388" s="271" t="str">
        <f t="shared" si="242"/>
        <v>-</v>
      </c>
      <c r="K388" s="271"/>
    </row>
    <row r="389" spans="10:11">
      <c r="J389" s="271" t="str">
        <f t="shared" si="242"/>
        <v>-</v>
      </c>
      <c r="K389" s="271"/>
    </row>
    <row r="390" spans="10:11">
      <c r="J390" s="271" t="str">
        <f t="shared" si="242"/>
        <v>-</v>
      </c>
      <c r="K390" s="271"/>
    </row>
    <row r="391" spans="10:11">
      <c r="J391" s="271" t="str">
        <f t="shared" si="242"/>
        <v>-</v>
      </c>
      <c r="K391" s="271"/>
    </row>
    <row r="392" spans="10:11">
      <c r="J392" s="271" t="str">
        <f t="shared" si="242"/>
        <v>-</v>
      </c>
      <c r="K392" s="271"/>
    </row>
    <row r="393" spans="10:11">
      <c r="J393" s="271" t="str">
        <f t="shared" si="242"/>
        <v>-</v>
      </c>
      <c r="K393" s="271"/>
    </row>
    <row r="394" spans="10:11">
      <c r="J394" s="271" t="str">
        <f t="shared" si="242"/>
        <v>-</v>
      </c>
      <c r="K394" s="271"/>
    </row>
    <row r="395" spans="10:11">
      <c r="J395" s="271" t="str">
        <f t="shared" si="242"/>
        <v>-</v>
      </c>
      <c r="K395" s="271"/>
    </row>
    <row r="396" spans="10:11">
      <c r="J396" s="271" t="str">
        <f t="shared" si="242"/>
        <v>-</v>
      </c>
      <c r="K396" s="271"/>
    </row>
    <row r="397" spans="10:11">
      <c r="J397" s="271" t="str">
        <f t="shared" si="242"/>
        <v>-</v>
      </c>
      <c r="K397" s="271"/>
    </row>
    <row r="398" spans="10:11">
      <c r="J398" s="271" t="str">
        <f t="shared" si="242"/>
        <v>-</v>
      </c>
      <c r="K398" s="271"/>
    </row>
    <row r="399" spans="10:11">
      <c r="J399" s="271" t="str">
        <f t="shared" si="242"/>
        <v>-</v>
      </c>
      <c r="K399" s="271"/>
    </row>
    <row r="400" spans="10:11">
      <c r="J400" s="271" t="str">
        <f t="shared" si="242"/>
        <v>-</v>
      </c>
      <c r="K400" s="271"/>
    </row>
    <row r="401" spans="10:11">
      <c r="J401" s="271" t="str">
        <f t="shared" si="242"/>
        <v>-</v>
      </c>
      <c r="K401" s="271"/>
    </row>
    <row r="402" spans="10:11">
      <c r="J402" s="271" t="str">
        <f t="shared" si="242"/>
        <v>-</v>
      </c>
      <c r="K402" s="271"/>
    </row>
    <row r="403" spans="10:11">
      <c r="J403" s="271" t="str">
        <f t="shared" si="242"/>
        <v>-</v>
      </c>
      <c r="K403" s="271"/>
    </row>
    <row r="404" spans="10:11">
      <c r="J404" s="271" t="str">
        <f t="shared" si="242"/>
        <v>-</v>
      </c>
      <c r="K404" s="271"/>
    </row>
    <row r="405" spans="10:11">
      <c r="J405" s="271" t="str">
        <f t="shared" si="242"/>
        <v>-</v>
      </c>
      <c r="K405" s="271"/>
    </row>
    <row r="406" spans="10:11">
      <c r="J406" s="271" t="str">
        <f t="shared" si="242"/>
        <v>-</v>
      </c>
      <c r="K406" s="271"/>
    </row>
    <row r="407" spans="10:11">
      <c r="J407" s="271" t="str">
        <f t="shared" ref="J407:J470" si="243">CONCATENATE(H407,"-",I407)</f>
        <v>-</v>
      </c>
      <c r="K407" s="271"/>
    </row>
    <row r="408" spans="10:11">
      <c r="J408" s="271" t="str">
        <f t="shared" si="243"/>
        <v>-</v>
      </c>
      <c r="K408" s="271"/>
    </row>
    <row r="409" spans="10:11">
      <c r="J409" s="271" t="str">
        <f t="shared" si="243"/>
        <v>-</v>
      </c>
      <c r="K409" s="271"/>
    </row>
    <row r="410" spans="10:11">
      <c r="J410" s="271" t="str">
        <f t="shared" si="243"/>
        <v>-</v>
      </c>
      <c r="K410" s="271"/>
    </row>
    <row r="411" spans="10:11">
      <c r="J411" s="271" t="str">
        <f t="shared" si="243"/>
        <v>-</v>
      </c>
      <c r="K411" s="271"/>
    </row>
    <row r="412" spans="10:11">
      <c r="J412" s="271" t="str">
        <f t="shared" si="243"/>
        <v>-</v>
      </c>
      <c r="K412" s="271"/>
    </row>
    <row r="413" spans="10:11">
      <c r="J413" s="271" t="str">
        <f t="shared" si="243"/>
        <v>-</v>
      </c>
      <c r="K413" s="271"/>
    </row>
    <row r="414" spans="10:11">
      <c r="J414" s="271" t="str">
        <f t="shared" si="243"/>
        <v>-</v>
      </c>
      <c r="K414" s="271"/>
    </row>
    <row r="415" spans="10:11">
      <c r="J415" s="271" t="str">
        <f t="shared" si="243"/>
        <v>-</v>
      </c>
      <c r="K415" s="271"/>
    </row>
    <row r="416" spans="10:11">
      <c r="J416" s="271" t="str">
        <f t="shared" si="243"/>
        <v>-</v>
      </c>
      <c r="K416" s="271"/>
    </row>
    <row r="417" spans="10:11">
      <c r="J417" s="271" t="str">
        <f t="shared" si="243"/>
        <v>-</v>
      </c>
      <c r="K417" s="271"/>
    </row>
    <row r="418" spans="10:11">
      <c r="J418" s="271" t="str">
        <f t="shared" si="243"/>
        <v>-</v>
      </c>
      <c r="K418" s="271"/>
    </row>
    <row r="419" spans="10:11">
      <c r="J419" s="271" t="str">
        <f t="shared" si="243"/>
        <v>-</v>
      </c>
      <c r="K419" s="271"/>
    </row>
    <row r="420" spans="10:11">
      <c r="J420" s="271" t="str">
        <f t="shared" si="243"/>
        <v>-</v>
      </c>
      <c r="K420" s="271"/>
    </row>
    <row r="421" spans="10:11">
      <c r="J421" s="271" t="str">
        <f t="shared" si="243"/>
        <v>-</v>
      </c>
      <c r="K421" s="271"/>
    </row>
    <row r="422" spans="10:11">
      <c r="J422" s="271" t="str">
        <f t="shared" si="243"/>
        <v>-</v>
      </c>
      <c r="K422" s="271"/>
    </row>
    <row r="423" spans="10:11">
      <c r="J423" s="271" t="str">
        <f t="shared" si="243"/>
        <v>-</v>
      </c>
      <c r="K423" s="271"/>
    </row>
    <row r="424" spans="10:11">
      <c r="J424" s="271" t="str">
        <f t="shared" si="243"/>
        <v>-</v>
      </c>
      <c r="K424" s="271"/>
    </row>
    <row r="425" spans="10:11">
      <c r="J425" s="271" t="str">
        <f t="shared" si="243"/>
        <v>-</v>
      </c>
      <c r="K425" s="271"/>
    </row>
    <row r="426" spans="10:11">
      <c r="J426" s="271" t="str">
        <f t="shared" si="243"/>
        <v>-</v>
      </c>
      <c r="K426" s="271"/>
    </row>
    <row r="427" spans="10:11">
      <c r="J427" s="271" t="str">
        <f t="shared" si="243"/>
        <v>-</v>
      </c>
      <c r="K427" s="271"/>
    </row>
    <row r="428" spans="10:11">
      <c r="J428" s="271" t="str">
        <f t="shared" si="243"/>
        <v>-</v>
      </c>
      <c r="K428" s="271"/>
    </row>
    <row r="429" spans="10:11">
      <c r="J429" s="271" t="str">
        <f t="shared" si="243"/>
        <v>-</v>
      </c>
      <c r="K429" s="271"/>
    </row>
    <row r="430" spans="10:11">
      <c r="J430" s="271" t="str">
        <f t="shared" si="243"/>
        <v>-</v>
      </c>
      <c r="K430" s="271"/>
    </row>
    <row r="431" spans="10:11">
      <c r="J431" s="271" t="str">
        <f t="shared" si="243"/>
        <v>-</v>
      </c>
      <c r="K431" s="271"/>
    </row>
    <row r="432" spans="10:11">
      <c r="J432" s="271" t="str">
        <f t="shared" si="243"/>
        <v>-</v>
      </c>
      <c r="K432" s="271"/>
    </row>
    <row r="433" spans="10:11">
      <c r="J433" s="271" t="str">
        <f t="shared" si="243"/>
        <v>-</v>
      </c>
      <c r="K433" s="271"/>
    </row>
    <row r="434" spans="10:11">
      <c r="J434" s="271" t="str">
        <f t="shared" si="243"/>
        <v>-</v>
      </c>
      <c r="K434" s="271"/>
    </row>
    <row r="435" spans="10:11">
      <c r="J435" s="271" t="str">
        <f t="shared" si="243"/>
        <v>-</v>
      </c>
      <c r="K435" s="271"/>
    </row>
    <row r="436" spans="10:11">
      <c r="J436" s="271" t="str">
        <f t="shared" si="243"/>
        <v>-</v>
      </c>
      <c r="K436" s="271"/>
    </row>
    <row r="437" spans="10:11">
      <c r="J437" s="271" t="str">
        <f t="shared" si="243"/>
        <v>-</v>
      </c>
      <c r="K437" s="271"/>
    </row>
    <row r="438" spans="10:11">
      <c r="J438" s="271" t="str">
        <f t="shared" si="243"/>
        <v>-</v>
      </c>
      <c r="K438" s="271"/>
    </row>
    <row r="439" spans="10:11">
      <c r="J439" s="271" t="str">
        <f t="shared" si="243"/>
        <v>-</v>
      </c>
      <c r="K439" s="271"/>
    </row>
    <row r="440" spans="10:11">
      <c r="J440" s="271" t="str">
        <f t="shared" si="243"/>
        <v>-</v>
      </c>
      <c r="K440" s="271"/>
    </row>
    <row r="441" spans="10:11">
      <c r="J441" s="271" t="str">
        <f t="shared" si="243"/>
        <v>-</v>
      </c>
      <c r="K441" s="271"/>
    </row>
    <row r="442" spans="10:11">
      <c r="J442" s="271" t="str">
        <f t="shared" si="243"/>
        <v>-</v>
      </c>
      <c r="K442" s="271"/>
    </row>
    <row r="443" spans="10:11">
      <c r="J443" s="271" t="str">
        <f t="shared" si="243"/>
        <v>-</v>
      </c>
      <c r="K443" s="271"/>
    </row>
    <row r="444" spans="10:11">
      <c r="J444" s="271" t="str">
        <f t="shared" si="243"/>
        <v>-</v>
      </c>
      <c r="K444" s="271"/>
    </row>
    <row r="445" spans="10:11">
      <c r="J445" s="271" t="str">
        <f t="shared" si="243"/>
        <v>-</v>
      </c>
      <c r="K445" s="271"/>
    </row>
    <row r="446" spans="10:11">
      <c r="J446" s="271" t="str">
        <f t="shared" si="243"/>
        <v>-</v>
      </c>
      <c r="K446" s="271"/>
    </row>
    <row r="447" spans="10:11">
      <c r="J447" s="271" t="str">
        <f t="shared" si="243"/>
        <v>-</v>
      </c>
      <c r="K447" s="271"/>
    </row>
    <row r="448" spans="10:11">
      <c r="J448" s="271" t="str">
        <f t="shared" si="243"/>
        <v>-</v>
      </c>
      <c r="K448" s="271"/>
    </row>
    <row r="449" spans="10:11">
      <c r="J449" s="271" t="str">
        <f t="shared" si="243"/>
        <v>-</v>
      </c>
      <c r="K449" s="271"/>
    </row>
    <row r="450" spans="10:11">
      <c r="J450" s="271" t="str">
        <f t="shared" si="243"/>
        <v>-</v>
      </c>
      <c r="K450" s="271"/>
    </row>
    <row r="451" spans="10:11">
      <c r="J451" s="271" t="str">
        <f t="shared" si="243"/>
        <v>-</v>
      </c>
      <c r="K451" s="271"/>
    </row>
    <row r="452" spans="10:11">
      <c r="J452" s="271" t="str">
        <f t="shared" si="243"/>
        <v>-</v>
      </c>
      <c r="K452" s="271"/>
    </row>
    <row r="453" spans="10:11">
      <c r="J453" s="271" t="str">
        <f t="shared" si="243"/>
        <v>-</v>
      </c>
      <c r="K453" s="271"/>
    </row>
    <row r="454" spans="10:11">
      <c r="J454" s="271" t="str">
        <f t="shared" si="243"/>
        <v>-</v>
      </c>
      <c r="K454" s="271"/>
    </row>
    <row r="455" spans="10:11">
      <c r="J455" s="271" t="str">
        <f t="shared" si="243"/>
        <v>-</v>
      </c>
      <c r="K455" s="271"/>
    </row>
    <row r="456" spans="10:11">
      <c r="J456" s="271" t="str">
        <f t="shared" si="243"/>
        <v>-</v>
      </c>
      <c r="K456" s="271"/>
    </row>
    <row r="457" spans="10:11">
      <c r="J457" s="271" t="str">
        <f t="shared" si="243"/>
        <v>-</v>
      </c>
      <c r="K457" s="271"/>
    </row>
    <row r="458" spans="10:11">
      <c r="J458" s="271" t="str">
        <f t="shared" si="243"/>
        <v>-</v>
      </c>
      <c r="K458" s="271"/>
    </row>
    <row r="459" spans="10:11">
      <c r="J459" s="271" t="str">
        <f t="shared" si="243"/>
        <v>-</v>
      </c>
      <c r="K459" s="271"/>
    </row>
    <row r="460" spans="10:11">
      <c r="J460" s="271" t="str">
        <f t="shared" si="243"/>
        <v>-</v>
      </c>
      <c r="K460" s="271"/>
    </row>
    <row r="461" spans="10:11">
      <c r="J461" s="271" t="str">
        <f t="shared" si="243"/>
        <v>-</v>
      </c>
      <c r="K461" s="271"/>
    </row>
    <row r="462" spans="10:11">
      <c r="J462" s="271" t="str">
        <f t="shared" si="243"/>
        <v>-</v>
      </c>
      <c r="K462" s="271"/>
    </row>
    <row r="463" spans="10:11">
      <c r="J463" s="271" t="str">
        <f t="shared" si="243"/>
        <v>-</v>
      </c>
      <c r="K463" s="271"/>
    </row>
    <row r="464" spans="10:11">
      <c r="J464" s="271" t="str">
        <f t="shared" si="243"/>
        <v>-</v>
      </c>
      <c r="K464" s="271"/>
    </row>
    <row r="465" spans="10:11">
      <c r="J465" s="271" t="str">
        <f t="shared" si="243"/>
        <v>-</v>
      </c>
      <c r="K465" s="271"/>
    </row>
    <row r="466" spans="10:11">
      <c r="J466" s="271" t="str">
        <f t="shared" si="243"/>
        <v>-</v>
      </c>
      <c r="K466" s="271"/>
    </row>
    <row r="467" spans="10:11">
      <c r="J467" s="271" t="str">
        <f t="shared" si="243"/>
        <v>-</v>
      </c>
      <c r="K467" s="271"/>
    </row>
    <row r="468" spans="10:11">
      <c r="J468" s="271" t="str">
        <f t="shared" si="243"/>
        <v>-</v>
      </c>
      <c r="K468" s="271"/>
    </row>
    <row r="469" spans="10:11">
      <c r="J469" s="271" t="str">
        <f t="shared" si="243"/>
        <v>-</v>
      </c>
      <c r="K469" s="271"/>
    </row>
    <row r="470" spans="10:11">
      <c r="J470" s="271" t="str">
        <f t="shared" si="243"/>
        <v>-</v>
      </c>
      <c r="K470" s="271"/>
    </row>
    <row r="471" spans="10:11">
      <c r="J471" s="271" t="str">
        <f t="shared" ref="J471:J534" si="244">CONCATENATE(H471,"-",I471)</f>
        <v>-</v>
      </c>
      <c r="K471" s="271"/>
    </row>
    <row r="472" spans="10:11">
      <c r="J472" s="271" t="str">
        <f t="shared" si="244"/>
        <v>-</v>
      </c>
      <c r="K472" s="271"/>
    </row>
    <row r="473" spans="10:11">
      <c r="J473" s="271" t="str">
        <f t="shared" si="244"/>
        <v>-</v>
      </c>
      <c r="K473" s="271"/>
    </row>
    <row r="474" spans="10:11">
      <c r="J474" s="271" t="str">
        <f t="shared" si="244"/>
        <v>-</v>
      </c>
      <c r="K474" s="271"/>
    </row>
    <row r="475" spans="10:11">
      <c r="J475" s="271" t="str">
        <f t="shared" si="244"/>
        <v>-</v>
      </c>
      <c r="K475" s="271"/>
    </row>
    <row r="476" spans="10:11">
      <c r="J476" s="271" t="str">
        <f t="shared" si="244"/>
        <v>-</v>
      </c>
      <c r="K476" s="271"/>
    </row>
    <row r="477" spans="10:11">
      <c r="J477" s="271" t="str">
        <f t="shared" si="244"/>
        <v>-</v>
      </c>
      <c r="K477" s="271"/>
    </row>
    <row r="478" spans="10:11">
      <c r="J478" s="271" t="str">
        <f t="shared" si="244"/>
        <v>-</v>
      </c>
      <c r="K478" s="271"/>
    </row>
    <row r="479" spans="10:11">
      <c r="J479" s="271" t="str">
        <f t="shared" si="244"/>
        <v>-</v>
      </c>
      <c r="K479" s="271"/>
    </row>
    <row r="480" spans="10:11">
      <c r="J480" s="271" t="str">
        <f t="shared" si="244"/>
        <v>-</v>
      </c>
      <c r="K480" s="271"/>
    </row>
    <row r="481" spans="10:11">
      <c r="J481" s="271" t="str">
        <f t="shared" si="244"/>
        <v>-</v>
      </c>
      <c r="K481" s="271"/>
    </row>
    <row r="482" spans="10:11">
      <c r="J482" s="271" t="str">
        <f t="shared" si="244"/>
        <v>-</v>
      </c>
      <c r="K482" s="271"/>
    </row>
    <row r="483" spans="10:11">
      <c r="J483" s="271" t="str">
        <f t="shared" si="244"/>
        <v>-</v>
      </c>
      <c r="K483" s="271"/>
    </row>
    <row r="484" spans="10:11">
      <c r="J484" s="271" t="str">
        <f t="shared" si="244"/>
        <v>-</v>
      </c>
      <c r="K484" s="271"/>
    </row>
    <row r="485" spans="10:11">
      <c r="J485" s="271" t="str">
        <f t="shared" si="244"/>
        <v>-</v>
      </c>
      <c r="K485" s="271"/>
    </row>
    <row r="486" spans="10:11">
      <c r="J486" s="271" t="str">
        <f t="shared" si="244"/>
        <v>-</v>
      </c>
      <c r="K486" s="271"/>
    </row>
    <row r="487" spans="10:11">
      <c r="J487" s="271" t="str">
        <f t="shared" si="244"/>
        <v>-</v>
      </c>
      <c r="K487" s="271"/>
    </row>
    <row r="488" spans="10:11">
      <c r="J488" s="271" t="str">
        <f t="shared" si="244"/>
        <v>-</v>
      </c>
      <c r="K488" s="271"/>
    </row>
    <row r="489" spans="10:11">
      <c r="J489" s="271" t="str">
        <f t="shared" si="244"/>
        <v>-</v>
      </c>
      <c r="K489" s="271"/>
    </row>
    <row r="490" spans="10:11">
      <c r="J490" s="271" t="str">
        <f t="shared" si="244"/>
        <v>-</v>
      </c>
      <c r="K490" s="271"/>
    </row>
    <row r="491" spans="10:11">
      <c r="J491" s="271" t="str">
        <f t="shared" si="244"/>
        <v>-</v>
      </c>
      <c r="K491" s="271"/>
    </row>
    <row r="492" spans="10:11">
      <c r="J492" s="271" t="str">
        <f t="shared" si="244"/>
        <v>-</v>
      </c>
      <c r="K492" s="271"/>
    </row>
    <row r="493" spans="10:11">
      <c r="J493" s="271" t="str">
        <f t="shared" si="244"/>
        <v>-</v>
      </c>
      <c r="K493" s="271"/>
    </row>
    <row r="494" spans="10:11">
      <c r="J494" s="271" t="str">
        <f t="shared" si="244"/>
        <v>-</v>
      </c>
      <c r="K494" s="271"/>
    </row>
    <row r="495" spans="10:11">
      <c r="J495" s="271" t="str">
        <f t="shared" si="244"/>
        <v>-</v>
      </c>
      <c r="K495" s="271"/>
    </row>
    <row r="496" spans="10:11">
      <c r="J496" s="271" t="str">
        <f t="shared" si="244"/>
        <v>-</v>
      </c>
      <c r="K496" s="271"/>
    </row>
    <row r="497" spans="10:11">
      <c r="J497" s="271" t="str">
        <f t="shared" si="244"/>
        <v>-</v>
      </c>
      <c r="K497" s="271"/>
    </row>
    <row r="498" spans="10:11">
      <c r="J498" s="271" t="str">
        <f t="shared" si="244"/>
        <v>-</v>
      </c>
      <c r="K498" s="271"/>
    </row>
    <row r="499" spans="10:11">
      <c r="J499" s="271" t="str">
        <f t="shared" si="244"/>
        <v>-</v>
      </c>
      <c r="K499" s="271"/>
    </row>
    <row r="500" spans="10:11">
      <c r="J500" s="271" t="str">
        <f t="shared" si="244"/>
        <v>-</v>
      </c>
      <c r="K500" s="271"/>
    </row>
    <row r="501" spans="10:11">
      <c r="J501" s="271" t="str">
        <f t="shared" si="244"/>
        <v>-</v>
      </c>
      <c r="K501" s="271"/>
    </row>
    <row r="502" spans="10:11">
      <c r="J502" s="271" t="str">
        <f t="shared" si="244"/>
        <v>-</v>
      </c>
      <c r="K502" s="271"/>
    </row>
    <row r="503" spans="10:11">
      <c r="J503" s="271" t="str">
        <f t="shared" si="244"/>
        <v>-</v>
      </c>
      <c r="K503" s="271"/>
    </row>
    <row r="504" spans="10:11">
      <c r="J504" s="271" t="str">
        <f t="shared" si="244"/>
        <v>-</v>
      </c>
      <c r="K504" s="271"/>
    </row>
    <row r="505" spans="10:11">
      <c r="J505" s="271" t="str">
        <f t="shared" si="244"/>
        <v>-</v>
      </c>
      <c r="K505" s="271"/>
    </row>
    <row r="506" spans="10:11">
      <c r="J506" s="271" t="str">
        <f t="shared" si="244"/>
        <v>-</v>
      </c>
      <c r="K506" s="271"/>
    </row>
    <row r="507" spans="10:11">
      <c r="J507" s="271" t="str">
        <f t="shared" si="244"/>
        <v>-</v>
      </c>
      <c r="K507" s="271"/>
    </row>
    <row r="508" spans="10:11">
      <c r="J508" s="271" t="str">
        <f t="shared" si="244"/>
        <v>-</v>
      </c>
      <c r="K508" s="271"/>
    </row>
    <row r="509" spans="10:11">
      <c r="J509" s="271" t="str">
        <f t="shared" si="244"/>
        <v>-</v>
      </c>
      <c r="K509" s="271"/>
    </row>
    <row r="510" spans="10:11">
      <c r="J510" s="271" t="str">
        <f t="shared" si="244"/>
        <v>-</v>
      </c>
      <c r="K510" s="271"/>
    </row>
    <row r="511" spans="10:11">
      <c r="J511" s="271" t="str">
        <f t="shared" si="244"/>
        <v>-</v>
      </c>
      <c r="K511" s="271"/>
    </row>
    <row r="512" spans="10:11">
      <c r="J512" s="271" t="str">
        <f t="shared" si="244"/>
        <v>-</v>
      </c>
      <c r="K512" s="271"/>
    </row>
    <row r="513" spans="10:11">
      <c r="J513" s="271" t="str">
        <f t="shared" si="244"/>
        <v>-</v>
      </c>
      <c r="K513" s="271"/>
    </row>
    <row r="514" spans="10:11">
      <c r="J514" s="271" t="str">
        <f t="shared" si="244"/>
        <v>-</v>
      </c>
      <c r="K514" s="271"/>
    </row>
    <row r="515" spans="10:11">
      <c r="J515" s="271" t="str">
        <f t="shared" si="244"/>
        <v>-</v>
      </c>
      <c r="K515" s="271"/>
    </row>
    <row r="516" spans="10:11">
      <c r="J516" s="271" t="str">
        <f t="shared" si="244"/>
        <v>-</v>
      </c>
      <c r="K516" s="271"/>
    </row>
    <row r="517" spans="10:11">
      <c r="J517" s="271" t="str">
        <f t="shared" si="244"/>
        <v>-</v>
      </c>
      <c r="K517" s="271"/>
    </row>
    <row r="518" spans="10:11">
      <c r="J518" s="271" t="str">
        <f t="shared" si="244"/>
        <v>-</v>
      </c>
      <c r="K518" s="271"/>
    </row>
    <row r="519" spans="10:11">
      <c r="J519" s="271" t="str">
        <f t="shared" si="244"/>
        <v>-</v>
      </c>
      <c r="K519" s="271"/>
    </row>
    <row r="520" spans="10:11">
      <c r="J520" s="271" t="str">
        <f t="shared" si="244"/>
        <v>-</v>
      </c>
      <c r="K520" s="271"/>
    </row>
    <row r="521" spans="10:11">
      <c r="J521" s="271" t="str">
        <f t="shared" si="244"/>
        <v>-</v>
      </c>
      <c r="K521" s="271"/>
    </row>
    <row r="522" spans="10:11">
      <c r="J522" s="271" t="str">
        <f t="shared" si="244"/>
        <v>-</v>
      </c>
      <c r="K522" s="271"/>
    </row>
    <row r="523" spans="10:11">
      <c r="J523" s="271" t="str">
        <f t="shared" si="244"/>
        <v>-</v>
      </c>
      <c r="K523" s="271"/>
    </row>
    <row r="524" spans="10:11">
      <c r="J524" s="271" t="str">
        <f t="shared" si="244"/>
        <v>-</v>
      </c>
      <c r="K524" s="271"/>
    </row>
    <row r="525" spans="10:11">
      <c r="J525" s="271" t="str">
        <f t="shared" si="244"/>
        <v>-</v>
      </c>
      <c r="K525" s="271"/>
    </row>
    <row r="526" spans="10:11">
      <c r="J526" s="271" t="str">
        <f t="shared" si="244"/>
        <v>-</v>
      </c>
      <c r="K526" s="271"/>
    </row>
    <row r="527" spans="10:11">
      <c r="J527" s="271" t="str">
        <f t="shared" si="244"/>
        <v>-</v>
      </c>
      <c r="K527" s="271"/>
    </row>
    <row r="528" spans="10:11">
      <c r="J528" s="271" t="str">
        <f t="shared" si="244"/>
        <v>-</v>
      </c>
      <c r="K528" s="271"/>
    </row>
    <row r="529" spans="10:11">
      <c r="J529" s="271" t="str">
        <f t="shared" si="244"/>
        <v>-</v>
      </c>
      <c r="K529" s="271"/>
    </row>
    <row r="530" spans="10:11">
      <c r="J530" s="271" t="str">
        <f t="shared" si="244"/>
        <v>-</v>
      </c>
      <c r="K530" s="271"/>
    </row>
    <row r="531" spans="10:11">
      <c r="J531" s="271" t="str">
        <f t="shared" si="244"/>
        <v>-</v>
      </c>
      <c r="K531" s="271"/>
    </row>
    <row r="532" spans="10:11">
      <c r="J532" s="271" t="str">
        <f t="shared" si="244"/>
        <v>-</v>
      </c>
      <c r="K532" s="271"/>
    </row>
    <row r="533" spans="10:11">
      <c r="J533" s="271" t="str">
        <f t="shared" si="244"/>
        <v>-</v>
      </c>
      <c r="K533" s="271"/>
    </row>
    <row r="534" spans="10:11">
      <c r="J534" s="271" t="str">
        <f t="shared" si="244"/>
        <v>-</v>
      </c>
      <c r="K534" s="271"/>
    </row>
    <row r="535" spans="10:11">
      <c r="J535" s="271" t="str">
        <f t="shared" ref="J535:J598" si="245">CONCATENATE(H535,"-",I535)</f>
        <v>-</v>
      </c>
      <c r="K535" s="271"/>
    </row>
    <row r="536" spans="10:11">
      <c r="J536" s="271" t="str">
        <f t="shared" si="245"/>
        <v>-</v>
      </c>
      <c r="K536" s="271"/>
    </row>
    <row r="537" spans="10:11">
      <c r="J537" s="271" t="str">
        <f t="shared" si="245"/>
        <v>-</v>
      </c>
      <c r="K537" s="271"/>
    </row>
    <row r="538" spans="10:11">
      <c r="J538" s="271" t="str">
        <f t="shared" si="245"/>
        <v>-</v>
      </c>
      <c r="K538" s="271"/>
    </row>
    <row r="539" spans="10:11">
      <c r="J539" s="271" t="str">
        <f t="shared" si="245"/>
        <v>-</v>
      </c>
      <c r="K539" s="271"/>
    </row>
    <row r="540" spans="10:11">
      <c r="J540" s="271" t="str">
        <f t="shared" si="245"/>
        <v>-</v>
      </c>
      <c r="K540" s="271"/>
    </row>
    <row r="541" spans="10:11">
      <c r="J541" s="271" t="str">
        <f t="shared" si="245"/>
        <v>-</v>
      </c>
      <c r="K541" s="271"/>
    </row>
    <row r="542" spans="10:11">
      <c r="J542" s="271" t="str">
        <f t="shared" si="245"/>
        <v>-</v>
      </c>
      <c r="K542" s="271"/>
    </row>
    <row r="543" spans="10:11">
      <c r="J543" s="271" t="str">
        <f t="shared" si="245"/>
        <v>-</v>
      </c>
      <c r="K543" s="271"/>
    </row>
    <row r="544" spans="10:11">
      <c r="J544" s="271" t="str">
        <f t="shared" si="245"/>
        <v>-</v>
      </c>
      <c r="K544" s="271"/>
    </row>
    <row r="545" spans="10:11">
      <c r="J545" s="271" t="str">
        <f t="shared" si="245"/>
        <v>-</v>
      </c>
      <c r="K545" s="271"/>
    </row>
    <row r="546" spans="10:11">
      <c r="J546" s="271" t="str">
        <f t="shared" si="245"/>
        <v>-</v>
      </c>
      <c r="K546" s="271"/>
    </row>
    <row r="547" spans="10:11">
      <c r="J547" s="271" t="str">
        <f t="shared" si="245"/>
        <v>-</v>
      </c>
      <c r="K547" s="271"/>
    </row>
    <row r="548" spans="10:11">
      <c r="J548" s="271" t="str">
        <f t="shared" si="245"/>
        <v>-</v>
      </c>
      <c r="K548" s="271"/>
    </row>
    <row r="549" spans="10:11">
      <c r="J549" s="271" t="str">
        <f t="shared" si="245"/>
        <v>-</v>
      </c>
      <c r="K549" s="271"/>
    </row>
    <row r="550" spans="10:11">
      <c r="J550" s="271" t="str">
        <f t="shared" si="245"/>
        <v>-</v>
      </c>
      <c r="K550" s="271"/>
    </row>
    <row r="551" spans="10:11">
      <c r="J551" s="271" t="str">
        <f t="shared" si="245"/>
        <v>-</v>
      </c>
      <c r="K551" s="271"/>
    </row>
    <row r="552" spans="10:11">
      <c r="J552" s="271" t="str">
        <f t="shared" si="245"/>
        <v>-</v>
      </c>
      <c r="K552" s="271"/>
    </row>
    <row r="553" spans="10:11">
      <c r="J553" s="271" t="str">
        <f t="shared" si="245"/>
        <v>-</v>
      </c>
      <c r="K553" s="271"/>
    </row>
    <row r="554" spans="10:11">
      <c r="J554" s="271" t="str">
        <f t="shared" si="245"/>
        <v>-</v>
      </c>
      <c r="K554" s="271"/>
    </row>
    <row r="555" spans="10:11">
      <c r="J555" s="271" t="str">
        <f t="shared" si="245"/>
        <v>-</v>
      </c>
      <c r="K555" s="271"/>
    </row>
    <row r="556" spans="10:11">
      <c r="J556" s="271" t="str">
        <f t="shared" si="245"/>
        <v>-</v>
      </c>
      <c r="K556" s="271"/>
    </row>
    <row r="557" spans="10:11">
      <c r="J557" s="271" t="str">
        <f t="shared" si="245"/>
        <v>-</v>
      </c>
      <c r="K557" s="271"/>
    </row>
    <row r="558" spans="10:11">
      <c r="J558" s="271" t="str">
        <f t="shared" si="245"/>
        <v>-</v>
      </c>
      <c r="K558" s="271"/>
    </row>
    <row r="559" spans="10:11">
      <c r="J559" s="271" t="str">
        <f t="shared" si="245"/>
        <v>-</v>
      </c>
      <c r="K559" s="271"/>
    </row>
    <row r="560" spans="10:11">
      <c r="J560" s="271" t="str">
        <f t="shared" si="245"/>
        <v>-</v>
      </c>
      <c r="K560" s="271"/>
    </row>
    <row r="561" spans="10:11">
      <c r="J561" s="271" t="str">
        <f t="shared" si="245"/>
        <v>-</v>
      </c>
      <c r="K561" s="271"/>
    </row>
    <row r="562" spans="10:11">
      <c r="J562" s="271" t="str">
        <f t="shared" si="245"/>
        <v>-</v>
      </c>
      <c r="K562" s="271"/>
    </row>
    <row r="563" spans="10:11">
      <c r="J563" s="271" t="str">
        <f t="shared" si="245"/>
        <v>-</v>
      </c>
      <c r="K563" s="271"/>
    </row>
    <row r="564" spans="10:11">
      <c r="J564" s="271" t="str">
        <f t="shared" si="245"/>
        <v>-</v>
      </c>
      <c r="K564" s="271"/>
    </row>
    <row r="565" spans="10:11">
      <c r="J565" s="271" t="str">
        <f t="shared" si="245"/>
        <v>-</v>
      </c>
      <c r="K565" s="271"/>
    </row>
    <row r="566" spans="10:11">
      <c r="J566" s="271" t="str">
        <f t="shared" si="245"/>
        <v>-</v>
      </c>
      <c r="K566" s="271"/>
    </row>
    <row r="567" spans="10:11">
      <c r="J567" s="271" t="str">
        <f t="shared" si="245"/>
        <v>-</v>
      </c>
      <c r="K567" s="271"/>
    </row>
    <row r="568" spans="10:11">
      <c r="J568" s="271" t="str">
        <f t="shared" si="245"/>
        <v>-</v>
      </c>
      <c r="K568" s="271"/>
    </row>
    <row r="569" spans="10:11">
      <c r="J569" s="271" t="str">
        <f t="shared" si="245"/>
        <v>-</v>
      </c>
      <c r="K569" s="271"/>
    </row>
    <row r="570" spans="10:11">
      <c r="J570" s="271" t="str">
        <f t="shared" si="245"/>
        <v>-</v>
      </c>
      <c r="K570" s="271"/>
    </row>
    <row r="571" spans="10:11">
      <c r="J571" s="271" t="str">
        <f t="shared" si="245"/>
        <v>-</v>
      </c>
      <c r="K571" s="271"/>
    </row>
    <row r="572" spans="10:11">
      <c r="J572" s="271" t="str">
        <f t="shared" si="245"/>
        <v>-</v>
      </c>
      <c r="K572" s="271"/>
    </row>
    <row r="573" spans="10:11">
      <c r="J573" s="271" t="str">
        <f t="shared" si="245"/>
        <v>-</v>
      </c>
      <c r="K573" s="271"/>
    </row>
    <row r="574" spans="10:11">
      <c r="J574" s="271" t="str">
        <f t="shared" si="245"/>
        <v>-</v>
      </c>
      <c r="K574" s="271"/>
    </row>
    <row r="575" spans="10:11">
      <c r="J575" s="271" t="str">
        <f t="shared" si="245"/>
        <v>-</v>
      </c>
      <c r="K575" s="271"/>
    </row>
    <row r="576" spans="10:11">
      <c r="J576" s="271" t="str">
        <f t="shared" si="245"/>
        <v>-</v>
      </c>
      <c r="K576" s="271"/>
    </row>
    <row r="577" spans="10:11">
      <c r="J577" s="271" t="str">
        <f t="shared" si="245"/>
        <v>-</v>
      </c>
      <c r="K577" s="271"/>
    </row>
    <row r="578" spans="10:11">
      <c r="J578" s="271" t="str">
        <f t="shared" si="245"/>
        <v>-</v>
      </c>
      <c r="K578" s="271"/>
    </row>
    <row r="579" spans="10:11">
      <c r="J579" s="271" t="str">
        <f t="shared" si="245"/>
        <v>-</v>
      </c>
      <c r="K579" s="271"/>
    </row>
    <row r="580" spans="10:11">
      <c r="J580" s="271" t="str">
        <f t="shared" si="245"/>
        <v>-</v>
      </c>
      <c r="K580" s="271"/>
    </row>
    <row r="581" spans="10:11">
      <c r="J581" s="271" t="str">
        <f t="shared" si="245"/>
        <v>-</v>
      </c>
      <c r="K581" s="271"/>
    </row>
    <row r="582" spans="10:11">
      <c r="J582" s="271" t="str">
        <f t="shared" si="245"/>
        <v>-</v>
      </c>
      <c r="K582" s="271"/>
    </row>
    <row r="583" spans="10:11">
      <c r="J583" s="271" t="str">
        <f t="shared" si="245"/>
        <v>-</v>
      </c>
      <c r="K583" s="271"/>
    </row>
    <row r="584" spans="10:11">
      <c r="J584" s="271" t="str">
        <f t="shared" si="245"/>
        <v>-</v>
      </c>
      <c r="K584" s="271"/>
    </row>
    <row r="585" spans="10:11">
      <c r="J585" s="271" t="str">
        <f t="shared" si="245"/>
        <v>-</v>
      </c>
      <c r="K585" s="271"/>
    </row>
    <row r="586" spans="10:11">
      <c r="J586" s="271" t="str">
        <f t="shared" si="245"/>
        <v>-</v>
      </c>
      <c r="K586" s="271"/>
    </row>
    <row r="587" spans="10:11">
      <c r="J587" s="271" t="str">
        <f t="shared" si="245"/>
        <v>-</v>
      </c>
      <c r="K587" s="271"/>
    </row>
    <row r="588" spans="10:11">
      <c r="J588" s="271" t="str">
        <f t="shared" si="245"/>
        <v>-</v>
      </c>
      <c r="K588" s="271"/>
    </row>
    <row r="589" spans="10:11">
      <c r="J589" s="271" t="str">
        <f t="shared" si="245"/>
        <v>-</v>
      </c>
      <c r="K589" s="271"/>
    </row>
    <row r="590" spans="10:11">
      <c r="J590" s="271" t="str">
        <f t="shared" si="245"/>
        <v>-</v>
      </c>
      <c r="K590" s="271"/>
    </row>
    <row r="591" spans="10:11">
      <c r="J591" s="271" t="str">
        <f t="shared" si="245"/>
        <v>-</v>
      </c>
      <c r="K591" s="271"/>
    </row>
    <row r="592" spans="10:11">
      <c r="J592" s="271" t="str">
        <f t="shared" si="245"/>
        <v>-</v>
      </c>
      <c r="K592" s="271"/>
    </row>
    <row r="593" spans="10:11">
      <c r="J593" s="271" t="str">
        <f t="shared" si="245"/>
        <v>-</v>
      </c>
      <c r="K593" s="271"/>
    </row>
    <row r="594" spans="10:11">
      <c r="J594" s="271" t="str">
        <f t="shared" si="245"/>
        <v>-</v>
      </c>
      <c r="K594" s="271"/>
    </row>
    <row r="595" spans="10:11">
      <c r="J595" s="271" t="str">
        <f t="shared" si="245"/>
        <v>-</v>
      </c>
      <c r="K595" s="271"/>
    </row>
    <row r="596" spans="10:11">
      <c r="J596" s="271" t="str">
        <f t="shared" si="245"/>
        <v>-</v>
      </c>
      <c r="K596" s="271"/>
    </row>
    <row r="597" spans="10:11">
      <c r="J597" s="271" t="str">
        <f t="shared" si="245"/>
        <v>-</v>
      </c>
      <c r="K597" s="271"/>
    </row>
    <row r="598" spans="10:11">
      <c r="J598" s="271" t="str">
        <f t="shared" si="245"/>
        <v>-</v>
      </c>
      <c r="K598" s="271"/>
    </row>
    <row r="599" spans="10:11">
      <c r="J599" s="271" t="str">
        <f t="shared" ref="J599:J662" si="246">CONCATENATE(H599,"-",I599)</f>
        <v>-</v>
      </c>
      <c r="K599" s="271"/>
    </row>
    <row r="600" spans="10:11">
      <c r="J600" s="271" t="str">
        <f t="shared" si="246"/>
        <v>-</v>
      </c>
      <c r="K600" s="271"/>
    </row>
    <row r="601" spans="10:11">
      <c r="J601" s="271" t="str">
        <f t="shared" si="246"/>
        <v>-</v>
      </c>
      <c r="K601" s="271"/>
    </row>
    <row r="602" spans="10:11">
      <c r="J602" s="271" t="str">
        <f t="shared" si="246"/>
        <v>-</v>
      </c>
      <c r="K602" s="271"/>
    </row>
    <row r="603" spans="10:11">
      <c r="J603" s="271" t="str">
        <f t="shared" si="246"/>
        <v>-</v>
      </c>
      <c r="K603" s="271"/>
    </row>
    <row r="604" spans="10:11">
      <c r="J604" s="271" t="str">
        <f t="shared" si="246"/>
        <v>-</v>
      </c>
      <c r="K604" s="271"/>
    </row>
    <row r="605" spans="10:11">
      <c r="J605" s="271" t="str">
        <f t="shared" si="246"/>
        <v>-</v>
      </c>
      <c r="K605" s="271"/>
    </row>
    <row r="606" spans="10:11">
      <c r="J606" s="271" t="str">
        <f t="shared" si="246"/>
        <v>-</v>
      </c>
      <c r="K606" s="271"/>
    </row>
    <row r="607" spans="10:11">
      <c r="J607" s="271" t="str">
        <f t="shared" si="246"/>
        <v>-</v>
      </c>
      <c r="K607" s="271"/>
    </row>
    <row r="608" spans="10:11">
      <c r="J608" s="271" t="str">
        <f t="shared" si="246"/>
        <v>-</v>
      </c>
      <c r="K608" s="271"/>
    </row>
    <row r="609" spans="10:11">
      <c r="J609" s="271" t="str">
        <f t="shared" si="246"/>
        <v>-</v>
      </c>
      <c r="K609" s="271"/>
    </row>
    <row r="610" spans="10:11">
      <c r="J610" s="271" t="str">
        <f t="shared" si="246"/>
        <v>-</v>
      </c>
      <c r="K610" s="271"/>
    </row>
    <row r="611" spans="10:11">
      <c r="J611" s="271" t="str">
        <f t="shared" si="246"/>
        <v>-</v>
      </c>
      <c r="K611" s="271"/>
    </row>
    <row r="612" spans="10:11">
      <c r="J612" s="271" t="str">
        <f t="shared" si="246"/>
        <v>-</v>
      </c>
      <c r="K612" s="271"/>
    </row>
    <row r="613" spans="10:11">
      <c r="J613" s="271" t="str">
        <f t="shared" si="246"/>
        <v>-</v>
      </c>
      <c r="K613" s="271"/>
    </row>
    <row r="614" spans="10:11">
      <c r="J614" s="271" t="str">
        <f t="shared" si="246"/>
        <v>-</v>
      </c>
      <c r="K614" s="271"/>
    </row>
    <row r="615" spans="10:11">
      <c r="J615" s="271" t="str">
        <f t="shared" si="246"/>
        <v>-</v>
      </c>
      <c r="K615" s="271"/>
    </row>
    <row r="616" spans="10:11">
      <c r="J616" s="271" t="str">
        <f t="shared" si="246"/>
        <v>-</v>
      </c>
      <c r="K616" s="271"/>
    </row>
    <row r="617" spans="10:11">
      <c r="J617" s="271" t="str">
        <f t="shared" si="246"/>
        <v>-</v>
      </c>
      <c r="K617" s="271"/>
    </row>
    <row r="618" spans="10:11">
      <c r="J618" s="271" t="str">
        <f t="shared" si="246"/>
        <v>-</v>
      </c>
      <c r="K618" s="271"/>
    </row>
    <row r="619" spans="10:11">
      <c r="J619" s="271" t="str">
        <f t="shared" si="246"/>
        <v>-</v>
      </c>
      <c r="K619" s="271"/>
    </row>
    <row r="620" spans="10:11">
      <c r="J620" s="271" t="str">
        <f t="shared" si="246"/>
        <v>-</v>
      </c>
      <c r="K620" s="271"/>
    </row>
    <row r="621" spans="10:11">
      <c r="J621" s="271" t="str">
        <f t="shared" si="246"/>
        <v>-</v>
      </c>
      <c r="K621" s="271"/>
    </row>
    <row r="622" spans="10:11">
      <c r="J622" s="271" t="str">
        <f t="shared" si="246"/>
        <v>-</v>
      </c>
      <c r="K622" s="271"/>
    </row>
    <row r="623" spans="10:11">
      <c r="J623" s="271" t="str">
        <f t="shared" si="246"/>
        <v>-</v>
      </c>
      <c r="K623" s="271"/>
    </row>
    <row r="624" spans="10:11">
      <c r="J624" s="271" t="str">
        <f t="shared" si="246"/>
        <v>-</v>
      </c>
      <c r="K624" s="271"/>
    </row>
    <row r="625" spans="10:11">
      <c r="J625" s="271" t="str">
        <f t="shared" si="246"/>
        <v>-</v>
      </c>
      <c r="K625" s="271"/>
    </row>
    <row r="626" spans="10:11">
      <c r="J626" s="271" t="str">
        <f t="shared" si="246"/>
        <v>-</v>
      </c>
      <c r="K626" s="271"/>
    </row>
    <row r="627" spans="10:11">
      <c r="J627" s="271" t="str">
        <f t="shared" si="246"/>
        <v>-</v>
      </c>
      <c r="K627" s="271"/>
    </row>
    <row r="628" spans="10:11">
      <c r="J628" s="271" t="str">
        <f t="shared" si="246"/>
        <v>-</v>
      </c>
      <c r="K628" s="271"/>
    </row>
    <row r="629" spans="10:11">
      <c r="J629" s="271" t="str">
        <f t="shared" si="246"/>
        <v>-</v>
      </c>
      <c r="K629" s="271"/>
    </row>
    <row r="630" spans="10:11">
      <c r="J630" s="271" t="str">
        <f t="shared" si="246"/>
        <v>-</v>
      </c>
      <c r="K630" s="271"/>
    </row>
    <row r="631" spans="10:11">
      <c r="J631" s="271" t="str">
        <f t="shared" si="246"/>
        <v>-</v>
      </c>
      <c r="K631" s="271"/>
    </row>
    <row r="632" spans="10:11">
      <c r="J632" s="271" t="str">
        <f t="shared" si="246"/>
        <v>-</v>
      </c>
      <c r="K632" s="271"/>
    </row>
    <row r="633" spans="10:11">
      <c r="J633" s="271" t="str">
        <f t="shared" si="246"/>
        <v>-</v>
      </c>
      <c r="K633" s="271"/>
    </row>
    <row r="634" spans="10:11">
      <c r="J634" s="271" t="str">
        <f t="shared" si="246"/>
        <v>-</v>
      </c>
      <c r="K634" s="271"/>
    </row>
    <row r="635" spans="10:11">
      <c r="J635" s="271" t="str">
        <f t="shared" si="246"/>
        <v>-</v>
      </c>
      <c r="K635" s="271"/>
    </row>
    <row r="636" spans="10:11">
      <c r="J636" s="271" t="str">
        <f t="shared" si="246"/>
        <v>-</v>
      </c>
      <c r="K636" s="271"/>
    </row>
    <row r="637" spans="10:11">
      <c r="J637" s="271" t="str">
        <f t="shared" si="246"/>
        <v>-</v>
      </c>
      <c r="K637" s="271"/>
    </row>
    <row r="638" spans="10:11">
      <c r="J638" s="271" t="str">
        <f t="shared" si="246"/>
        <v>-</v>
      </c>
      <c r="K638" s="271"/>
    </row>
    <row r="639" spans="10:11">
      <c r="J639" s="271" t="str">
        <f t="shared" si="246"/>
        <v>-</v>
      </c>
      <c r="K639" s="271"/>
    </row>
    <row r="640" spans="10:11">
      <c r="J640" s="271" t="str">
        <f t="shared" si="246"/>
        <v>-</v>
      </c>
      <c r="K640" s="271"/>
    </row>
    <row r="641" spans="10:11">
      <c r="J641" s="271" t="str">
        <f t="shared" si="246"/>
        <v>-</v>
      </c>
      <c r="K641" s="271"/>
    </row>
    <row r="642" spans="10:11">
      <c r="J642" s="271" t="str">
        <f t="shared" si="246"/>
        <v>-</v>
      </c>
      <c r="K642" s="271"/>
    </row>
    <row r="643" spans="10:11">
      <c r="J643" s="271" t="str">
        <f t="shared" si="246"/>
        <v>-</v>
      </c>
      <c r="K643" s="271"/>
    </row>
    <row r="644" spans="10:11">
      <c r="J644" s="271" t="str">
        <f t="shared" si="246"/>
        <v>-</v>
      </c>
      <c r="K644" s="271"/>
    </row>
    <row r="645" spans="10:11">
      <c r="J645" s="271" t="str">
        <f t="shared" si="246"/>
        <v>-</v>
      </c>
      <c r="K645" s="271"/>
    </row>
    <row r="646" spans="10:11">
      <c r="J646" s="271" t="str">
        <f t="shared" si="246"/>
        <v>-</v>
      </c>
      <c r="K646" s="271"/>
    </row>
    <row r="647" spans="10:11">
      <c r="J647" s="271" t="str">
        <f t="shared" si="246"/>
        <v>-</v>
      </c>
      <c r="K647" s="271"/>
    </row>
    <row r="648" spans="10:11">
      <c r="J648" s="271" t="str">
        <f t="shared" si="246"/>
        <v>-</v>
      </c>
      <c r="K648" s="271"/>
    </row>
    <row r="649" spans="10:11">
      <c r="J649" s="271" t="str">
        <f t="shared" si="246"/>
        <v>-</v>
      </c>
      <c r="K649" s="271"/>
    </row>
    <row r="650" spans="10:11">
      <c r="J650" s="271" t="str">
        <f t="shared" si="246"/>
        <v>-</v>
      </c>
      <c r="K650" s="271"/>
    </row>
    <row r="651" spans="10:11">
      <c r="J651" s="271" t="str">
        <f t="shared" si="246"/>
        <v>-</v>
      </c>
      <c r="K651" s="271"/>
    </row>
    <row r="652" spans="10:11">
      <c r="J652" s="271" t="str">
        <f t="shared" si="246"/>
        <v>-</v>
      </c>
      <c r="K652" s="271"/>
    </row>
    <row r="653" spans="10:11">
      <c r="J653" s="271" t="str">
        <f t="shared" si="246"/>
        <v>-</v>
      </c>
      <c r="K653" s="271"/>
    </row>
    <row r="654" spans="10:11">
      <c r="J654" s="271" t="str">
        <f t="shared" si="246"/>
        <v>-</v>
      </c>
      <c r="K654" s="271"/>
    </row>
    <row r="655" spans="10:11">
      <c r="J655" s="271" t="str">
        <f t="shared" si="246"/>
        <v>-</v>
      </c>
      <c r="K655" s="271"/>
    </row>
    <row r="656" spans="10:11">
      <c r="J656" s="271" t="str">
        <f t="shared" si="246"/>
        <v>-</v>
      </c>
      <c r="K656" s="271"/>
    </row>
    <row r="657" spans="10:11">
      <c r="J657" s="271" t="str">
        <f t="shared" si="246"/>
        <v>-</v>
      </c>
      <c r="K657" s="271"/>
    </row>
    <row r="658" spans="10:11">
      <c r="J658" s="271" t="str">
        <f t="shared" si="246"/>
        <v>-</v>
      </c>
      <c r="K658" s="271"/>
    </row>
    <row r="659" spans="10:11">
      <c r="J659" s="271" t="str">
        <f t="shared" si="246"/>
        <v>-</v>
      </c>
      <c r="K659" s="271"/>
    </row>
    <row r="660" spans="10:11">
      <c r="J660" s="271" t="str">
        <f t="shared" si="246"/>
        <v>-</v>
      </c>
      <c r="K660" s="271"/>
    </row>
    <row r="661" spans="10:11">
      <c r="J661" s="271" t="str">
        <f t="shared" si="246"/>
        <v>-</v>
      </c>
      <c r="K661" s="271"/>
    </row>
    <row r="662" spans="10:11">
      <c r="J662" s="271" t="str">
        <f t="shared" si="246"/>
        <v>-</v>
      </c>
      <c r="K662" s="271"/>
    </row>
    <row r="663" spans="10:11">
      <c r="J663" s="271" t="str">
        <f t="shared" ref="J663:J726" si="247">CONCATENATE(H663,"-",I663)</f>
        <v>-</v>
      </c>
      <c r="K663" s="271"/>
    </row>
    <row r="664" spans="10:11">
      <c r="J664" s="271" t="str">
        <f t="shared" si="247"/>
        <v>-</v>
      </c>
      <c r="K664" s="271"/>
    </row>
    <row r="665" spans="10:11">
      <c r="J665" s="271" t="str">
        <f t="shared" si="247"/>
        <v>-</v>
      </c>
      <c r="K665" s="271"/>
    </row>
    <row r="666" spans="10:11">
      <c r="J666" s="271" t="str">
        <f t="shared" si="247"/>
        <v>-</v>
      </c>
      <c r="K666" s="271"/>
    </row>
    <row r="667" spans="10:11">
      <c r="J667" s="271" t="str">
        <f t="shared" si="247"/>
        <v>-</v>
      </c>
      <c r="K667" s="271"/>
    </row>
    <row r="668" spans="10:11">
      <c r="J668" s="271" t="str">
        <f t="shared" si="247"/>
        <v>-</v>
      </c>
      <c r="K668" s="271"/>
    </row>
    <row r="669" spans="10:11">
      <c r="J669" s="271" t="str">
        <f t="shared" si="247"/>
        <v>-</v>
      </c>
      <c r="K669" s="271"/>
    </row>
    <row r="670" spans="10:11">
      <c r="J670" s="271" t="str">
        <f t="shared" si="247"/>
        <v>-</v>
      </c>
      <c r="K670" s="271"/>
    </row>
    <row r="671" spans="10:11">
      <c r="J671" s="271" t="str">
        <f t="shared" si="247"/>
        <v>-</v>
      </c>
      <c r="K671" s="271"/>
    </row>
    <row r="672" spans="10:11">
      <c r="J672" s="271" t="str">
        <f t="shared" si="247"/>
        <v>-</v>
      </c>
      <c r="K672" s="271"/>
    </row>
    <row r="673" spans="10:11">
      <c r="J673" s="271" t="str">
        <f t="shared" si="247"/>
        <v>-</v>
      </c>
      <c r="K673" s="271"/>
    </row>
    <row r="674" spans="10:11">
      <c r="J674" s="271" t="str">
        <f t="shared" si="247"/>
        <v>-</v>
      </c>
      <c r="K674" s="271"/>
    </row>
    <row r="675" spans="10:11">
      <c r="J675" s="271" t="str">
        <f t="shared" si="247"/>
        <v>-</v>
      </c>
      <c r="K675" s="271"/>
    </row>
    <row r="676" spans="10:11">
      <c r="J676" s="271" t="str">
        <f t="shared" si="247"/>
        <v>-</v>
      </c>
      <c r="K676" s="271"/>
    </row>
    <row r="677" spans="10:11">
      <c r="J677" s="271" t="str">
        <f t="shared" si="247"/>
        <v>-</v>
      </c>
      <c r="K677" s="271"/>
    </row>
    <row r="678" spans="10:11">
      <c r="J678" s="271" t="str">
        <f t="shared" si="247"/>
        <v>-</v>
      </c>
      <c r="K678" s="271"/>
    </row>
    <row r="679" spans="10:11">
      <c r="J679" s="271" t="str">
        <f t="shared" si="247"/>
        <v>-</v>
      </c>
      <c r="K679" s="271"/>
    </row>
    <row r="680" spans="10:11">
      <c r="J680" s="271" t="str">
        <f t="shared" si="247"/>
        <v>-</v>
      </c>
      <c r="K680" s="271"/>
    </row>
    <row r="681" spans="10:11">
      <c r="J681" s="271" t="str">
        <f t="shared" si="247"/>
        <v>-</v>
      </c>
      <c r="K681" s="271"/>
    </row>
    <row r="682" spans="10:11">
      <c r="J682" s="271" t="str">
        <f t="shared" si="247"/>
        <v>-</v>
      </c>
      <c r="K682" s="271"/>
    </row>
    <row r="683" spans="10:11">
      <c r="J683" s="271" t="str">
        <f t="shared" si="247"/>
        <v>-</v>
      </c>
      <c r="K683" s="271"/>
    </row>
    <row r="684" spans="10:11">
      <c r="J684" s="271" t="str">
        <f t="shared" si="247"/>
        <v>-</v>
      </c>
      <c r="K684" s="271"/>
    </row>
    <row r="685" spans="10:11">
      <c r="J685" s="271" t="str">
        <f t="shared" si="247"/>
        <v>-</v>
      </c>
      <c r="K685" s="271"/>
    </row>
    <row r="686" spans="10:11">
      <c r="J686" s="271" t="str">
        <f t="shared" si="247"/>
        <v>-</v>
      </c>
      <c r="K686" s="271"/>
    </row>
    <row r="687" spans="10:11">
      <c r="J687" s="271" t="str">
        <f t="shared" si="247"/>
        <v>-</v>
      </c>
      <c r="K687" s="271"/>
    </row>
    <row r="688" spans="10:11">
      <c r="J688" s="271" t="str">
        <f t="shared" si="247"/>
        <v>-</v>
      </c>
      <c r="K688" s="271"/>
    </row>
    <row r="689" spans="10:11">
      <c r="J689" s="271" t="str">
        <f t="shared" si="247"/>
        <v>-</v>
      </c>
      <c r="K689" s="271"/>
    </row>
    <row r="690" spans="10:11">
      <c r="J690" s="271" t="str">
        <f t="shared" si="247"/>
        <v>-</v>
      </c>
      <c r="K690" s="271"/>
    </row>
    <row r="691" spans="10:11">
      <c r="J691" s="271" t="str">
        <f t="shared" si="247"/>
        <v>-</v>
      </c>
      <c r="K691" s="271"/>
    </row>
    <row r="692" spans="10:11">
      <c r="J692" s="271" t="str">
        <f t="shared" si="247"/>
        <v>-</v>
      </c>
      <c r="K692" s="271"/>
    </row>
    <row r="693" spans="10:11">
      <c r="J693" s="271" t="str">
        <f t="shared" si="247"/>
        <v>-</v>
      </c>
      <c r="K693" s="271"/>
    </row>
    <row r="694" spans="10:11">
      <c r="J694" s="271" t="str">
        <f t="shared" si="247"/>
        <v>-</v>
      </c>
      <c r="K694" s="271"/>
    </row>
    <row r="695" spans="10:11">
      <c r="J695" s="271" t="str">
        <f t="shared" si="247"/>
        <v>-</v>
      </c>
      <c r="K695" s="271"/>
    </row>
    <row r="696" spans="10:11">
      <c r="J696" s="271" t="str">
        <f t="shared" si="247"/>
        <v>-</v>
      </c>
      <c r="K696" s="271"/>
    </row>
    <row r="697" spans="10:11">
      <c r="J697" s="271" t="str">
        <f t="shared" si="247"/>
        <v>-</v>
      </c>
      <c r="K697" s="271"/>
    </row>
    <row r="698" spans="10:11">
      <c r="J698" s="271" t="str">
        <f t="shared" si="247"/>
        <v>-</v>
      </c>
      <c r="K698" s="271"/>
    </row>
    <row r="699" spans="10:11">
      <c r="J699" s="271" t="str">
        <f t="shared" si="247"/>
        <v>-</v>
      </c>
      <c r="K699" s="271"/>
    </row>
    <row r="700" spans="10:11">
      <c r="J700" s="271" t="str">
        <f t="shared" si="247"/>
        <v>-</v>
      </c>
      <c r="K700" s="271"/>
    </row>
    <row r="701" spans="10:11">
      <c r="J701" s="271" t="str">
        <f t="shared" si="247"/>
        <v>-</v>
      </c>
      <c r="K701" s="271"/>
    </row>
    <row r="702" spans="10:11">
      <c r="J702" s="271" t="str">
        <f t="shared" si="247"/>
        <v>-</v>
      </c>
      <c r="K702" s="271"/>
    </row>
    <row r="703" spans="10:11">
      <c r="J703" s="271" t="str">
        <f t="shared" si="247"/>
        <v>-</v>
      </c>
      <c r="K703" s="271"/>
    </row>
    <row r="704" spans="10:11">
      <c r="J704" s="271" t="str">
        <f t="shared" si="247"/>
        <v>-</v>
      </c>
      <c r="K704" s="271"/>
    </row>
    <row r="705" spans="10:11">
      <c r="J705" s="271" t="str">
        <f t="shared" si="247"/>
        <v>-</v>
      </c>
      <c r="K705" s="271"/>
    </row>
    <row r="706" spans="10:11">
      <c r="J706" s="271" t="str">
        <f t="shared" si="247"/>
        <v>-</v>
      </c>
      <c r="K706" s="271"/>
    </row>
    <row r="707" spans="10:11">
      <c r="J707" s="271" t="str">
        <f t="shared" si="247"/>
        <v>-</v>
      </c>
      <c r="K707" s="271"/>
    </row>
    <row r="708" spans="10:11">
      <c r="J708" s="271" t="str">
        <f t="shared" si="247"/>
        <v>-</v>
      </c>
      <c r="K708" s="271"/>
    </row>
    <row r="709" spans="10:11">
      <c r="J709" s="271" t="str">
        <f t="shared" si="247"/>
        <v>-</v>
      </c>
      <c r="K709" s="271"/>
    </row>
    <row r="710" spans="10:11">
      <c r="J710" s="271" t="str">
        <f t="shared" si="247"/>
        <v>-</v>
      </c>
      <c r="K710" s="271"/>
    </row>
    <row r="711" spans="10:11">
      <c r="J711" s="271" t="str">
        <f t="shared" si="247"/>
        <v>-</v>
      </c>
      <c r="K711" s="271"/>
    </row>
    <row r="712" spans="10:11">
      <c r="J712" s="271" t="str">
        <f t="shared" si="247"/>
        <v>-</v>
      </c>
      <c r="K712" s="271"/>
    </row>
    <row r="713" spans="10:11">
      <c r="J713" s="271" t="str">
        <f t="shared" si="247"/>
        <v>-</v>
      </c>
      <c r="K713" s="271"/>
    </row>
    <row r="714" spans="10:11">
      <c r="J714" s="271" t="str">
        <f t="shared" si="247"/>
        <v>-</v>
      </c>
      <c r="K714" s="271"/>
    </row>
    <row r="715" spans="10:11">
      <c r="J715" s="271" t="str">
        <f t="shared" si="247"/>
        <v>-</v>
      </c>
      <c r="K715" s="271"/>
    </row>
    <row r="716" spans="10:11">
      <c r="J716" s="271" t="str">
        <f t="shared" si="247"/>
        <v>-</v>
      </c>
      <c r="K716" s="271"/>
    </row>
    <row r="717" spans="10:11">
      <c r="J717" s="271" t="str">
        <f t="shared" si="247"/>
        <v>-</v>
      </c>
      <c r="K717" s="271"/>
    </row>
    <row r="718" spans="10:11">
      <c r="J718" s="271" t="str">
        <f t="shared" si="247"/>
        <v>-</v>
      </c>
      <c r="K718" s="271"/>
    </row>
    <row r="719" spans="10:11">
      <c r="J719" s="271" t="str">
        <f t="shared" si="247"/>
        <v>-</v>
      </c>
      <c r="K719" s="271"/>
    </row>
    <row r="720" spans="10:11">
      <c r="J720" s="271" t="str">
        <f t="shared" si="247"/>
        <v>-</v>
      </c>
      <c r="K720" s="271"/>
    </row>
    <row r="721" spans="10:11">
      <c r="J721" s="271" t="str">
        <f t="shared" si="247"/>
        <v>-</v>
      </c>
      <c r="K721" s="271"/>
    </row>
    <row r="722" spans="10:11">
      <c r="J722" s="271" t="str">
        <f t="shared" si="247"/>
        <v>-</v>
      </c>
      <c r="K722" s="271"/>
    </row>
    <row r="723" spans="10:11">
      <c r="J723" s="271" t="str">
        <f t="shared" si="247"/>
        <v>-</v>
      </c>
      <c r="K723" s="271"/>
    </row>
    <row r="724" spans="10:11">
      <c r="J724" s="271" t="str">
        <f t="shared" si="247"/>
        <v>-</v>
      </c>
      <c r="K724" s="271"/>
    </row>
    <row r="725" spans="10:11">
      <c r="J725" s="271" t="str">
        <f t="shared" si="247"/>
        <v>-</v>
      </c>
      <c r="K725" s="271"/>
    </row>
    <row r="726" spans="10:11">
      <c r="J726" s="271" t="str">
        <f t="shared" si="247"/>
        <v>-</v>
      </c>
      <c r="K726" s="271"/>
    </row>
    <row r="727" spans="10:11">
      <c r="J727" s="271" t="str">
        <f t="shared" ref="J727:J790" si="248">CONCATENATE(H727,"-",I727)</f>
        <v>-</v>
      </c>
      <c r="K727" s="271"/>
    </row>
    <row r="728" spans="10:11">
      <c r="J728" s="271" t="str">
        <f t="shared" si="248"/>
        <v>-</v>
      </c>
      <c r="K728" s="271"/>
    </row>
    <row r="729" spans="10:11">
      <c r="J729" s="271" t="str">
        <f t="shared" si="248"/>
        <v>-</v>
      </c>
      <c r="K729" s="271"/>
    </row>
    <row r="730" spans="10:11">
      <c r="J730" s="271" t="str">
        <f t="shared" si="248"/>
        <v>-</v>
      </c>
      <c r="K730" s="271"/>
    </row>
    <row r="731" spans="10:11">
      <c r="J731" s="271" t="str">
        <f t="shared" si="248"/>
        <v>-</v>
      </c>
      <c r="K731" s="271"/>
    </row>
    <row r="732" spans="10:11">
      <c r="J732" s="271" t="str">
        <f t="shared" si="248"/>
        <v>-</v>
      </c>
      <c r="K732" s="271"/>
    </row>
    <row r="733" spans="10:11">
      <c r="J733" s="271" t="str">
        <f t="shared" si="248"/>
        <v>-</v>
      </c>
      <c r="K733" s="271"/>
    </row>
    <row r="734" spans="10:11">
      <c r="J734" s="271" t="str">
        <f t="shared" si="248"/>
        <v>-</v>
      </c>
      <c r="K734" s="271"/>
    </row>
    <row r="735" spans="10:11">
      <c r="J735" s="271" t="str">
        <f t="shared" si="248"/>
        <v>-</v>
      </c>
      <c r="K735" s="271"/>
    </row>
    <row r="736" spans="10:11">
      <c r="J736" s="271" t="str">
        <f t="shared" si="248"/>
        <v>-</v>
      </c>
      <c r="K736" s="271"/>
    </row>
    <row r="737" spans="10:11">
      <c r="J737" s="271" t="str">
        <f t="shared" si="248"/>
        <v>-</v>
      </c>
      <c r="K737" s="271"/>
    </row>
    <row r="738" spans="10:11">
      <c r="J738" s="271" t="str">
        <f t="shared" si="248"/>
        <v>-</v>
      </c>
      <c r="K738" s="271"/>
    </row>
    <row r="739" spans="10:11">
      <c r="J739" s="271" t="str">
        <f t="shared" si="248"/>
        <v>-</v>
      </c>
      <c r="K739" s="271"/>
    </row>
    <row r="740" spans="10:11">
      <c r="J740" s="271" t="str">
        <f t="shared" si="248"/>
        <v>-</v>
      </c>
      <c r="K740" s="271"/>
    </row>
    <row r="741" spans="10:11">
      <c r="J741" s="271" t="str">
        <f t="shared" si="248"/>
        <v>-</v>
      </c>
      <c r="K741" s="271"/>
    </row>
    <row r="742" spans="10:11">
      <c r="J742" s="271" t="str">
        <f t="shared" si="248"/>
        <v>-</v>
      </c>
      <c r="K742" s="271"/>
    </row>
    <row r="743" spans="10:11">
      <c r="J743" s="271" t="str">
        <f t="shared" si="248"/>
        <v>-</v>
      </c>
      <c r="K743" s="271"/>
    </row>
    <row r="744" spans="10:11">
      <c r="J744" s="271" t="str">
        <f t="shared" si="248"/>
        <v>-</v>
      </c>
      <c r="K744" s="271"/>
    </row>
    <row r="745" spans="10:11">
      <c r="J745" s="271" t="str">
        <f t="shared" si="248"/>
        <v>-</v>
      </c>
      <c r="K745" s="271"/>
    </row>
    <row r="746" spans="10:11">
      <c r="J746" s="271" t="str">
        <f t="shared" si="248"/>
        <v>-</v>
      </c>
      <c r="K746" s="271"/>
    </row>
    <row r="747" spans="10:11">
      <c r="J747" s="271" t="str">
        <f t="shared" si="248"/>
        <v>-</v>
      </c>
      <c r="K747" s="271"/>
    </row>
    <row r="748" spans="10:11">
      <c r="J748" s="271" t="str">
        <f t="shared" si="248"/>
        <v>-</v>
      </c>
      <c r="K748" s="271"/>
    </row>
    <row r="749" spans="10:11">
      <c r="J749" s="271" t="str">
        <f t="shared" si="248"/>
        <v>-</v>
      </c>
      <c r="K749" s="271"/>
    </row>
    <row r="750" spans="10:11">
      <c r="J750" s="271" t="str">
        <f t="shared" si="248"/>
        <v>-</v>
      </c>
      <c r="K750" s="271"/>
    </row>
    <row r="751" spans="10:11">
      <c r="J751" s="271" t="str">
        <f t="shared" si="248"/>
        <v>-</v>
      </c>
      <c r="K751" s="271"/>
    </row>
    <row r="752" spans="10:11">
      <c r="J752" s="271" t="str">
        <f t="shared" si="248"/>
        <v>-</v>
      </c>
      <c r="K752" s="271"/>
    </row>
    <row r="753" spans="10:11">
      <c r="J753" s="271" t="str">
        <f t="shared" si="248"/>
        <v>-</v>
      </c>
      <c r="K753" s="271"/>
    </row>
    <row r="754" spans="10:11">
      <c r="J754" s="271" t="str">
        <f t="shared" si="248"/>
        <v>-</v>
      </c>
      <c r="K754" s="271"/>
    </row>
    <row r="755" spans="10:11">
      <c r="J755" s="271" t="str">
        <f t="shared" si="248"/>
        <v>-</v>
      </c>
      <c r="K755" s="271"/>
    </row>
    <row r="756" spans="10:11">
      <c r="J756" s="271" t="str">
        <f t="shared" si="248"/>
        <v>-</v>
      </c>
      <c r="K756" s="271"/>
    </row>
    <row r="757" spans="10:11">
      <c r="J757" s="271" t="str">
        <f t="shared" si="248"/>
        <v>-</v>
      </c>
      <c r="K757" s="271"/>
    </row>
    <row r="758" spans="10:11">
      <c r="J758" s="271" t="str">
        <f t="shared" si="248"/>
        <v>-</v>
      </c>
      <c r="K758" s="271"/>
    </row>
    <row r="759" spans="10:11">
      <c r="J759" s="271" t="str">
        <f t="shared" si="248"/>
        <v>-</v>
      </c>
      <c r="K759" s="271"/>
    </row>
    <row r="760" spans="10:11">
      <c r="J760" s="271" t="str">
        <f t="shared" si="248"/>
        <v>-</v>
      </c>
      <c r="K760" s="271"/>
    </row>
    <row r="761" spans="10:11">
      <c r="J761" s="271" t="str">
        <f t="shared" si="248"/>
        <v>-</v>
      </c>
      <c r="K761" s="271"/>
    </row>
    <row r="762" spans="10:11">
      <c r="J762" s="271" t="str">
        <f t="shared" si="248"/>
        <v>-</v>
      </c>
      <c r="K762" s="271"/>
    </row>
    <row r="763" spans="10:11">
      <c r="J763" s="271" t="str">
        <f t="shared" si="248"/>
        <v>-</v>
      </c>
      <c r="K763" s="271"/>
    </row>
    <row r="764" spans="10:11">
      <c r="J764" s="271" t="str">
        <f t="shared" si="248"/>
        <v>-</v>
      </c>
      <c r="K764" s="271"/>
    </row>
    <row r="765" spans="10:11">
      <c r="J765" s="271" t="str">
        <f t="shared" si="248"/>
        <v>-</v>
      </c>
      <c r="K765" s="271"/>
    </row>
    <row r="766" spans="10:11">
      <c r="J766" s="271" t="str">
        <f t="shared" si="248"/>
        <v>-</v>
      </c>
      <c r="K766" s="271"/>
    </row>
    <row r="767" spans="10:11">
      <c r="J767" s="271" t="str">
        <f t="shared" si="248"/>
        <v>-</v>
      </c>
      <c r="K767" s="271"/>
    </row>
    <row r="768" spans="10:11">
      <c r="J768" s="271" t="str">
        <f t="shared" si="248"/>
        <v>-</v>
      </c>
      <c r="K768" s="271"/>
    </row>
    <row r="769" spans="10:11">
      <c r="J769" s="271" t="str">
        <f t="shared" si="248"/>
        <v>-</v>
      </c>
      <c r="K769" s="271"/>
    </row>
    <row r="770" spans="10:11">
      <c r="J770" s="271" t="str">
        <f t="shared" si="248"/>
        <v>-</v>
      </c>
      <c r="K770" s="271"/>
    </row>
    <row r="771" spans="10:11">
      <c r="J771" s="271" t="str">
        <f t="shared" si="248"/>
        <v>-</v>
      </c>
      <c r="K771" s="271"/>
    </row>
    <row r="772" spans="10:11">
      <c r="J772" s="271" t="str">
        <f t="shared" si="248"/>
        <v>-</v>
      </c>
      <c r="K772" s="271"/>
    </row>
    <row r="773" spans="10:11">
      <c r="J773" s="271" t="str">
        <f t="shared" si="248"/>
        <v>-</v>
      </c>
      <c r="K773" s="271"/>
    </row>
    <row r="774" spans="10:11">
      <c r="J774" s="271" t="str">
        <f t="shared" si="248"/>
        <v>-</v>
      </c>
      <c r="K774" s="271"/>
    </row>
    <row r="775" spans="10:11">
      <c r="J775" s="271" t="str">
        <f t="shared" si="248"/>
        <v>-</v>
      </c>
      <c r="K775" s="271"/>
    </row>
    <row r="776" spans="10:11">
      <c r="J776" s="271" t="str">
        <f t="shared" si="248"/>
        <v>-</v>
      </c>
      <c r="K776" s="271"/>
    </row>
    <row r="777" spans="10:11">
      <c r="J777" s="271" t="str">
        <f t="shared" si="248"/>
        <v>-</v>
      </c>
      <c r="K777" s="271"/>
    </row>
    <row r="778" spans="10:11">
      <c r="J778" s="271" t="str">
        <f t="shared" si="248"/>
        <v>-</v>
      </c>
      <c r="K778" s="271"/>
    </row>
    <row r="779" spans="10:11">
      <c r="J779" s="271" t="str">
        <f t="shared" si="248"/>
        <v>-</v>
      </c>
      <c r="K779" s="271"/>
    </row>
    <row r="780" spans="10:11">
      <c r="J780" s="271" t="str">
        <f t="shared" si="248"/>
        <v>-</v>
      </c>
      <c r="K780" s="271"/>
    </row>
    <row r="781" spans="10:11">
      <c r="J781" s="271" t="str">
        <f t="shared" si="248"/>
        <v>-</v>
      </c>
      <c r="K781" s="271"/>
    </row>
    <row r="782" spans="10:11">
      <c r="J782" s="271" t="str">
        <f t="shared" si="248"/>
        <v>-</v>
      </c>
      <c r="K782" s="271"/>
    </row>
    <row r="783" spans="10:11">
      <c r="J783" s="271" t="str">
        <f t="shared" si="248"/>
        <v>-</v>
      </c>
      <c r="K783" s="271"/>
    </row>
    <row r="784" spans="10:11">
      <c r="J784" s="271" t="str">
        <f t="shared" si="248"/>
        <v>-</v>
      </c>
      <c r="K784" s="271"/>
    </row>
    <row r="785" spans="10:11">
      <c r="J785" s="271" t="str">
        <f t="shared" si="248"/>
        <v>-</v>
      </c>
      <c r="K785" s="271"/>
    </row>
    <row r="786" spans="10:11">
      <c r="J786" s="271" t="str">
        <f t="shared" si="248"/>
        <v>-</v>
      </c>
      <c r="K786" s="271"/>
    </row>
    <row r="787" spans="10:11">
      <c r="J787" s="271" t="str">
        <f t="shared" si="248"/>
        <v>-</v>
      </c>
      <c r="K787" s="271"/>
    </row>
    <row r="788" spans="10:11">
      <c r="J788" s="271" t="str">
        <f t="shared" si="248"/>
        <v>-</v>
      </c>
      <c r="K788" s="271"/>
    </row>
    <row r="789" spans="10:11">
      <c r="J789" s="271" t="str">
        <f t="shared" si="248"/>
        <v>-</v>
      </c>
      <c r="K789" s="271"/>
    </row>
    <row r="790" spans="10:11">
      <c r="J790" s="271" t="str">
        <f t="shared" si="248"/>
        <v>-</v>
      </c>
      <c r="K790" s="271"/>
    </row>
    <row r="791" spans="10:11">
      <c r="J791" s="271" t="str">
        <f t="shared" ref="J791:J854" si="249">CONCATENATE(H791,"-",I791)</f>
        <v>-</v>
      </c>
      <c r="K791" s="271"/>
    </row>
    <row r="792" spans="10:11">
      <c r="J792" s="271" t="str">
        <f t="shared" si="249"/>
        <v>-</v>
      </c>
      <c r="K792" s="271"/>
    </row>
    <row r="793" spans="10:11">
      <c r="J793" s="271" t="str">
        <f t="shared" si="249"/>
        <v>-</v>
      </c>
      <c r="K793" s="271"/>
    </row>
    <row r="794" spans="10:11">
      <c r="J794" s="271" t="str">
        <f t="shared" si="249"/>
        <v>-</v>
      </c>
      <c r="K794" s="271"/>
    </row>
    <row r="795" spans="10:11">
      <c r="J795" s="271" t="str">
        <f t="shared" si="249"/>
        <v>-</v>
      </c>
      <c r="K795" s="271"/>
    </row>
    <row r="796" spans="10:11">
      <c r="J796" s="271" t="str">
        <f t="shared" si="249"/>
        <v>-</v>
      </c>
      <c r="K796" s="271"/>
    </row>
    <row r="797" spans="10:11">
      <c r="J797" s="271" t="str">
        <f t="shared" si="249"/>
        <v>-</v>
      </c>
      <c r="K797" s="271"/>
    </row>
    <row r="798" spans="10:11">
      <c r="J798" s="271" t="str">
        <f t="shared" si="249"/>
        <v>-</v>
      </c>
      <c r="K798" s="271"/>
    </row>
    <row r="799" spans="10:11">
      <c r="J799" s="271" t="str">
        <f t="shared" si="249"/>
        <v>-</v>
      </c>
      <c r="K799" s="271"/>
    </row>
    <row r="800" spans="10:11">
      <c r="J800" s="271" t="str">
        <f t="shared" si="249"/>
        <v>-</v>
      </c>
      <c r="K800" s="271"/>
    </row>
    <row r="801" spans="10:11">
      <c r="J801" s="271" t="str">
        <f t="shared" si="249"/>
        <v>-</v>
      </c>
      <c r="K801" s="271"/>
    </row>
    <row r="802" spans="10:11">
      <c r="J802" s="271" t="str">
        <f t="shared" si="249"/>
        <v>-</v>
      </c>
      <c r="K802" s="271"/>
    </row>
    <row r="803" spans="10:11">
      <c r="J803" s="271" t="str">
        <f t="shared" si="249"/>
        <v>-</v>
      </c>
      <c r="K803" s="271"/>
    </row>
    <row r="804" spans="10:11">
      <c r="J804" s="271" t="str">
        <f t="shared" si="249"/>
        <v>-</v>
      </c>
      <c r="K804" s="271"/>
    </row>
    <row r="805" spans="10:11">
      <c r="J805" s="271" t="str">
        <f t="shared" si="249"/>
        <v>-</v>
      </c>
      <c r="K805" s="271"/>
    </row>
    <row r="806" spans="10:11">
      <c r="J806" s="271" t="str">
        <f t="shared" si="249"/>
        <v>-</v>
      </c>
      <c r="K806" s="271"/>
    </row>
    <row r="807" spans="10:11">
      <c r="J807" s="271" t="str">
        <f t="shared" si="249"/>
        <v>-</v>
      </c>
      <c r="K807" s="271"/>
    </row>
    <row r="808" spans="10:11">
      <c r="J808" s="271" t="str">
        <f t="shared" si="249"/>
        <v>-</v>
      </c>
      <c r="K808" s="271"/>
    </row>
    <row r="809" spans="10:11">
      <c r="J809" s="271" t="str">
        <f t="shared" si="249"/>
        <v>-</v>
      </c>
      <c r="K809" s="271"/>
    </row>
    <row r="810" spans="10:11">
      <c r="J810" s="271" t="str">
        <f t="shared" si="249"/>
        <v>-</v>
      </c>
      <c r="K810" s="271"/>
    </row>
    <row r="811" spans="10:11">
      <c r="J811" s="271" t="str">
        <f t="shared" si="249"/>
        <v>-</v>
      </c>
      <c r="K811" s="271"/>
    </row>
    <row r="812" spans="10:11">
      <c r="J812" s="271" t="str">
        <f t="shared" si="249"/>
        <v>-</v>
      </c>
      <c r="K812" s="271"/>
    </row>
    <row r="813" spans="10:11">
      <c r="J813" s="271" t="str">
        <f t="shared" si="249"/>
        <v>-</v>
      </c>
      <c r="K813" s="271"/>
    </row>
    <row r="814" spans="10:11">
      <c r="J814" s="271" t="str">
        <f t="shared" si="249"/>
        <v>-</v>
      </c>
      <c r="K814" s="271"/>
    </row>
    <row r="815" spans="10:11">
      <c r="J815" s="271" t="str">
        <f t="shared" si="249"/>
        <v>-</v>
      </c>
      <c r="K815" s="271"/>
    </row>
    <row r="816" spans="10:11">
      <c r="J816" s="271" t="str">
        <f t="shared" si="249"/>
        <v>-</v>
      </c>
      <c r="K816" s="271"/>
    </row>
    <row r="817" spans="10:11">
      <c r="J817" s="271" t="str">
        <f t="shared" si="249"/>
        <v>-</v>
      </c>
      <c r="K817" s="271"/>
    </row>
    <row r="818" spans="10:11">
      <c r="J818" s="271" t="str">
        <f t="shared" si="249"/>
        <v>-</v>
      </c>
      <c r="K818" s="271"/>
    </row>
    <row r="819" spans="10:11">
      <c r="J819" s="271" t="str">
        <f t="shared" si="249"/>
        <v>-</v>
      </c>
      <c r="K819" s="271"/>
    </row>
    <row r="820" spans="10:11">
      <c r="J820" s="271" t="str">
        <f t="shared" si="249"/>
        <v>-</v>
      </c>
      <c r="K820" s="271"/>
    </row>
    <row r="821" spans="10:11">
      <c r="J821" s="271" t="str">
        <f t="shared" si="249"/>
        <v>-</v>
      </c>
      <c r="K821" s="271"/>
    </row>
    <row r="822" spans="10:11">
      <c r="J822" s="271" t="str">
        <f t="shared" si="249"/>
        <v>-</v>
      </c>
      <c r="K822" s="271"/>
    </row>
    <row r="823" spans="10:11">
      <c r="J823" s="271" t="str">
        <f t="shared" si="249"/>
        <v>-</v>
      </c>
      <c r="K823" s="271"/>
    </row>
    <row r="824" spans="10:11">
      <c r="J824" s="271" t="str">
        <f t="shared" si="249"/>
        <v>-</v>
      </c>
      <c r="K824" s="271"/>
    </row>
    <row r="825" spans="10:11">
      <c r="J825" s="271" t="str">
        <f t="shared" si="249"/>
        <v>-</v>
      </c>
      <c r="K825" s="271"/>
    </row>
    <row r="826" spans="10:11">
      <c r="J826" s="271" t="str">
        <f t="shared" si="249"/>
        <v>-</v>
      </c>
      <c r="K826" s="271"/>
    </row>
    <row r="827" spans="10:11">
      <c r="J827" s="271" t="str">
        <f t="shared" si="249"/>
        <v>-</v>
      </c>
      <c r="K827" s="271"/>
    </row>
    <row r="828" spans="10:11">
      <c r="J828" s="271" t="str">
        <f t="shared" si="249"/>
        <v>-</v>
      </c>
      <c r="K828" s="271"/>
    </row>
    <row r="829" spans="10:11">
      <c r="J829" s="271" t="str">
        <f t="shared" si="249"/>
        <v>-</v>
      </c>
      <c r="K829" s="271"/>
    </row>
    <row r="830" spans="10:11">
      <c r="J830" s="271" t="str">
        <f t="shared" si="249"/>
        <v>-</v>
      </c>
      <c r="K830" s="271"/>
    </row>
    <row r="831" spans="10:11">
      <c r="J831" s="271" t="str">
        <f t="shared" si="249"/>
        <v>-</v>
      </c>
      <c r="K831" s="271"/>
    </row>
    <row r="832" spans="10:11">
      <c r="J832" s="271" t="str">
        <f t="shared" si="249"/>
        <v>-</v>
      </c>
      <c r="K832" s="271"/>
    </row>
    <row r="833" spans="10:11">
      <c r="J833" s="271" t="str">
        <f t="shared" si="249"/>
        <v>-</v>
      </c>
      <c r="K833" s="271"/>
    </row>
    <row r="834" spans="10:11">
      <c r="J834" s="271" t="str">
        <f t="shared" si="249"/>
        <v>-</v>
      </c>
      <c r="K834" s="271"/>
    </row>
    <row r="835" spans="10:11">
      <c r="J835" s="271" t="str">
        <f t="shared" si="249"/>
        <v>-</v>
      </c>
      <c r="K835" s="271"/>
    </row>
    <row r="836" spans="10:11">
      <c r="J836" s="271" t="str">
        <f t="shared" si="249"/>
        <v>-</v>
      </c>
      <c r="K836" s="271"/>
    </row>
    <row r="837" spans="10:11">
      <c r="J837" s="271" t="str">
        <f t="shared" si="249"/>
        <v>-</v>
      </c>
      <c r="K837" s="271"/>
    </row>
    <row r="838" spans="10:11">
      <c r="J838" s="271" t="str">
        <f t="shared" si="249"/>
        <v>-</v>
      </c>
      <c r="K838" s="271"/>
    </row>
    <row r="839" spans="10:11">
      <c r="J839" s="271" t="str">
        <f t="shared" si="249"/>
        <v>-</v>
      </c>
      <c r="K839" s="271"/>
    </row>
    <row r="840" spans="10:11">
      <c r="J840" s="271" t="str">
        <f t="shared" si="249"/>
        <v>-</v>
      </c>
      <c r="K840" s="271"/>
    </row>
    <row r="841" spans="10:11">
      <c r="J841" s="271" t="str">
        <f t="shared" si="249"/>
        <v>-</v>
      </c>
      <c r="K841" s="271"/>
    </row>
    <row r="842" spans="10:11">
      <c r="J842" s="271" t="str">
        <f t="shared" si="249"/>
        <v>-</v>
      </c>
      <c r="K842" s="271"/>
    </row>
    <row r="843" spans="10:11">
      <c r="J843" s="271" t="str">
        <f t="shared" si="249"/>
        <v>-</v>
      </c>
      <c r="K843" s="271"/>
    </row>
    <row r="844" spans="10:11">
      <c r="J844" s="271" t="str">
        <f t="shared" si="249"/>
        <v>-</v>
      </c>
      <c r="K844" s="271"/>
    </row>
    <row r="845" spans="10:11">
      <c r="J845" s="271" t="str">
        <f t="shared" si="249"/>
        <v>-</v>
      </c>
      <c r="K845" s="271"/>
    </row>
    <row r="846" spans="10:11">
      <c r="J846" s="271" t="str">
        <f t="shared" si="249"/>
        <v>-</v>
      </c>
      <c r="K846" s="271"/>
    </row>
    <row r="847" spans="10:11">
      <c r="J847" s="271" t="str">
        <f t="shared" si="249"/>
        <v>-</v>
      </c>
      <c r="K847" s="271"/>
    </row>
    <row r="848" spans="10:11">
      <c r="J848" s="271" t="str">
        <f t="shared" si="249"/>
        <v>-</v>
      </c>
      <c r="K848" s="271"/>
    </row>
    <row r="849" spans="10:11">
      <c r="J849" s="271" t="str">
        <f t="shared" si="249"/>
        <v>-</v>
      </c>
      <c r="K849" s="271"/>
    </row>
    <row r="850" spans="10:11">
      <c r="J850" s="271" t="str">
        <f t="shared" si="249"/>
        <v>-</v>
      </c>
      <c r="K850" s="271"/>
    </row>
    <row r="851" spans="10:11">
      <c r="J851" s="271" t="str">
        <f t="shared" si="249"/>
        <v>-</v>
      </c>
      <c r="K851" s="271"/>
    </row>
    <row r="852" spans="10:11">
      <c r="J852" s="271" t="str">
        <f t="shared" si="249"/>
        <v>-</v>
      </c>
      <c r="K852" s="271"/>
    </row>
    <row r="853" spans="10:11">
      <c r="J853" s="271" t="str">
        <f t="shared" si="249"/>
        <v>-</v>
      </c>
      <c r="K853" s="271"/>
    </row>
    <row r="854" spans="10:11">
      <c r="J854" s="271" t="str">
        <f t="shared" si="249"/>
        <v>-</v>
      </c>
      <c r="K854" s="271"/>
    </row>
    <row r="855" spans="10:11">
      <c r="J855" s="271" t="str">
        <f t="shared" ref="J855:J918" si="250">CONCATENATE(H855,"-",I855)</f>
        <v>-</v>
      </c>
      <c r="K855" s="271"/>
    </row>
    <row r="856" spans="10:11">
      <c r="J856" s="271" t="str">
        <f t="shared" si="250"/>
        <v>-</v>
      </c>
      <c r="K856" s="271"/>
    </row>
    <row r="857" spans="10:11">
      <c r="J857" s="271" t="str">
        <f t="shared" si="250"/>
        <v>-</v>
      </c>
      <c r="K857" s="271"/>
    </row>
    <row r="858" spans="10:11">
      <c r="J858" s="271" t="str">
        <f t="shared" si="250"/>
        <v>-</v>
      </c>
      <c r="K858" s="271"/>
    </row>
    <row r="859" spans="10:11">
      <c r="J859" s="271" t="str">
        <f t="shared" si="250"/>
        <v>-</v>
      </c>
      <c r="K859" s="271"/>
    </row>
    <row r="860" spans="10:11">
      <c r="J860" s="271" t="str">
        <f t="shared" si="250"/>
        <v>-</v>
      </c>
      <c r="K860" s="271"/>
    </row>
    <row r="861" spans="10:11">
      <c r="J861" s="271" t="str">
        <f t="shared" si="250"/>
        <v>-</v>
      </c>
      <c r="K861" s="271"/>
    </row>
    <row r="862" spans="10:11">
      <c r="J862" s="271" t="str">
        <f t="shared" si="250"/>
        <v>-</v>
      </c>
      <c r="K862" s="271"/>
    </row>
    <row r="863" spans="10:11">
      <c r="J863" s="271" t="str">
        <f t="shared" si="250"/>
        <v>-</v>
      </c>
      <c r="K863" s="271"/>
    </row>
    <row r="864" spans="10:11">
      <c r="J864" s="271" t="str">
        <f t="shared" si="250"/>
        <v>-</v>
      </c>
      <c r="K864" s="271"/>
    </row>
    <row r="865" spans="10:11">
      <c r="J865" s="271" t="str">
        <f t="shared" si="250"/>
        <v>-</v>
      </c>
      <c r="K865" s="271"/>
    </row>
    <row r="866" spans="10:11">
      <c r="J866" s="271" t="str">
        <f t="shared" si="250"/>
        <v>-</v>
      </c>
      <c r="K866" s="271"/>
    </row>
    <row r="867" spans="10:11">
      <c r="J867" s="271" t="str">
        <f t="shared" si="250"/>
        <v>-</v>
      </c>
      <c r="K867" s="271"/>
    </row>
    <row r="868" spans="10:11">
      <c r="J868" s="271" t="str">
        <f t="shared" si="250"/>
        <v>-</v>
      </c>
      <c r="K868" s="271"/>
    </row>
    <row r="869" spans="10:11">
      <c r="J869" s="271" t="str">
        <f t="shared" si="250"/>
        <v>-</v>
      </c>
      <c r="K869" s="271"/>
    </row>
    <row r="870" spans="10:11">
      <c r="J870" s="271" t="str">
        <f t="shared" si="250"/>
        <v>-</v>
      </c>
      <c r="K870" s="271"/>
    </row>
    <row r="871" spans="10:11">
      <c r="J871" s="271" t="str">
        <f t="shared" si="250"/>
        <v>-</v>
      </c>
      <c r="K871" s="271"/>
    </row>
    <row r="872" spans="10:11">
      <c r="J872" s="271" t="str">
        <f t="shared" si="250"/>
        <v>-</v>
      </c>
      <c r="K872" s="271"/>
    </row>
    <row r="873" spans="10:11">
      <c r="J873" s="271" t="str">
        <f t="shared" si="250"/>
        <v>-</v>
      </c>
      <c r="K873" s="271"/>
    </row>
    <row r="874" spans="10:11">
      <c r="J874" s="271" t="str">
        <f t="shared" si="250"/>
        <v>-</v>
      </c>
      <c r="K874" s="271"/>
    </row>
    <row r="875" spans="10:11">
      <c r="J875" s="271" t="str">
        <f t="shared" si="250"/>
        <v>-</v>
      </c>
      <c r="K875" s="271"/>
    </row>
    <row r="876" spans="10:11">
      <c r="J876" s="271" t="str">
        <f t="shared" si="250"/>
        <v>-</v>
      </c>
      <c r="K876" s="271"/>
    </row>
    <row r="877" spans="10:11">
      <c r="J877" s="271" t="str">
        <f t="shared" si="250"/>
        <v>-</v>
      </c>
      <c r="K877" s="271"/>
    </row>
    <row r="878" spans="10:11">
      <c r="J878" s="271" t="str">
        <f t="shared" si="250"/>
        <v>-</v>
      </c>
      <c r="K878" s="271"/>
    </row>
    <row r="879" spans="10:11">
      <c r="J879" s="271" t="str">
        <f t="shared" si="250"/>
        <v>-</v>
      </c>
      <c r="K879" s="271"/>
    </row>
    <row r="880" spans="10:11">
      <c r="J880" s="271" t="str">
        <f t="shared" si="250"/>
        <v>-</v>
      </c>
      <c r="K880" s="271"/>
    </row>
    <row r="881" spans="10:11">
      <c r="J881" s="271" t="str">
        <f t="shared" si="250"/>
        <v>-</v>
      </c>
      <c r="K881" s="271"/>
    </row>
    <row r="882" spans="10:11">
      <c r="J882" s="271" t="str">
        <f t="shared" si="250"/>
        <v>-</v>
      </c>
      <c r="K882" s="271"/>
    </row>
    <row r="883" spans="10:11">
      <c r="J883" s="271" t="str">
        <f t="shared" si="250"/>
        <v>-</v>
      </c>
      <c r="K883" s="271"/>
    </row>
    <row r="884" spans="10:11">
      <c r="J884" s="271" t="str">
        <f t="shared" si="250"/>
        <v>-</v>
      </c>
      <c r="K884" s="271"/>
    </row>
    <row r="885" spans="10:11">
      <c r="J885" s="271" t="str">
        <f t="shared" si="250"/>
        <v>-</v>
      </c>
      <c r="K885" s="271"/>
    </row>
    <row r="886" spans="10:11">
      <c r="J886" s="271" t="str">
        <f t="shared" si="250"/>
        <v>-</v>
      </c>
      <c r="K886" s="271"/>
    </row>
    <row r="887" spans="10:11">
      <c r="J887" s="271" t="str">
        <f t="shared" si="250"/>
        <v>-</v>
      </c>
      <c r="K887" s="271"/>
    </row>
    <row r="888" spans="10:11">
      <c r="J888" s="271" t="str">
        <f t="shared" si="250"/>
        <v>-</v>
      </c>
      <c r="K888" s="271"/>
    </row>
    <row r="889" spans="10:11">
      <c r="J889" s="271" t="str">
        <f t="shared" si="250"/>
        <v>-</v>
      </c>
      <c r="K889" s="271"/>
    </row>
    <row r="890" spans="10:11">
      <c r="J890" s="271" t="str">
        <f t="shared" si="250"/>
        <v>-</v>
      </c>
      <c r="K890" s="271"/>
    </row>
    <row r="891" spans="10:11">
      <c r="J891" s="271" t="str">
        <f t="shared" si="250"/>
        <v>-</v>
      </c>
      <c r="K891" s="271"/>
    </row>
    <row r="892" spans="10:11">
      <c r="J892" s="271" t="str">
        <f t="shared" si="250"/>
        <v>-</v>
      </c>
      <c r="K892" s="271"/>
    </row>
    <row r="893" spans="10:11">
      <c r="J893" s="271" t="str">
        <f t="shared" si="250"/>
        <v>-</v>
      </c>
      <c r="K893" s="271"/>
    </row>
    <row r="894" spans="10:11">
      <c r="J894" s="271" t="str">
        <f t="shared" si="250"/>
        <v>-</v>
      </c>
      <c r="K894" s="271"/>
    </row>
    <row r="895" spans="10:11">
      <c r="J895" s="271" t="str">
        <f t="shared" si="250"/>
        <v>-</v>
      </c>
      <c r="K895" s="271"/>
    </row>
    <row r="896" spans="10:11">
      <c r="J896" s="271" t="str">
        <f t="shared" si="250"/>
        <v>-</v>
      </c>
      <c r="K896" s="271"/>
    </row>
    <row r="897" spans="10:11">
      <c r="J897" s="271" t="str">
        <f t="shared" si="250"/>
        <v>-</v>
      </c>
      <c r="K897" s="271"/>
    </row>
    <row r="898" spans="10:11">
      <c r="J898" s="271" t="str">
        <f t="shared" si="250"/>
        <v>-</v>
      </c>
      <c r="K898" s="271"/>
    </row>
    <row r="899" spans="10:11">
      <c r="J899" s="271" t="str">
        <f t="shared" si="250"/>
        <v>-</v>
      </c>
      <c r="K899" s="271"/>
    </row>
    <row r="900" spans="10:11">
      <c r="J900" s="271" t="str">
        <f t="shared" si="250"/>
        <v>-</v>
      </c>
      <c r="K900" s="271"/>
    </row>
    <row r="901" spans="10:11">
      <c r="J901" s="271" t="str">
        <f t="shared" si="250"/>
        <v>-</v>
      </c>
      <c r="K901" s="271"/>
    </row>
    <row r="902" spans="10:11">
      <c r="J902" s="271" t="str">
        <f t="shared" si="250"/>
        <v>-</v>
      </c>
      <c r="K902" s="271"/>
    </row>
    <row r="903" spans="10:11">
      <c r="J903" s="271" t="str">
        <f t="shared" si="250"/>
        <v>-</v>
      </c>
      <c r="K903" s="271"/>
    </row>
    <row r="904" spans="10:11">
      <c r="J904" s="271" t="str">
        <f t="shared" si="250"/>
        <v>-</v>
      </c>
      <c r="K904" s="271"/>
    </row>
    <row r="905" spans="10:11">
      <c r="J905" s="271" t="str">
        <f t="shared" si="250"/>
        <v>-</v>
      </c>
      <c r="K905" s="271"/>
    </row>
    <row r="906" spans="10:11">
      <c r="J906" s="271" t="str">
        <f t="shared" si="250"/>
        <v>-</v>
      </c>
      <c r="K906" s="271"/>
    </row>
    <row r="907" spans="10:11">
      <c r="J907" s="271" t="str">
        <f t="shared" si="250"/>
        <v>-</v>
      </c>
      <c r="K907" s="271"/>
    </row>
    <row r="908" spans="10:11">
      <c r="J908" s="271" t="str">
        <f t="shared" si="250"/>
        <v>-</v>
      </c>
      <c r="K908" s="271"/>
    </row>
    <row r="909" spans="10:11">
      <c r="J909" s="271" t="str">
        <f t="shared" si="250"/>
        <v>-</v>
      </c>
      <c r="K909" s="271"/>
    </row>
    <row r="910" spans="10:11">
      <c r="J910" s="271" t="str">
        <f t="shared" si="250"/>
        <v>-</v>
      </c>
      <c r="K910" s="271"/>
    </row>
    <row r="911" spans="10:11">
      <c r="J911" s="271" t="str">
        <f t="shared" si="250"/>
        <v>-</v>
      </c>
      <c r="K911" s="271"/>
    </row>
    <row r="912" spans="10:11">
      <c r="J912" s="271" t="str">
        <f t="shared" si="250"/>
        <v>-</v>
      </c>
      <c r="K912" s="271"/>
    </row>
    <row r="913" spans="10:11">
      <c r="J913" s="271" t="str">
        <f t="shared" si="250"/>
        <v>-</v>
      </c>
      <c r="K913" s="271"/>
    </row>
    <row r="914" spans="10:11">
      <c r="J914" s="271" t="str">
        <f t="shared" si="250"/>
        <v>-</v>
      </c>
      <c r="K914" s="271"/>
    </row>
    <row r="915" spans="10:11">
      <c r="J915" s="271" t="str">
        <f t="shared" si="250"/>
        <v>-</v>
      </c>
      <c r="K915" s="271"/>
    </row>
    <row r="916" spans="10:11">
      <c r="J916" s="271" t="str">
        <f t="shared" si="250"/>
        <v>-</v>
      </c>
      <c r="K916" s="271"/>
    </row>
    <row r="917" spans="10:11">
      <c r="J917" s="271" t="str">
        <f t="shared" si="250"/>
        <v>-</v>
      </c>
      <c r="K917" s="271"/>
    </row>
    <row r="918" spans="10:11">
      <c r="J918" s="271" t="str">
        <f t="shared" si="250"/>
        <v>-</v>
      </c>
      <c r="K918" s="271"/>
    </row>
    <row r="919" spans="10:11">
      <c r="J919" s="271" t="str">
        <f t="shared" ref="J919:J982" si="251">CONCATENATE(H919,"-",I919)</f>
        <v>-</v>
      </c>
      <c r="K919" s="271"/>
    </row>
    <row r="920" spans="10:11">
      <c r="J920" s="271" t="str">
        <f t="shared" si="251"/>
        <v>-</v>
      </c>
      <c r="K920" s="271"/>
    </row>
    <row r="921" spans="10:11">
      <c r="J921" s="271" t="str">
        <f t="shared" si="251"/>
        <v>-</v>
      </c>
      <c r="K921" s="271"/>
    </row>
    <row r="922" spans="10:11">
      <c r="J922" s="271" t="str">
        <f t="shared" si="251"/>
        <v>-</v>
      </c>
      <c r="K922" s="271"/>
    </row>
    <row r="923" spans="10:11">
      <c r="J923" s="271" t="str">
        <f t="shared" si="251"/>
        <v>-</v>
      </c>
      <c r="K923" s="271"/>
    </row>
    <row r="924" spans="10:11">
      <c r="J924" s="271" t="str">
        <f t="shared" si="251"/>
        <v>-</v>
      </c>
      <c r="K924" s="271"/>
    </row>
    <row r="925" spans="10:11">
      <c r="J925" s="271" t="str">
        <f t="shared" si="251"/>
        <v>-</v>
      </c>
      <c r="K925" s="271"/>
    </row>
    <row r="926" spans="10:11">
      <c r="J926" s="271" t="str">
        <f t="shared" si="251"/>
        <v>-</v>
      </c>
      <c r="K926" s="271"/>
    </row>
    <row r="927" spans="10:11">
      <c r="J927" s="271" t="str">
        <f t="shared" si="251"/>
        <v>-</v>
      </c>
      <c r="K927" s="271"/>
    </row>
    <row r="928" spans="10:11">
      <c r="J928" s="271" t="str">
        <f t="shared" si="251"/>
        <v>-</v>
      </c>
      <c r="K928" s="271"/>
    </row>
    <row r="929" spans="10:11">
      <c r="J929" s="271" t="str">
        <f t="shared" si="251"/>
        <v>-</v>
      </c>
      <c r="K929" s="271"/>
    </row>
    <row r="930" spans="10:11">
      <c r="J930" s="271" t="str">
        <f t="shared" si="251"/>
        <v>-</v>
      </c>
      <c r="K930" s="271"/>
    </row>
    <row r="931" spans="10:11">
      <c r="J931" s="271" t="str">
        <f t="shared" si="251"/>
        <v>-</v>
      </c>
      <c r="K931" s="271"/>
    </row>
    <row r="932" spans="10:11">
      <c r="J932" s="271" t="str">
        <f t="shared" si="251"/>
        <v>-</v>
      </c>
      <c r="K932" s="271"/>
    </row>
    <row r="933" spans="10:11">
      <c r="J933" s="271" t="str">
        <f t="shared" si="251"/>
        <v>-</v>
      </c>
      <c r="K933" s="271"/>
    </row>
    <row r="934" spans="10:11">
      <c r="J934" s="271" t="str">
        <f t="shared" si="251"/>
        <v>-</v>
      </c>
      <c r="K934" s="271"/>
    </row>
    <row r="935" spans="10:11">
      <c r="J935" s="271" t="str">
        <f t="shared" si="251"/>
        <v>-</v>
      </c>
      <c r="K935" s="271"/>
    </row>
    <row r="936" spans="10:11">
      <c r="J936" s="271" t="str">
        <f t="shared" si="251"/>
        <v>-</v>
      </c>
      <c r="K936" s="271"/>
    </row>
    <row r="937" spans="10:11">
      <c r="J937" s="271" t="str">
        <f t="shared" si="251"/>
        <v>-</v>
      </c>
      <c r="K937" s="271"/>
    </row>
    <row r="938" spans="10:11">
      <c r="J938" s="271" t="str">
        <f t="shared" si="251"/>
        <v>-</v>
      </c>
      <c r="K938" s="271"/>
    </row>
    <row r="939" spans="10:11">
      <c r="J939" s="271" t="str">
        <f t="shared" si="251"/>
        <v>-</v>
      </c>
      <c r="K939" s="271"/>
    </row>
    <row r="940" spans="10:11">
      <c r="J940" s="271" t="str">
        <f t="shared" si="251"/>
        <v>-</v>
      </c>
      <c r="K940" s="271"/>
    </row>
    <row r="941" spans="10:11">
      <c r="J941" s="271" t="str">
        <f t="shared" si="251"/>
        <v>-</v>
      </c>
      <c r="K941" s="271"/>
    </row>
    <row r="942" spans="10:11">
      <c r="J942" s="271" t="str">
        <f t="shared" si="251"/>
        <v>-</v>
      </c>
      <c r="K942" s="271"/>
    </row>
    <row r="943" spans="10:11">
      <c r="J943" s="271" t="str">
        <f t="shared" si="251"/>
        <v>-</v>
      </c>
      <c r="K943" s="271"/>
    </row>
    <row r="944" spans="10:11">
      <c r="J944" s="271" t="str">
        <f t="shared" si="251"/>
        <v>-</v>
      </c>
      <c r="K944" s="271"/>
    </row>
    <row r="945" spans="10:11">
      <c r="J945" s="271" t="str">
        <f t="shared" si="251"/>
        <v>-</v>
      </c>
      <c r="K945" s="271"/>
    </row>
    <row r="946" spans="10:11">
      <c r="J946" s="271" t="str">
        <f t="shared" si="251"/>
        <v>-</v>
      </c>
      <c r="K946" s="271"/>
    </row>
    <row r="947" spans="10:11">
      <c r="J947" s="271" t="str">
        <f t="shared" si="251"/>
        <v>-</v>
      </c>
      <c r="K947" s="271"/>
    </row>
    <row r="948" spans="10:11">
      <c r="J948" s="271" t="str">
        <f t="shared" si="251"/>
        <v>-</v>
      </c>
      <c r="K948" s="271"/>
    </row>
    <row r="949" spans="10:11">
      <c r="J949" s="271" t="str">
        <f t="shared" si="251"/>
        <v>-</v>
      </c>
      <c r="K949" s="271"/>
    </row>
    <row r="950" spans="10:11">
      <c r="J950" s="271" t="str">
        <f t="shared" si="251"/>
        <v>-</v>
      </c>
      <c r="K950" s="271"/>
    </row>
    <row r="951" spans="10:11">
      <c r="J951" s="271" t="str">
        <f t="shared" si="251"/>
        <v>-</v>
      </c>
      <c r="K951" s="271"/>
    </row>
    <row r="952" spans="10:11">
      <c r="J952" s="271" t="str">
        <f t="shared" si="251"/>
        <v>-</v>
      </c>
      <c r="K952" s="271"/>
    </row>
    <row r="953" spans="10:11">
      <c r="J953" s="271" t="str">
        <f t="shared" si="251"/>
        <v>-</v>
      </c>
      <c r="K953" s="271"/>
    </row>
    <row r="954" spans="10:11">
      <c r="J954" s="271" t="str">
        <f t="shared" si="251"/>
        <v>-</v>
      </c>
      <c r="K954" s="271"/>
    </row>
    <row r="955" spans="10:11">
      <c r="J955" s="271" t="str">
        <f t="shared" si="251"/>
        <v>-</v>
      </c>
      <c r="K955" s="271"/>
    </row>
    <row r="956" spans="10:11">
      <c r="J956" s="271" t="str">
        <f t="shared" si="251"/>
        <v>-</v>
      </c>
      <c r="K956" s="271"/>
    </row>
    <row r="957" spans="10:11">
      <c r="J957" s="271" t="str">
        <f t="shared" si="251"/>
        <v>-</v>
      </c>
      <c r="K957" s="271"/>
    </row>
    <row r="958" spans="10:11">
      <c r="J958" s="271" t="str">
        <f t="shared" si="251"/>
        <v>-</v>
      </c>
      <c r="K958" s="271"/>
    </row>
    <row r="959" spans="10:11">
      <c r="J959" s="271" t="str">
        <f t="shared" si="251"/>
        <v>-</v>
      </c>
      <c r="K959" s="271"/>
    </row>
    <row r="960" spans="10:11">
      <c r="J960" s="271" t="str">
        <f t="shared" si="251"/>
        <v>-</v>
      </c>
      <c r="K960" s="271"/>
    </row>
    <row r="961" spans="10:11">
      <c r="J961" s="271" t="str">
        <f t="shared" si="251"/>
        <v>-</v>
      </c>
      <c r="K961" s="271"/>
    </row>
    <row r="962" spans="10:11">
      <c r="J962" s="271" t="str">
        <f t="shared" si="251"/>
        <v>-</v>
      </c>
      <c r="K962" s="271"/>
    </row>
    <row r="963" spans="10:11">
      <c r="J963" s="271" t="str">
        <f t="shared" si="251"/>
        <v>-</v>
      </c>
      <c r="K963" s="271"/>
    </row>
    <row r="964" spans="10:11">
      <c r="J964" s="271" t="str">
        <f t="shared" si="251"/>
        <v>-</v>
      </c>
      <c r="K964" s="271"/>
    </row>
    <row r="965" spans="10:11">
      <c r="J965" s="271" t="str">
        <f t="shared" si="251"/>
        <v>-</v>
      </c>
      <c r="K965" s="271"/>
    </row>
    <row r="966" spans="10:11">
      <c r="J966" s="271" t="str">
        <f t="shared" si="251"/>
        <v>-</v>
      </c>
      <c r="K966" s="271"/>
    </row>
    <row r="967" spans="10:11">
      <c r="J967" s="271" t="str">
        <f t="shared" si="251"/>
        <v>-</v>
      </c>
      <c r="K967" s="271"/>
    </row>
    <row r="968" spans="10:11">
      <c r="J968" s="271" t="str">
        <f t="shared" si="251"/>
        <v>-</v>
      </c>
      <c r="K968" s="271"/>
    </row>
    <row r="969" spans="10:11">
      <c r="J969" s="271" t="str">
        <f t="shared" si="251"/>
        <v>-</v>
      </c>
      <c r="K969" s="271"/>
    </row>
    <row r="970" spans="10:11">
      <c r="J970" s="271" t="str">
        <f t="shared" si="251"/>
        <v>-</v>
      </c>
      <c r="K970" s="271"/>
    </row>
    <row r="971" spans="10:11">
      <c r="J971" s="271" t="str">
        <f t="shared" si="251"/>
        <v>-</v>
      </c>
      <c r="K971" s="271"/>
    </row>
    <row r="972" spans="10:11">
      <c r="J972" s="271" t="str">
        <f t="shared" si="251"/>
        <v>-</v>
      </c>
      <c r="K972" s="271"/>
    </row>
    <row r="973" spans="10:11">
      <c r="J973" s="271" t="str">
        <f t="shared" si="251"/>
        <v>-</v>
      </c>
      <c r="K973" s="271"/>
    </row>
    <row r="974" spans="10:11">
      <c r="J974" s="271" t="str">
        <f t="shared" si="251"/>
        <v>-</v>
      </c>
      <c r="K974" s="271"/>
    </row>
    <row r="975" spans="10:11">
      <c r="J975" s="271" t="str">
        <f t="shared" si="251"/>
        <v>-</v>
      </c>
      <c r="K975" s="271"/>
    </row>
    <row r="976" spans="10:11">
      <c r="J976" s="271" t="str">
        <f t="shared" si="251"/>
        <v>-</v>
      </c>
      <c r="K976" s="271"/>
    </row>
    <row r="977" spans="10:11">
      <c r="J977" s="271" t="str">
        <f t="shared" si="251"/>
        <v>-</v>
      </c>
      <c r="K977" s="271"/>
    </row>
    <row r="978" spans="10:11">
      <c r="J978" s="271" t="str">
        <f t="shared" si="251"/>
        <v>-</v>
      </c>
      <c r="K978" s="271"/>
    </row>
    <row r="979" spans="10:11">
      <c r="J979" s="271" t="str">
        <f t="shared" si="251"/>
        <v>-</v>
      </c>
      <c r="K979" s="271"/>
    </row>
    <row r="980" spans="10:11">
      <c r="J980" s="271" t="str">
        <f t="shared" si="251"/>
        <v>-</v>
      </c>
      <c r="K980" s="271"/>
    </row>
    <row r="981" spans="10:11">
      <c r="J981" s="271" t="str">
        <f t="shared" si="251"/>
        <v>-</v>
      </c>
      <c r="K981" s="271"/>
    </row>
    <row r="982" spans="10:11">
      <c r="J982" s="271" t="str">
        <f t="shared" si="251"/>
        <v>-</v>
      </c>
      <c r="K982" s="271"/>
    </row>
    <row r="983" spans="10:11">
      <c r="J983" s="271" t="str">
        <f t="shared" ref="J983:J1046" si="252">CONCATENATE(H983,"-",I983)</f>
        <v>-</v>
      </c>
      <c r="K983" s="271"/>
    </row>
    <row r="984" spans="10:11">
      <c r="J984" s="271" t="str">
        <f t="shared" si="252"/>
        <v>-</v>
      </c>
      <c r="K984" s="271"/>
    </row>
    <row r="985" spans="10:11">
      <c r="J985" s="271" t="str">
        <f t="shared" si="252"/>
        <v>-</v>
      </c>
      <c r="K985" s="271"/>
    </row>
    <row r="986" spans="10:11">
      <c r="J986" s="271" t="str">
        <f t="shared" si="252"/>
        <v>-</v>
      </c>
      <c r="K986" s="271"/>
    </row>
    <row r="987" spans="10:11">
      <c r="J987" s="271" t="str">
        <f t="shared" si="252"/>
        <v>-</v>
      </c>
      <c r="K987" s="271"/>
    </row>
    <row r="988" spans="10:11">
      <c r="J988" s="271" t="str">
        <f t="shared" si="252"/>
        <v>-</v>
      </c>
      <c r="K988" s="271"/>
    </row>
    <row r="989" spans="10:11">
      <c r="J989" s="271" t="str">
        <f t="shared" si="252"/>
        <v>-</v>
      </c>
      <c r="K989" s="271"/>
    </row>
    <row r="990" spans="10:11">
      <c r="J990" s="271" t="str">
        <f t="shared" si="252"/>
        <v>-</v>
      </c>
      <c r="K990" s="271"/>
    </row>
    <row r="991" spans="10:11">
      <c r="J991" s="271" t="str">
        <f t="shared" si="252"/>
        <v>-</v>
      </c>
      <c r="K991" s="271"/>
    </row>
    <row r="992" spans="10:11">
      <c r="J992" s="271" t="str">
        <f t="shared" si="252"/>
        <v>-</v>
      </c>
      <c r="K992" s="271"/>
    </row>
    <row r="993" spans="10:11">
      <c r="J993" s="271" t="str">
        <f t="shared" si="252"/>
        <v>-</v>
      </c>
      <c r="K993" s="271"/>
    </row>
    <row r="994" spans="10:11">
      <c r="J994" s="271" t="str">
        <f t="shared" si="252"/>
        <v>-</v>
      </c>
      <c r="K994" s="271"/>
    </row>
    <row r="995" spans="10:11">
      <c r="J995" s="271" t="str">
        <f t="shared" si="252"/>
        <v>-</v>
      </c>
      <c r="K995" s="271"/>
    </row>
    <row r="996" spans="10:11">
      <c r="J996" s="271" t="str">
        <f t="shared" si="252"/>
        <v>-</v>
      </c>
      <c r="K996" s="271"/>
    </row>
    <row r="997" spans="10:11">
      <c r="J997" s="271" t="str">
        <f t="shared" si="252"/>
        <v>-</v>
      </c>
      <c r="K997" s="271"/>
    </row>
    <row r="998" spans="10:11">
      <c r="J998" s="271" t="str">
        <f t="shared" si="252"/>
        <v>-</v>
      </c>
      <c r="K998" s="271"/>
    </row>
    <row r="999" spans="10:11">
      <c r="J999" s="271" t="str">
        <f t="shared" si="252"/>
        <v>-</v>
      </c>
    </row>
    <row r="1000" spans="10:11">
      <c r="J1000" s="271" t="str">
        <f t="shared" si="252"/>
        <v>-</v>
      </c>
    </row>
    <row r="1001" spans="10:11">
      <c r="J1001" s="271" t="str">
        <f t="shared" si="252"/>
        <v>-</v>
      </c>
    </row>
    <row r="1002" spans="10:11">
      <c r="J1002" s="271" t="str">
        <f t="shared" si="252"/>
        <v>-</v>
      </c>
    </row>
    <row r="1003" spans="10:11">
      <c r="J1003" s="271" t="str">
        <f t="shared" si="252"/>
        <v>-</v>
      </c>
    </row>
    <row r="1004" spans="10:11">
      <c r="J1004" s="271" t="str">
        <f t="shared" si="252"/>
        <v>-</v>
      </c>
    </row>
    <row r="1005" spans="10:11">
      <c r="J1005" s="271" t="str">
        <f t="shared" si="252"/>
        <v>-</v>
      </c>
    </row>
    <row r="1006" spans="10:11">
      <c r="J1006" s="271" t="str">
        <f t="shared" si="252"/>
        <v>-</v>
      </c>
    </row>
    <row r="1007" spans="10:11">
      <c r="J1007" s="271" t="str">
        <f t="shared" si="252"/>
        <v>-</v>
      </c>
    </row>
    <row r="1008" spans="10:11">
      <c r="J1008" s="271" t="str">
        <f t="shared" si="252"/>
        <v>-</v>
      </c>
    </row>
    <row r="1009" spans="10:10">
      <c r="J1009" s="271" t="str">
        <f t="shared" si="252"/>
        <v>-</v>
      </c>
    </row>
    <row r="1010" spans="10:10">
      <c r="J1010" s="271" t="str">
        <f t="shared" si="252"/>
        <v>-</v>
      </c>
    </row>
    <row r="1011" spans="10:10">
      <c r="J1011" s="271" t="str">
        <f t="shared" si="252"/>
        <v>-</v>
      </c>
    </row>
    <row r="1012" spans="10:10">
      <c r="J1012" s="271" t="str">
        <f t="shared" si="252"/>
        <v>-</v>
      </c>
    </row>
    <row r="1013" spans="10:10">
      <c r="J1013" s="271" t="str">
        <f t="shared" si="252"/>
        <v>-</v>
      </c>
    </row>
    <row r="1014" spans="10:10">
      <c r="J1014" s="271" t="str">
        <f t="shared" si="252"/>
        <v>-</v>
      </c>
    </row>
    <row r="1015" spans="10:10">
      <c r="J1015" s="271" t="str">
        <f t="shared" si="252"/>
        <v>-</v>
      </c>
    </row>
    <row r="1016" spans="10:10">
      <c r="J1016" s="271" t="str">
        <f t="shared" si="252"/>
        <v>-</v>
      </c>
    </row>
    <row r="1017" spans="10:10">
      <c r="J1017" s="271" t="str">
        <f t="shared" si="252"/>
        <v>-</v>
      </c>
    </row>
    <row r="1018" spans="10:10">
      <c r="J1018" s="271" t="str">
        <f t="shared" si="252"/>
        <v>-</v>
      </c>
    </row>
    <row r="1019" spans="10:10">
      <c r="J1019" s="271" t="str">
        <f t="shared" si="252"/>
        <v>-</v>
      </c>
    </row>
    <row r="1020" spans="10:10">
      <c r="J1020" s="271" t="str">
        <f t="shared" si="252"/>
        <v>-</v>
      </c>
    </row>
    <row r="1021" spans="10:10">
      <c r="J1021" s="271" t="str">
        <f t="shared" si="252"/>
        <v>-</v>
      </c>
    </row>
    <row r="1022" spans="10:10">
      <c r="J1022" s="271" t="str">
        <f t="shared" si="252"/>
        <v>-</v>
      </c>
    </row>
    <row r="1023" spans="10:10">
      <c r="J1023" s="271" t="str">
        <f t="shared" si="252"/>
        <v>-</v>
      </c>
    </row>
    <row r="1024" spans="10:10">
      <c r="J1024" s="271" t="str">
        <f t="shared" si="252"/>
        <v>-</v>
      </c>
    </row>
    <row r="1025" spans="10:10">
      <c r="J1025" s="271" t="str">
        <f t="shared" si="252"/>
        <v>-</v>
      </c>
    </row>
    <row r="1026" spans="10:10">
      <c r="J1026" s="271" t="str">
        <f t="shared" si="252"/>
        <v>-</v>
      </c>
    </row>
    <row r="1027" spans="10:10">
      <c r="J1027" s="271" t="str">
        <f t="shared" si="252"/>
        <v>-</v>
      </c>
    </row>
    <row r="1028" spans="10:10">
      <c r="J1028" s="271" t="str">
        <f t="shared" si="252"/>
        <v>-</v>
      </c>
    </row>
    <row r="1029" spans="10:10">
      <c r="J1029" s="271" t="str">
        <f t="shared" si="252"/>
        <v>-</v>
      </c>
    </row>
    <row r="1030" spans="10:10">
      <c r="J1030" s="271" t="str">
        <f t="shared" si="252"/>
        <v>-</v>
      </c>
    </row>
    <row r="1031" spans="10:10">
      <c r="J1031" s="271" t="str">
        <f t="shared" si="252"/>
        <v>-</v>
      </c>
    </row>
    <row r="1032" spans="10:10">
      <c r="J1032" s="271" t="str">
        <f t="shared" si="252"/>
        <v>-</v>
      </c>
    </row>
    <row r="1033" spans="10:10">
      <c r="J1033" s="271" t="str">
        <f t="shared" si="252"/>
        <v>-</v>
      </c>
    </row>
    <row r="1034" spans="10:10">
      <c r="J1034" s="271" t="str">
        <f t="shared" si="252"/>
        <v>-</v>
      </c>
    </row>
    <row r="1035" spans="10:10">
      <c r="J1035" s="271" t="str">
        <f t="shared" si="252"/>
        <v>-</v>
      </c>
    </row>
    <row r="1036" spans="10:10">
      <c r="J1036" s="271" t="str">
        <f t="shared" si="252"/>
        <v>-</v>
      </c>
    </row>
    <row r="1037" spans="10:10">
      <c r="J1037" s="271" t="str">
        <f t="shared" si="252"/>
        <v>-</v>
      </c>
    </row>
    <row r="1038" spans="10:10">
      <c r="J1038" s="271" t="str">
        <f t="shared" si="252"/>
        <v>-</v>
      </c>
    </row>
    <row r="1039" spans="10:10">
      <c r="J1039" s="271" t="str">
        <f t="shared" si="252"/>
        <v>-</v>
      </c>
    </row>
    <row r="1040" spans="10:10">
      <c r="J1040" s="271" t="str">
        <f t="shared" si="252"/>
        <v>-</v>
      </c>
    </row>
    <row r="1041" spans="10:10">
      <c r="J1041" s="271" t="str">
        <f t="shared" si="252"/>
        <v>-</v>
      </c>
    </row>
    <row r="1042" spans="10:10">
      <c r="J1042" s="271" t="str">
        <f t="shared" si="252"/>
        <v>-</v>
      </c>
    </row>
    <row r="1043" spans="10:10">
      <c r="J1043" s="271" t="str">
        <f t="shared" si="252"/>
        <v>-</v>
      </c>
    </row>
    <row r="1044" spans="10:10">
      <c r="J1044" s="271" t="str">
        <f t="shared" si="252"/>
        <v>-</v>
      </c>
    </row>
    <row r="1045" spans="10:10">
      <c r="J1045" s="271" t="str">
        <f t="shared" si="252"/>
        <v>-</v>
      </c>
    </row>
    <row r="1046" spans="10:10">
      <c r="J1046" s="271" t="str">
        <f t="shared" si="252"/>
        <v>-</v>
      </c>
    </row>
    <row r="1047" spans="10:10">
      <c r="J1047" s="271" t="str">
        <f t="shared" ref="J1047:J1110" si="253">CONCATENATE(H1047,"-",I1047)</f>
        <v>-</v>
      </c>
    </row>
    <row r="1048" spans="10:10">
      <c r="J1048" s="271" t="str">
        <f t="shared" si="253"/>
        <v>-</v>
      </c>
    </row>
    <row r="1049" spans="10:10">
      <c r="J1049" s="271" t="str">
        <f t="shared" si="253"/>
        <v>-</v>
      </c>
    </row>
    <row r="1050" spans="10:10">
      <c r="J1050" s="271" t="str">
        <f t="shared" si="253"/>
        <v>-</v>
      </c>
    </row>
    <row r="1051" spans="10:10">
      <c r="J1051" s="271" t="str">
        <f t="shared" si="253"/>
        <v>-</v>
      </c>
    </row>
    <row r="1052" spans="10:10">
      <c r="J1052" s="271" t="str">
        <f t="shared" si="253"/>
        <v>-</v>
      </c>
    </row>
    <row r="1053" spans="10:10">
      <c r="J1053" s="271" t="str">
        <f t="shared" si="253"/>
        <v>-</v>
      </c>
    </row>
    <row r="1054" spans="10:10">
      <c r="J1054" s="271" t="str">
        <f t="shared" si="253"/>
        <v>-</v>
      </c>
    </row>
    <row r="1055" spans="10:10">
      <c r="J1055" s="271" t="str">
        <f t="shared" si="253"/>
        <v>-</v>
      </c>
    </row>
    <row r="1056" spans="10:10">
      <c r="J1056" s="271" t="str">
        <f t="shared" si="253"/>
        <v>-</v>
      </c>
    </row>
    <row r="1057" spans="10:10">
      <c r="J1057" s="271" t="str">
        <f t="shared" si="253"/>
        <v>-</v>
      </c>
    </row>
    <row r="1058" spans="10:10">
      <c r="J1058" s="271" t="str">
        <f t="shared" si="253"/>
        <v>-</v>
      </c>
    </row>
    <row r="1059" spans="10:10">
      <c r="J1059" s="271" t="str">
        <f t="shared" si="253"/>
        <v>-</v>
      </c>
    </row>
    <row r="1060" spans="10:10">
      <c r="J1060" s="271" t="str">
        <f t="shared" si="253"/>
        <v>-</v>
      </c>
    </row>
    <row r="1061" spans="10:10">
      <c r="J1061" s="271" t="str">
        <f t="shared" si="253"/>
        <v>-</v>
      </c>
    </row>
    <row r="1062" spans="10:10">
      <c r="J1062" s="271" t="str">
        <f t="shared" si="253"/>
        <v>-</v>
      </c>
    </row>
    <row r="1063" spans="10:10">
      <c r="J1063" s="271" t="str">
        <f t="shared" si="253"/>
        <v>-</v>
      </c>
    </row>
    <row r="1064" spans="10:10">
      <c r="J1064" s="271" t="str">
        <f t="shared" si="253"/>
        <v>-</v>
      </c>
    </row>
    <row r="1065" spans="10:10">
      <c r="J1065" s="271" t="str">
        <f t="shared" si="253"/>
        <v>-</v>
      </c>
    </row>
    <row r="1066" spans="10:10">
      <c r="J1066" s="271" t="str">
        <f t="shared" si="253"/>
        <v>-</v>
      </c>
    </row>
    <row r="1067" spans="10:10">
      <c r="J1067" s="271" t="str">
        <f t="shared" si="253"/>
        <v>-</v>
      </c>
    </row>
    <row r="1068" spans="10:10">
      <c r="J1068" s="271" t="str">
        <f t="shared" si="253"/>
        <v>-</v>
      </c>
    </row>
    <row r="1069" spans="10:10">
      <c r="J1069" s="271" t="str">
        <f t="shared" si="253"/>
        <v>-</v>
      </c>
    </row>
    <row r="1070" spans="10:10">
      <c r="J1070" s="271" t="str">
        <f t="shared" si="253"/>
        <v>-</v>
      </c>
    </row>
    <row r="1071" spans="10:10">
      <c r="J1071" s="271" t="str">
        <f t="shared" si="253"/>
        <v>-</v>
      </c>
    </row>
    <row r="1072" spans="10:10">
      <c r="J1072" s="271" t="str">
        <f t="shared" si="253"/>
        <v>-</v>
      </c>
    </row>
    <row r="1073" spans="10:10">
      <c r="J1073" s="271" t="str">
        <f t="shared" si="253"/>
        <v>-</v>
      </c>
    </row>
    <row r="1074" spans="10:10">
      <c r="J1074" s="271" t="str">
        <f t="shared" si="253"/>
        <v>-</v>
      </c>
    </row>
    <row r="1075" spans="10:10">
      <c r="J1075" s="271" t="str">
        <f t="shared" si="253"/>
        <v>-</v>
      </c>
    </row>
    <row r="1076" spans="10:10">
      <c r="J1076" s="271" t="str">
        <f t="shared" si="253"/>
        <v>-</v>
      </c>
    </row>
    <row r="1077" spans="10:10">
      <c r="J1077" s="271" t="str">
        <f t="shared" si="253"/>
        <v>-</v>
      </c>
    </row>
    <row r="1078" spans="10:10">
      <c r="J1078" s="271" t="str">
        <f t="shared" si="253"/>
        <v>-</v>
      </c>
    </row>
    <row r="1079" spans="10:10">
      <c r="J1079" s="271" t="str">
        <f t="shared" si="253"/>
        <v>-</v>
      </c>
    </row>
    <row r="1080" spans="10:10">
      <c r="J1080" s="271" t="str">
        <f t="shared" si="253"/>
        <v>-</v>
      </c>
    </row>
    <row r="1081" spans="10:10">
      <c r="J1081" s="271" t="str">
        <f t="shared" si="253"/>
        <v>-</v>
      </c>
    </row>
    <row r="1082" spans="10:10">
      <c r="J1082" s="271" t="str">
        <f t="shared" si="253"/>
        <v>-</v>
      </c>
    </row>
    <row r="1083" spans="10:10">
      <c r="J1083" s="271" t="str">
        <f t="shared" si="253"/>
        <v>-</v>
      </c>
    </row>
    <row r="1084" spans="10:10">
      <c r="J1084" s="271" t="str">
        <f t="shared" si="253"/>
        <v>-</v>
      </c>
    </row>
    <row r="1085" spans="10:10">
      <c r="J1085" s="271" t="str">
        <f t="shared" si="253"/>
        <v>-</v>
      </c>
    </row>
    <row r="1086" spans="10:10">
      <c r="J1086" s="271" t="str">
        <f t="shared" si="253"/>
        <v>-</v>
      </c>
    </row>
    <row r="1087" spans="10:10">
      <c r="J1087" s="271" t="str">
        <f t="shared" si="253"/>
        <v>-</v>
      </c>
    </row>
    <row r="1088" spans="10:10">
      <c r="J1088" s="271" t="str">
        <f t="shared" si="253"/>
        <v>-</v>
      </c>
    </row>
    <row r="1089" spans="10:10">
      <c r="J1089" s="271" t="str">
        <f t="shared" si="253"/>
        <v>-</v>
      </c>
    </row>
    <row r="1090" spans="10:10">
      <c r="J1090" s="271" t="str">
        <f t="shared" si="253"/>
        <v>-</v>
      </c>
    </row>
    <row r="1091" spans="10:10">
      <c r="J1091" s="271" t="str">
        <f t="shared" si="253"/>
        <v>-</v>
      </c>
    </row>
    <row r="1092" spans="10:10">
      <c r="J1092" s="271" t="str">
        <f t="shared" si="253"/>
        <v>-</v>
      </c>
    </row>
    <row r="1093" spans="10:10">
      <c r="J1093" s="271" t="str">
        <f t="shared" si="253"/>
        <v>-</v>
      </c>
    </row>
    <row r="1094" spans="10:10">
      <c r="J1094" s="271" t="str">
        <f t="shared" si="253"/>
        <v>-</v>
      </c>
    </row>
    <row r="1095" spans="10:10">
      <c r="J1095" s="271" t="str">
        <f t="shared" si="253"/>
        <v>-</v>
      </c>
    </row>
    <row r="1096" spans="10:10">
      <c r="J1096" s="271" t="str">
        <f t="shared" si="253"/>
        <v>-</v>
      </c>
    </row>
    <row r="1097" spans="10:10">
      <c r="J1097" s="271" t="str">
        <f t="shared" si="253"/>
        <v>-</v>
      </c>
    </row>
    <row r="1098" spans="10:10">
      <c r="J1098" s="271" t="str">
        <f t="shared" si="253"/>
        <v>-</v>
      </c>
    </row>
    <row r="1099" spans="10:10">
      <c r="J1099" s="271" t="str">
        <f t="shared" si="253"/>
        <v>-</v>
      </c>
    </row>
    <row r="1100" spans="10:10">
      <c r="J1100" s="271" t="str">
        <f t="shared" si="253"/>
        <v>-</v>
      </c>
    </row>
    <row r="1101" spans="10:10">
      <c r="J1101" s="271" t="str">
        <f t="shared" si="253"/>
        <v>-</v>
      </c>
    </row>
    <row r="1102" spans="10:10">
      <c r="J1102" s="271" t="str">
        <f t="shared" si="253"/>
        <v>-</v>
      </c>
    </row>
    <row r="1103" spans="10:10">
      <c r="J1103" s="271" t="str">
        <f t="shared" si="253"/>
        <v>-</v>
      </c>
    </row>
    <row r="1104" spans="10:10">
      <c r="J1104" s="271" t="str">
        <f t="shared" si="253"/>
        <v>-</v>
      </c>
    </row>
    <row r="1105" spans="10:10">
      <c r="J1105" s="271" t="str">
        <f t="shared" si="253"/>
        <v>-</v>
      </c>
    </row>
    <row r="1106" spans="10:10">
      <c r="J1106" s="271" t="str">
        <f t="shared" si="253"/>
        <v>-</v>
      </c>
    </row>
    <row r="1107" spans="10:10">
      <c r="J1107" s="271" t="str">
        <f t="shared" si="253"/>
        <v>-</v>
      </c>
    </row>
    <row r="1108" spans="10:10">
      <c r="J1108" s="271" t="str">
        <f t="shared" si="253"/>
        <v>-</v>
      </c>
    </row>
    <row r="1109" spans="10:10">
      <c r="J1109" s="271" t="str">
        <f t="shared" si="253"/>
        <v>-</v>
      </c>
    </row>
    <row r="1110" spans="10:10">
      <c r="J1110" s="271" t="str">
        <f t="shared" si="253"/>
        <v>-</v>
      </c>
    </row>
    <row r="1111" spans="10:10">
      <c r="J1111" s="271" t="str">
        <f t="shared" ref="J1111:J1174" si="254">CONCATENATE(H1111,"-",I1111)</f>
        <v>-</v>
      </c>
    </row>
    <row r="1112" spans="10:10">
      <c r="J1112" s="271" t="str">
        <f t="shared" si="254"/>
        <v>-</v>
      </c>
    </row>
    <row r="1113" spans="10:10">
      <c r="J1113" s="271" t="str">
        <f t="shared" si="254"/>
        <v>-</v>
      </c>
    </row>
    <row r="1114" spans="10:10">
      <c r="J1114" s="271" t="str">
        <f t="shared" si="254"/>
        <v>-</v>
      </c>
    </row>
    <row r="1115" spans="10:10">
      <c r="J1115" s="271" t="str">
        <f t="shared" si="254"/>
        <v>-</v>
      </c>
    </row>
    <row r="1116" spans="10:10">
      <c r="J1116" s="271" t="str">
        <f t="shared" si="254"/>
        <v>-</v>
      </c>
    </row>
    <row r="1117" spans="10:10">
      <c r="J1117" s="271" t="str">
        <f t="shared" si="254"/>
        <v>-</v>
      </c>
    </row>
    <row r="1118" spans="10:10">
      <c r="J1118" s="271" t="str">
        <f t="shared" si="254"/>
        <v>-</v>
      </c>
    </row>
    <row r="1119" spans="10:10">
      <c r="J1119" s="271" t="str">
        <f t="shared" si="254"/>
        <v>-</v>
      </c>
    </row>
    <row r="1120" spans="10:10">
      <c r="J1120" s="271" t="str">
        <f t="shared" si="254"/>
        <v>-</v>
      </c>
    </row>
    <row r="1121" spans="10:10">
      <c r="J1121" s="271" t="str">
        <f t="shared" si="254"/>
        <v>-</v>
      </c>
    </row>
    <row r="1122" spans="10:10">
      <c r="J1122" s="271" t="str">
        <f t="shared" si="254"/>
        <v>-</v>
      </c>
    </row>
    <row r="1123" spans="10:10">
      <c r="J1123" s="271" t="str">
        <f t="shared" si="254"/>
        <v>-</v>
      </c>
    </row>
    <row r="1124" spans="10:10">
      <c r="J1124" s="271" t="str">
        <f t="shared" si="254"/>
        <v>-</v>
      </c>
    </row>
    <row r="1125" spans="10:10">
      <c r="J1125" s="271" t="str">
        <f t="shared" si="254"/>
        <v>-</v>
      </c>
    </row>
    <row r="1126" spans="10:10">
      <c r="J1126" s="271" t="str">
        <f t="shared" si="254"/>
        <v>-</v>
      </c>
    </row>
    <row r="1127" spans="10:10">
      <c r="J1127" s="271" t="str">
        <f t="shared" si="254"/>
        <v>-</v>
      </c>
    </row>
    <row r="1128" spans="10:10">
      <c r="J1128" s="271" t="str">
        <f t="shared" si="254"/>
        <v>-</v>
      </c>
    </row>
    <row r="1129" spans="10:10">
      <c r="J1129" s="271" t="str">
        <f t="shared" si="254"/>
        <v>-</v>
      </c>
    </row>
    <row r="1130" spans="10:10">
      <c r="J1130" s="271" t="str">
        <f t="shared" si="254"/>
        <v>-</v>
      </c>
    </row>
    <row r="1131" spans="10:10">
      <c r="J1131" s="271" t="str">
        <f t="shared" si="254"/>
        <v>-</v>
      </c>
    </row>
    <row r="1132" spans="10:10">
      <c r="J1132" s="271" t="str">
        <f t="shared" si="254"/>
        <v>-</v>
      </c>
    </row>
    <row r="1133" spans="10:10">
      <c r="J1133" s="271" t="str">
        <f t="shared" si="254"/>
        <v>-</v>
      </c>
    </row>
    <row r="1134" spans="10:10">
      <c r="J1134" s="271" t="str">
        <f t="shared" si="254"/>
        <v>-</v>
      </c>
    </row>
    <row r="1135" spans="10:10">
      <c r="J1135" s="271" t="str">
        <f t="shared" si="254"/>
        <v>-</v>
      </c>
    </row>
    <row r="1136" spans="10:10">
      <c r="J1136" s="271" t="str">
        <f t="shared" si="254"/>
        <v>-</v>
      </c>
    </row>
    <row r="1137" spans="10:10">
      <c r="J1137" s="271" t="str">
        <f t="shared" si="254"/>
        <v>-</v>
      </c>
    </row>
    <row r="1138" spans="10:10">
      <c r="J1138" s="271" t="str">
        <f t="shared" si="254"/>
        <v>-</v>
      </c>
    </row>
    <row r="1139" spans="10:10">
      <c r="J1139" s="271" t="str">
        <f t="shared" si="254"/>
        <v>-</v>
      </c>
    </row>
    <row r="1140" spans="10:10">
      <c r="J1140" s="271" t="str">
        <f t="shared" si="254"/>
        <v>-</v>
      </c>
    </row>
    <row r="1141" spans="10:10">
      <c r="J1141" s="271" t="str">
        <f t="shared" si="254"/>
        <v>-</v>
      </c>
    </row>
    <row r="1142" spans="10:10">
      <c r="J1142" s="271" t="str">
        <f t="shared" si="254"/>
        <v>-</v>
      </c>
    </row>
    <row r="1143" spans="10:10">
      <c r="J1143" s="271" t="str">
        <f t="shared" si="254"/>
        <v>-</v>
      </c>
    </row>
    <row r="1144" spans="10:10">
      <c r="J1144" s="271" t="str">
        <f t="shared" si="254"/>
        <v>-</v>
      </c>
    </row>
    <row r="1145" spans="10:10">
      <c r="J1145" s="271" t="str">
        <f t="shared" si="254"/>
        <v>-</v>
      </c>
    </row>
    <row r="1146" spans="10:10">
      <c r="J1146" s="271" t="str">
        <f t="shared" si="254"/>
        <v>-</v>
      </c>
    </row>
    <row r="1147" spans="10:10">
      <c r="J1147" s="271" t="str">
        <f t="shared" si="254"/>
        <v>-</v>
      </c>
    </row>
    <row r="1148" spans="10:10">
      <c r="J1148" s="271" t="str">
        <f t="shared" si="254"/>
        <v>-</v>
      </c>
    </row>
    <row r="1149" spans="10:10">
      <c r="J1149" s="271" t="str">
        <f t="shared" si="254"/>
        <v>-</v>
      </c>
    </row>
    <row r="1150" spans="10:10">
      <c r="J1150" s="271" t="str">
        <f t="shared" si="254"/>
        <v>-</v>
      </c>
    </row>
    <row r="1151" spans="10:10">
      <c r="J1151" s="271" t="str">
        <f t="shared" si="254"/>
        <v>-</v>
      </c>
    </row>
    <row r="1152" spans="10:10">
      <c r="J1152" s="271" t="str">
        <f t="shared" si="254"/>
        <v>-</v>
      </c>
    </row>
    <row r="1153" spans="10:10">
      <c r="J1153" s="271" t="str">
        <f t="shared" si="254"/>
        <v>-</v>
      </c>
    </row>
    <row r="1154" spans="10:10">
      <c r="J1154" s="271" t="str">
        <f t="shared" si="254"/>
        <v>-</v>
      </c>
    </row>
    <row r="1155" spans="10:10">
      <c r="J1155" s="271" t="str">
        <f t="shared" si="254"/>
        <v>-</v>
      </c>
    </row>
    <row r="1156" spans="10:10">
      <c r="J1156" s="271" t="str">
        <f t="shared" si="254"/>
        <v>-</v>
      </c>
    </row>
    <row r="1157" spans="10:10">
      <c r="J1157" s="271" t="str">
        <f t="shared" si="254"/>
        <v>-</v>
      </c>
    </row>
    <row r="1158" spans="10:10">
      <c r="J1158" s="271" t="str">
        <f t="shared" si="254"/>
        <v>-</v>
      </c>
    </row>
    <row r="1159" spans="10:10">
      <c r="J1159" s="271" t="str">
        <f t="shared" si="254"/>
        <v>-</v>
      </c>
    </row>
    <row r="1160" spans="10:10">
      <c r="J1160" s="271" t="str">
        <f t="shared" si="254"/>
        <v>-</v>
      </c>
    </row>
    <row r="1161" spans="10:10">
      <c r="J1161" s="271" t="str">
        <f t="shared" si="254"/>
        <v>-</v>
      </c>
    </row>
    <row r="1162" spans="10:10">
      <c r="J1162" s="271" t="str">
        <f t="shared" si="254"/>
        <v>-</v>
      </c>
    </row>
    <row r="1163" spans="10:10">
      <c r="J1163" s="271" t="str">
        <f t="shared" si="254"/>
        <v>-</v>
      </c>
    </row>
    <row r="1164" spans="10:10">
      <c r="J1164" s="271" t="str">
        <f t="shared" si="254"/>
        <v>-</v>
      </c>
    </row>
    <row r="1165" spans="10:10">
      <c r="J1165" s="271" t="str">
        <f t="shared" si="254"/>
        <v>-</v>
      </c>
    </row>
    <row r="1166" spans="10:10">
      <c r="J1166" s="271" t="str">
        <f t="shared" si="254"/>
        <v>-</v>
      </c>
    </row>
    <row r="1167" spans="10:10">
      <c r="J1167" s="271" t="str">
        <f t="shared" si="254"/>
        <v>-</v>
      </c>
    </row>
    <row r="1168" spans="10:10">
      <c r="J1168" s="271" t="str">
        <f t="shared" si="254"/>
        <v>-</v>
      </c>
    </row>
    <row r="1169" spans="10:10">
      <c r="J1169" s="271" t="str">
        <f t="shared" si="254"/>
        <v>-</v>
      </c>
    </row>
    <row r="1170" spans="10:10">
      <c r="J1170" s="271" t="str">
        <f t="shared" si="254"/>
        <v>-</v>
      </c>
    </row>
    <row r="1171" spans="10:10">
      <c r="J1171" s="271" t="str">
        <f t="shared" si="254"/>
        <v>-</v>
      </c>
    </row>
    <row r="1172" spans="10:10">
      <c r="J1172" s="271" t="str">
        <f t="shared" si="254"/>
        <v>-</v>
      </c>
    </row>
    <row r="1173" spans="10:10">
      <c r="J1173" s="271" t="str">
        <f t="shared" si="254"/>
        <v>-</v>
      </c>
    </row>
    <row r="1174" spans="10:10">
      <c r="J1174" s="271" t="str">
        <f t="shared" si="254"/>
        <v>-</v>
      </c>
    </row>
    <row r="1175" spans="10:10">
      <c r="J1175" s="271" t="str">
        <f t="shared" ref="J1175:J1238" si="255">CONCATENATE(H1175,"-",I1175)</f>
        <v>-</v>
      </c>
    </row>
    <row r="1176" spans="10:10">
      <c r="J1176" s="271" t="str">
        <f t="shared" si="255"/>
        <v>-</v>
      </c>
    </row>
    <row r="1177" spans="10:10">
      <c r="J1177" s="271" t="str">
        <f t="shared" si="255"/>
        <v>-</v>
      </c>
    </row>
    <row r="1178" spans="10:10">
      <c r="J1178" s="271" t="str">
        <f t="shared" si="255"/>
        <v>-</v>
      </c>
    </row>
    <row r="1179" spans="10:10">
      <c r="J1179" s="271" t="str">
        <f t="shared" si="255"/>
        <v>-</v>
      </c>
    </row>
    <row r="1180" spans="10:10">
      <c r="J1180" s="271" t="str">
        <f t="shared" si="255"/>
        <v>-</v>
      </c>
    </row>
    <row r="1181" spans="10:10">
      <c r="J1181" s="271" t="str">
        <f t="shared" si="255"/>
        <v>-</v>
      </c>
    </row>
    <row r="1182" spans="10:10">
      <c r="J1182" s="271" t="str">
        <f t="shared" si="255"/>
        <v>-</v>
      </c>
    </row>
    <row r="1183" spans="10:10">
      <c r="J1183" s="271" t="str">
        <f t="shared" si="255"/>
        <v>-</v>
      </c>
    </row>
    <row r="1184" spans="10:10">
      <c r="J1184" s="271" t="str">
        <f t="shared" si="255"/>
        <v>-</v>
      </c>
    </row>
    <row r="1185" spans="10:10">
      <c r="J1185" s="271" t="str">
        <f t="shared" si="255"/>
        <v>-</v>
      </c>
    </row>
    <row r="1186" spans="10:10">
      <c r="J1186" s="271" t="str">
        <f t="shared" si="255"/>
        <v>-</v>
      </c>
    </row>
    <row r="1187" spans="10:10">
      <c r="J1187" s="271" t="str">
        <f t="shared" si="255"/>
        <v>-</v>
      </c>
    </row>
    <row r="1188" spans="10:10">
      <c r="J1188" s="271" t="str">
        <f t="shared" si="255"/>
        <v>-</v>
      </c>
    </row>
    <row r="1189" spans="10:10">
      <c r="J1189" s="271" t="str">
        <f t="shared" si="255"/>
        <v>-</v>
      </c>
    </row>
    <row r="1190" spans="10:10">
      <c r="J1190" s="271" t="str">
        <f t="shared" si="255"/>
        <v>-</v>
      </c>
    </row>
    <row r="1191" spans="10:10">
      <c r="J1191" s="271" t="str">
        <f t="shared" si="255"/>
        <v>-</v>
      </c>
    </row>
    <row r="1192" spans="10:10">
      <c r="J1192" s="271" t="str">
        <f t="shared" si="255"/>
        <v>-</v>
      </c>
    </row>
    <row r="1193" spans="10:10">
      <c r="J1193" s="271" t="str">
        <f t="shared" si="255"/>
        <v>-</v>
      </c>
    </row>
    <row r="1194" spans="10:10">
      <c r="J1194" s="271" t="str">
        <f t="shared" si="255"/>
        <v>-</v>
      </c>
    </row>
    <row r="1195" spans="10:10">
      <c r="J1195" s="271" t="str">
        <f t="shared" si="255"/>
        <v>-</v>
      </c>
    </row>
    <row r="1196" spans="10:10">
      <c r="J1196" s="271" t="str">
        <f t="shared" si="255"/>
        <v>-</v>
      </c>
    </row>
    <row r="1197" spans="10:10">
      <c r="J1197" s="271" t="str">
        <f t="shared" si="255"/>
        <v>-</v>
      </c>
    </row>
    <row r="1198" spans="10:10">
      <c r="J1198" s="271" t="str">
        <f t="shared" si="255"/>
        <v>-</v>
      </c>
    </row>
    <row r="1199" spans="10:10">
      <c r="J1199" s="271" t="str">
        <f t="shared" si="255"/>
        <v>-</v>
      </c>
    </row>
    <row r="1200" spans="10:10">
      <c r="J1200" s="271" t="str">
        <f t="shared" si="255"/>
        <v>-</v>
      </c>
    </row>
    <row r="1201" spans="10:10">
      <c r="J1201" s="271" t="str">
        <f t="shared" si="255"/>
        <v>-</v>
      </c>
    </row>
    <row r="1202" spans="10:10">
      <c r="J1202" s="271" t="str">
        <f t="shared" si="255"/>
        <v>-</v>
      </c>
    </row>
    <row r="1203" spans="10:10">
      <c r="J1203" s="271" t="str">
        <f t="shared" si="255"/>
        <v>-</v>
      </c>
    </row>
    <row r="1204" spans="10:10">
      <c r="J1204" s="271" t="str">
        <f t="shared" si="255"/>
        <v>-</v>
      </c>
    </row>
    <row r="1205" spans="10:10">
      <c r="J1205" s="271" t="str">
        <f t="shared" si="255"/>
        <v>-</v>
      </c>
    </row>
    <row r="1206" spans="10:10">
      <c r="J1206" s="271" t="str">
        <f t="shared" si="255"/>
        <v>-</v>
      </c>
    </row>
    <row r="1207" spans="10:10">
      <c r="J1207" s="271" t="str">
        <f t="shared" si="255"/>
        <v>-</v>
      </c>
    </row>
    <row r="1208" spans="10:10">
      <c r="J1208" s="271" t="str">
        <f t="shared" si="255"/>
        <v>-</v>
      </c>
    </row>
    <row r="1209" spans="10:10">
      <c r="J1209" s="271" t="str">
        <f t="shared" si="255"/>
        <v>-</v>
      </c>
    </row>
    <row r="1210" spans="10:10">
      <c r="J1210" s="271" t="str">
        <f t="shared" si="255"/>
        <v>-</v>
      </c>
    </row>
    <row r="1211" spans="10:10">
      <c r="J1211" s="271" t="str">
        <f t="shared" si="255"/>
        <v>-</v>
      </c>
    </row>
    <row r="1212" spans="10:10">
      <c r="J1212" s="271" t="str">
        <f t="shared" si="255"/>
        <v>-</v>
      </c>
    </row>
    <row r="1213" spans="10:10">
      <c r="J1213" s="271" t="str">
        <f t="shared" si="255"/>
        <v>-</v>
      </c>
    </row>
    <row r="1214" spans="10:10">
      <c r="J1214" s="271" t="str">
        <f t="shared" si="255"/>
        <v>-</v>
      </c>
    </row>
    <row r="1215" spans="10:10">
      <c r="J1215" s="271" t="str">
        <f t="shared" si="255"/>
        <v>-</v>
      </c>
    </row>
    <row r="1216" spans="10:10">
      <c r="J1216" s="271" t="str">
        <f t="shared" si="255"/>
        <v>-</v>
      </c>
    </row>
    <row r="1217" spans="10:10">
      <c r="J1217" s="271" t="str">
        <f t="shared" si="255"/>
        <v>-</v>
      </c>
    </row>
    <row r="1218" spans="10:10">
      <c r="J1218" s="271" t="str">
        <f t="shared" si="255"/>
        <v>-</v>
      </c>
    </row>
    <row r="1219" spans="10:10">
      <c r="J1219" s="271" t="str">
        <f t="shared" si="255"/>
        <v>-</v>
      </c>
    </row>
    <row r="1220" spans="10:10">
      <c r="J1220" s="271" t="str">
        <f t="shared" si="255"/>
        <v>-</v>
      </c>
    </row>
    <row r="1221" spans="10:10">
      <c r="J1221" s="271" t="str">
        <f t="shared" si="255"/>
        <v>-</v>
      </c>
    </row>
    <row r="1222" spans="10:10">
      <c r="J1222" s="271" t="str">
        <f t="shared" si="255"/>
        <v>-</v>
      </c>
    </row>
    <row r="1223" spans="10:10">
      <c r="J1223" s="271" t="str">
        <f t="shared" si="255"/>
        <v>-</v>
      </c>
    </row>
    <row r="1224" spans="10:10">
      <c r="J1224" s="271" t="str">
        <f t="shared" si="255"/>
        <v>-</v>
      </c>
    </row>
    <row r="1225" spans="10:10">
      <c r="J1225" s="271" t="str">
        <f t="shared" si="255"/>
        <v>-</v>
      </c>
    </row>
    <row r="1226" spans="10:10">
      <c r="J1226" s="271" t="str">
        <f t="shared" si="255"/>
        <v>-</v>
      </c>
    </row>
    <row r="1227" spans="10:10">
      <c r="J1227" s="271" t="str">
        <f t="shared" si="255"/>
        <v>-</v>
      </c>
    </row>
    <row r="1228" spans="10:10">
      <c r="J1228" s="271" t="str">
        <f t="shared" si="255"/>
        <v>-</v>
      </c>
    </row>
    <row r="1229" spans="10:10">
      <c r="J1229" s="271" t="str">
        <f t="shared" si="255"/>
        <v>-</v>
      </c>
    </row>
    <row r="1230" spans="10:10">
      <c r="J1230" s="271" t="str">
        <f t="shared" si="255"/>
        <v>-</v>
      </c>
    </row>
    <row r="1231" spans="10:10">
      <c r="J1231" s="271" t="str">
        <f t="shared" si="255"/>
        <v>-</v>
      </c>
    </row>
    <row r="1232" spans="10:10">
      <c r="J1232" s="271" t="str">
        <f t="shared" si="255"/>
        <v>-</v>
      </c>
    </row>
    <row r="1233" spans="10:10">
      <c r="J1233" s="271" t="str">
        <f t="shared" si="255"/>
        <v>-</v>
      </c>
    </row>
    <row r="1234" spans="10:10">
      <c r="J1234" s="271" t="str">
        <f t="shared" si="255"/>
        <v>-</v>
      </c>
    </row>
    <row r="1235" spans="10:10">
      <c r="J1235" s="271" t="str">
        <f t="shared" si="255"/>
        <v>-</v>
      </c>
    </row>
    <row r="1236" spans="10:10">
      <c r="J1236" s="271" t="str">
        <f t="shared" si="255"/>
        <v>-</v>
      </c>
    </row>
    <row r="1237" spans="10:10">
      <c r="J1237" s="271" t="str">
        <f t="shared" si="255"/>
        <v>-</v>
      </c>
    </row>
    <row r="1238" spans="10:10">
      <c r="J1238" s="271" t="str">
        <f t="shared" si="255"/>
        <v>-</v>
      </c>
    </row>
    <row r="1239" spans="10:10">
      <c r="J1239" s="271" t="str">
        <f t="shared" ref="J1239:J1302" si="256">CONCATENATE(H1239,"-",I1239)</f>
        <v>-</v>
      </c>
    </row>
    <row r="1240" spans="10:10">
      <c r="J1240" s="271" t="str">
        <f t="shared" si="256"/>
        <v>-</v>
      </c>
    </row>
    <row r="1241" spans="10:10">
      <c r="J1241" s="271" t="str">
        <f t="shared" si="256"/>
        <v>-</v>
      </c>
    </row>
    <row r="1242" spans="10:10">
      <c r="J1242" s="271" t="str">
        <f t="shared" si="256"/>
        <v>-</v>
      </c>
    </row>
    <row r="1243" spans="10:10">
      <c r="J1243" s="271" t="str">
        <f t="shared" si="256"/>
        <v>-</v>
      </c>
    </row>
    <row r="1244" spans="10:10">
      <c r="J1244" s="271" t="str">
        <f t="shared" si="256"/>
        <v>-</v>
      </c>
    </row>
    <row r="1245" spans="10:10">
      <c r="J1245" s="271" t="str">
        <f t="shared" si="256"/>
        <v>-</v>
      </c>
    </row>
    <row r="1246" spans="10:10">
      <c r="J1246" s="271" t="str">
        <f t="shared" si="256"/>
        <v>-</v>
      </c>
    </row>
    <row r="1247" spans="10:10">
      <c r="J1247" s="271" t="str">
        <f t="shared" si="256"/>
        <v>-</v>
      </c>
    </row>
    <row r="1248" spans="10:10">
      <c r="J1248" s="271" t="str">
        <f t="shared" si="256"/>
        <v>-</v>
      </c>
    </row>
    <row r="1249" spans="10:10">
      <c r="J1249" s="271" t="str">
        <f t="shared" si="256"/>
        <v>-</v>
      </c>
    </row>
    <row r="1250" spans="10:10">
      <c r="J1250" s="271" t="str">
        <f t="shared" si="256"/>
        <v>-</v>
      </c>
    </row>
    <row r="1251" spans="10:10">
      <c r="J1251" s="271" t="str">
        <f t="shared" si="256"/>
        <v>-</v>
      </c>
    </row>
    <row r="1252" spans="10:10">
      <c r="J1252" s="271" t="str">
        <f t="shared" si="256"/>
        <v>-</v>
      </c>
    </row>
    <row r="1253" spans="10:10">
      <c r="J1253" s="271" t="str">
        <f t="shared" si="256"/>
        <v>-</v>
      </c>
    </row>
    <row r="1254" spans="10:10">
      <c r="J1254" s="271" t="str">
        <f t="shared" si="256"/>
        <v>-</v>
      </c>
    </row>
    <row r="1255" spans="10:10">
      <c r="J1255" s="271" t="str">
        <f t="shared" si="256"/>
        <v>-</v>
      </c>
    </row>
    <row r="1256" spans="10:10">
      <c r="J1256" s="271" t="str">
        <f t="shared" si="256"/>
        <v>-</v>
      </c>
    </row>
    <row r="1257" spans="10:10">
      <c r="J1257" s="271" t="str">
        <f t="shared" si="256"/>
        <v>-</v>
      </c>
    </row>
    <row r="1258" spans="10:10">
      <c r="J1258" s="271" t="str">
        <f t="shared" si="256"/>
        <v>-</v>
      </c>
    </row>
    <row r="1259" spans="10:10">
      <c r="J1259" s="271" t="str">
        <f t="shared" si="256"/>
        <v>-</v>
      </c>
    </row>
    <row r="1260" spans="10:10">
      <c r="J1260" s="271" t="str">
        <f t="shared" si="256"/>
        <v>-</v>
      </c>
    </row>
    <row r="1261" spans="10:10">
      <c r="J1261" s="271" t="str">
        <f t="shared" si="256"/>
        <v>-</v>
      </c>
    </row>
    <row r="1262" spans="10:10">
      <c r="J1262" s="271" t="str">
        <f t="shared" si="256"/>
        <v>-</v>
      </c>
    </row>
    <row r="1263" spans="10:10">
      <c r="J1263" s="271" t="str">
        <f t="shared" si="256"/>
        <v>-</v>
      </c>
    </row>
    <row r="1264" spans="10:10">
      <c r="J1264" s="271" t="str">
        <f t="shared" si="256"/>
        <v>-</v>
      </c>
    </row>
    <row r="1265" spans="10:10">
      <c r="J1265" s="271" t="str">
        <f t="shared" si="256"/>
        <v>-</v>
      </c>
    </row>
    <row r="1266" spans="10:10">
      <c r="J1266" s="271" t="str">
        <f t="shared" si="256"/>
        <v>-</v>
      </c>
    </row>
    <row r="1267" spans="10:10">
      <c r="J1267" s="271" t="str">
        <f t="shared" si="256"/>
        <v>-</v>
      </c>
    </row>
    <row r="1268" spans="10:10">
      <c r="J1268" s="271" t="str">
        <f t="shared" si="256"/>
        <v>-</v>
      </c>
    </row>
    <row r="1269" spans="10:10">
      <c r="J1269" s="271" t="str">
        <f t="shared" si="256"/>
        <v>-</v>
      </c>
    </row>
    <row r="1270" spans="10:10">
      <c r="J1270" s="271" t="str">
        <f t="shared" si="256"/>
        <v>-</v>
      </c>
    </row>
    <row r="1271" spans="10:10">
      <c r="J1271" s="271" t="str">
        <f t="shared" si="256"/>
        <v>-</v>
      </c>
    </row>
    <row r="1272" spans="10:10">
      <c r="J1272" s="271" t="str">
        <f t="shared" si="256"/>
        <v>-</v>
      </c>
    </row>
    <row r="1273" spans="10:10">
      <c r="J1273" s="271" t="str">
        <f t="shared" si="256"/>
        <v>-</v>
      </c>
    </row>
    <row r="1274" spans="10:10">
      <c r="J1274" s="271" t="str">
        <f t="shared" si="256"/>
        <v>-</v>
      </c>
    </row>
    <row r="1275" spans="10:10">
      <c r="J1275" s="271" t="str">
        <f t="shared" si="256"/>
        <v>-</v>
      </c>
    </row>
    <row r="1276" spans="10:10">
      <c r="J1276" s="271" t="str">
        <f t="shared" si="256"/>
        <v>-</v>
      </c>
    </row>
    <row r="1277" spans="10:10">
      <c r="J1277" s="271" t="str">
        <f t="shared" si="256"/>
        <v>-</v>
      </c>
    </row>
    <row r="1278" spans="10:10">
      <c r="J1278" s="271" t="str">
        <f t="shared" si="256"/>
        <v>-</v>
      </c>
    </row>
    <row r="1279" spans="10:10">
      <c r="J1279" s="271" t="str">
        <f t="shared" si="256"/>
        <v>-</v>
      </c>
    </row>
    <row r="1280" spans="10:10">
      <c r="J1280" s="271" t="str">
        <f t="shared" si="256"/>
        <v>-</v>
      </c>
    </row>
    <row r="1281" spans="10:10">
      <c r="J1281" s="271" t="str">
        <f t="shared" si="256"/>
        <v>-</v>
      </c>
    </row>
    <row r="1282" spans="10:10">
      <c r="J1282" s="271" t="str">
        <f t="shared" si="256"/>
        <v>-</v>
      </c>
    </row>
    <row r="1283" spans="10:10">
      <c r="J1283" s="271" t="str">
        <f t="shared" si="256"/>
        <v>-</v>
      </c>
    </row>
    <row r="1284" spans="10:10">
      <c r="J1284" s="271" t="str">
        <f t="shared" si="256"/>
        <v>-</v>
      </c>
    </row>
    <row r="1285" spans="10:10">
      <c r="J1285" s="271" t="str">
        <f t="shared" si="256"/>
        <v>-</v>
      </c>
    </row>
    <row r="1286" spans="10:10">
      <c r="J1286" s="271" t="str">
        <f t="shared" si="256"/>
        <v>-</v>
      </c>
    </row>
    <row r="1287" spans="10:10">
      <c r="J1287" s="271" t="str">
        <f t="shared" si="256"/>
        <v>-</v>
      </c>
    </row>
    <row r="1288" spans="10:10">
      <c r="J1288" s="271" t="str">
        <f t="shared" si="256"/>
        <v>-</v>
      </c>
    </row>
    <row r="1289" spans="10:10">
      <c r="J1289" s="271" t="str">
        <f t="shared" si="256"/>
        <v>-</v>
      </c>
    </row>
    <row r="1290" spans="10:10">
      <c r="J1290" s="271" t="str">
        <f t="shared" si="256"/>
        <v>-</v>
      </c>
    </row>
    <row r="1291" spans="10:10">
      <c r="J1291" s="271" t="str">
        <f t="shared" si="256"/>
        <v>-</v>
      </c>
    </row>
    <row r="1292" spans="10:10">
      <c r="J1292" s="271" t="str">
        <f t="shared" si="256"/>
        <v>-</v>
      </c>
    </row>
    <row r="1293" spans="10:10">
      <c r="J1293" s="271" t="str">
        <f t="shared" si="256"/>
        <v>-</v>
      </c>
    </row>
    <row r="1294" spans="10:10">
      <c r="J1294" s="271" t="str">
        <f t="shared" si="256"/>
        <v>-</v>
      </c>
    </row>
    <row r="1295" spans="10:10">
      <c r="J1295" s="271" t="str">
        <f t="shared" si="256"/>
        <v>-</v>
      </c>
    </row>
    <row r="1296" spans="10:10">
      <c r="J1296" s="271" t="str">
        <f t="shared" si="256"/>
        <v>-</v>
      </c>
    </row>
    <row r="1297" spans="10:10">
      <c r="J1297" s="271" t="str">
        <f t="shared" si="256"/>
        <v>-</v>
      </c>
    </row>
    <row r="1298" spans="10:10">
      <c r="J1298" s="271" t="str">
        <f t="shared" si="256"/>
        <v>-</v>
      </c>
    </row>
    <row r="1299" spans="10:10">
      <c r="J1299" s="271" t="str">
        <f t="shared" si="256"/>
        <v>-</v>
      </c>
    </row>
    <row r="1300" spans="10:10">
      <c r="J1300" s="271" t="str">
        <f t="shared" si="256"/>
        <v>-</v>
      </c>
    </row>
    <row r="1301" spans="10:10">
      <c r="J1301" s="271" t="str">
        <f t="shared" si="256"/>
        <v>-</v>
      </c>
    </row>
    <row r="1302" spans="10:10">
      <c r="J1302" s="271" t="str">
        <f t="shared" si="256"/>
        <v>-</v>
      </c>
    </row>
    <row r="1303" spans="10:10">
      <c r="J1303" s="271" t="str">
        <f t="shared" ref="J1303:J1366" si="257">CONCATENATE(H1303,"-",I1303)</f>
        <v>-</v>
      </c>
    </row>
    <row r="1304" spans="10:10">
      <c r="J1304" s="271" t="str">
        <f t="shared" si="257"/>
        <v>-</v>
      </c>
    </row>
    <row r="1305" spans="10:10">
      <c r="J1305" s="271" t="str">
        <f t="shared" si="257"/>
        <v>-</v>
      </c>
    </row>
    <row r="1306" spans="10:10">
      <c r="J1306" s="271" t="str">
        <f t="shared" si="257"/>
        <v>-</v>
      </c>
    </row>
    <row r="1307" spans="10:10">
      <c r="J1307" s="271" t="str">
        <f t="shared" si="257"/>
        <v>-</v>
      </c>
    </row>
    <row r="1308" spans="10:10">
      <c r="J1308" s="271" t="str">
        <f t="shared" si="257"/>
        <v>-</v>
      </c>
    </row>
    <row r="1309" spans="10:10">
      <c r="J1309" s="271" t="str">
        <f t="shared" si="257"/>
        <v>-</v>
      </c>
    </row>
    <row r="1310" spans="10:10">
      <c r="J1310" s="271" t="str">
        <f t="shared" si="257"/>
        <v>-</v>
      </c>
    </row>
    <row r="1311" spans="10:10">
      <c r="J1311" s="271" t="str">
        <f t="shared" si="257"/>
        <v>-</v>
      </c>
    </row>
    <row r="1312" spans="10:10">
      <c r="J1312" s="271" t="str">
        <f t="shared" si="257"/>
        <v>-</v>
      </c>
    </row>
    <row r="1313" spans="10:10">
      <c r="J1313" s="271" t="str">
        <f t="shared" si="257"/>
        <v>-</v>
      </c>
    </row>
    <row r="1314" spans="10:10">
      <c r="J1314" s="271" t="str">
        <f t="shared" si="257"/>
        <v>-</v>
      </c>
    </row>
    <row r="1315" spans="10:10">
      <c r="J1315" s="271" t="str">
        <f t="shared" si="257"/>
        <v>-</v>
      </c>
    </row>
    <row r="1316" spans="10:10">
      <c r="J1316" s="271" t="str">
        <f t="shared" si="257"/>
        <v>-</v>
      </c>
    </row>
    <row r="1317" spans="10:10">
      <c r="J1317" s="271" t="str">
        <f t="shared" si="257"/>
        <v>-</v>
      </c>
    </row>
    <row r="1318" spans="10:10">
      <c r="J1318" s="271" t="str">
        <f t="shared" si="257"/>
        <v>-</v>
      </c>
    </row>
    <row r="1319" spans="10:10">
      <c r="J1319" s="271" t="str">
        <f t="shared" si="257"/>
        <v>-</v>
      </c>
    </row>
    <row r="1320" spans="10:10">
      <c r="J1320" s="271" t="str">
        <f t="shared" si="257"/>
        <v>-</v>
      </c>
    </row>
    <row r="1321" spans="10:10">
      <c r="J1321" s="271" t="str">
        <f t="shared" si="257"/>
        <v>-</v>
      </c>
    </row>
    <row r="1322" spans="10:10">
      <c r="J1322" s="271" t="str">
        <f t="shared" si="257"/>
        <v>-</v>
      </c>
    </row>
    <row r="1323" spans="10:10">
      <c r="J1323" s="271" t="str">
        <f t="shared" si="257"/>
        <v>-</v>
      </c>
    </row>
    <row r="1324" spans="10:10">
      <c r="J1324" s="271" t="str">
        <f t="shared" si="257"/>
        <v>-</v>
      </c>
    </row>
    <row r="1325" spans="10:10">
      <c r="J1325" s="271" t="str">
        <f t="shared" si="257"/>
        <v>-</v>
      </c>
    </row>
    <row r="1326" spans="10:10">
      <c r="J1326" s="271" t="str">
        <f t="shared" si="257"/>
        <v>-</v>
      </c>
    </row>
    <row r="1327" spans="10:10">
      <c r="J1327" s="271" t="str">
        <f t="shared" si="257"/>
        <v>-</v>
      </c>
    </row>
    <row r="1328" spans="10:10">
      <c r="J1328" s="271" t="str">
        <f t="shared" si="257"/>
        <v>-</v>
      </c>
    </row>
    <row r="1329" spans="10:10">
      <c r="J1329" s="271" t="str">
        <f t="shared" si="257"/>
        <v>-</v>
      </c>
    </row>
    <row r="1330" spans="10:10">
      <c r="J1330" s="271" t="str">
        <f t="shared" si="257"/>
        <v>-</v>
      </c>
    </row>
    <row r="1331" spans="10:10">
      <c r="J1331" s="271" t="str">
        <f t="shared" si="257"/>
        <v>-</v>
      </c>
    </row>
    <row r="1332" spans="10:10">
      <c r="J1332" s="271" t="str">
        <f t="shared" si="257"/>
        <v>-</v>
      </c>
    </row>
    <row r="1333" spans="10:10">
      <c r="J1333" s="271" t="str">
        <f t="shared" si="257"/>
        <v>-</v>
      </c>
    </row>
    <row r="1334" spans="10:10">
      <c r="J1334" s="271" t="str">
        <f t="shared" si="257"/>
        <v>-</v>
      </c>
    </row>
    <row r="1335" spans="10:10">
      <c r="J1335" s="271" t="str">
        <f t="shared" si="257"/>
        <v>-</v>
      </c>
    </row>
    <row r="1336" spans="10:10">
      <c r="J1336" s="271" t="str">
        <f t="shared" si="257"/>
        <v>-</v>
      </c>
    </row>
    <row r="1337" spans="10:10">
      <c r="J1337" s="271" t="str">
        <f t="shared" si="257"/>
        <v>-</v>
      </c>
    </row>
    <row r="1338" spans="10:10">
      <c r="J1338" s="271" t="str">
        <f t="shared" si="257"/>
        <v>-</v>
      </c>
    </row>
    <row r="1339" spans="10:10">
      <c r="J1339" s="271" t="str">
        <f t="shared" si="257"/>
        <v>-</v>
      </c>
    </row>
    <row r="1340" spans="10:10">
      <c r="J1340" s="271" t="str">
        <f t="shared" si="257"/>
        <v>-</v>
      </c>
    </row>
    <row r="1341" spans="10:10">
      <c r="J1341" s="271" t="str">
        <f t="shared" si="257"/>
        <v>-</v>
      </c>
    </row>
    <row r="1342" spans="10:10">
      <c r="J1342" s="271" t="str">
        <f t="shared" si="257"/>
        <v>-</v>
      </c>
    </row>
    <row r="1343" spans="10:10">
      <c r="J1343" s="271" t="str">
        <f t="shared" si="257"/>
        <v>-</v>
      </c>
    </row>
    <row r="1344" spans="10:10">
      <c r="J1344" s="271" t="str">
        <f t="shared" si="257"/>
        <v>-</v>
      </c>
    </row>
    <row r="1345" spans="10:10">
      <c r="J1345" s="271" t="str">
        <f t="shared" si="257"/>
        <v>-</v>
      </c>
    </row>
    <row r="1346" spans="10:10">
      <c r="J1346" s="271" t="str">
        <f t="shared" si="257"/>
        <v>-</v>
      </c>
    </row>
    <row r="1347" spans="10:10">
      <c r="J1347" s="271" t="str">
        <f t="shared" si="257"/>
        <v>-</v>
      </c>
    </row>
    <row r="1348" spans="10:10">
      <c r="J1348" s="271" t="str">
        <f t="shared" si="257"/>
        <v>-</v>
      </c>
    </row>
    <row r="1349" spans="10:10">
      <c r="J1349" s="271" t="str">
        <f t="shared" si="257"/>
        <v>-</v>
      </c>
    </row>
    <row r="1350" spans="10:10">
      <c r="J1350" s="271" t="str">
        <f t="shared" si="257"/>
        <v>-</v>
      </c>
    </row>
    <row r="1351" spans="10:10">
      <c r="J1351" s="271" t="str">
        <f t="shared" si="257"/>
        <v>-</v>
      </c>
    </row>
    <row r="1352" spans="10:10">
      <c r="J1352" s="271" t="str">
        <f t="shared" si="257"/>
        <v>-</v>
      </c>
    </row>
    <row r="1353" spans="10:10">
      <c r="J1353" s="271" t="str">
        <f t="shared" si="257"/>
        <v>-</v>
      </c>
    </row>
    <row r="1354" spans="10:10">
      <c r="J1354" s="271" t="str">
        <f t="shared" si="257"/>
        <v>-</v>
      </c>
    </row>
    <row r="1355" spans="10:10">
      <c r="J1355" s="271" t="str">
        <f t="shared" si="257"/>
        <v>-</v>
      </c>
    </row>
    <row r="1356" spans="10:10">
      <c r="J1356" s="271" t="str">
        <f t="shared" si="257"/>
        <v>-</v>
      </c>
    </row>
    <row r="1357" spans="10:10">
      <c r="J1357" s="271" t="str">
        <f t="shared" si="257"/>
        <v>-</v>
      </c>
    </row>
    <row r="1358" spans="10:10">
      <c r="J1358" s="271" t="str">
        <f t="shared" si="257"/>
        <v>-</v>
      </c>
    </row>
    <row r="1359" spans="10:10">
      <c r="J1359" s="271" t="str">
        <f t="shared" si="257"/>
        <v>-</v>
      </c>
    </row>
    <row r="1360" spans="10:10">
      <c r="J1360" s="271" t="str">
        <f t="shared" si="257"/>
        <v>-</v>
      </c>
    </row>
    <row r="1361" spans="10:10">
      <c r="J1361" s="271" t="str">
        <f t="shared" si="257"/>
        <v>-</v>
      </c>
    </row>
    <row r="1362" spans="10:10">
      <c r="J1362" s="271" t="str">
        <f t="shared" si="257"/>
        <v>-</v>
      </c>
    </row>
    <row r="1363" spans="10:10">
      <c r="J1363" s="271" t="str">
        <f t="shared" si="257"/>
        <v>-</v>
      </c>
    </row>
    <row r="1364" spans="10:10">
      <c r="J1364" s="271" t="str">
        <f t="shared" si="257"/>
        <v>-</v>
      </c>
    </row>
    <row r="1365" spans="10:10">
      <c r="J1365" s="271" t="str">
        <f t="shared" si="257"/>
        <v>-</v>
      </c>
    </row>
    <row r="1366" spans="10:10">
      <c r="J1366" s="271" t="str">
        <f t="shared" si="257"/>
        <v>-</v>
      </c>
    </row>
    <row r="1367" spans="10:10">
      <c r="J1367" s="271" t="str">
        <f t="shared" ref="J1367:J1430" si="258">CONCATENATE(H1367,"-",I1367)</f>
        <v>-</v>
      </c>
    </row>
    <row r="1368" spans="10:10">
      <c r="J1368" s="271" t="str">
        <f t="shared" si="258"/>
        <v>-</v>
      </c>
    </row>
    <row r="1369" spans="10:10">
      <c r="J1369" s="271" t="str">
        <f t="shared" si="258"/>
        <v>-</v>
      </c>
    </row>
    <row r="1370" spans="10:10">
      <c r="J1370" s="271" t="str">
        <f t="shared" si="258"/>
        <v>-</v>
      </c>
    </row>
    <row r="1371" spans="10:10">
      <c r="J1371" s="271" t="str">
        <f t="shared" si="258"/>
        <v>-</v>
      </c>
    </row>
    <row r="1372" spans="10:10">
      <c r="J1372" s="271" t="str">
        <f t="shared" si="258"/>
        <v>-</v>
      </c>
    </row>
    <row r="1373" spans="10:10">
      <c r="J1373" s="271" t="str">
        <f t="shared" si="258"/>
        <v>-</v>
      </c>
    </row>
    <row r="1374" spans="10:10">
      <c r="J1374" s="271" t="str">
        <f t="shared" si="258"/>
        <v>-</v>
      </c>
    </row>
    <row r="1375" spans="10:10">
      <c r="J1375" s="271" t="str">
        <f t="shared" si="258"/>
        <v>-</v>
      </c>
    </row>
    <row r="1376" spans="10:10">
      <c r="J1376" s="271" t="str">
        <f t="shared" si="258"/>
        <v>-</v>
      </c>
    </row>
    <row r="1377" spans="10:10">
      <c r="J1377" s="271" t="str">
        <f t="shared" si="258"/>
        <v>-</v>
      </c>
    </row>
    <row r="1378" spans="10:10">
      <c r="J1378" s="271" t="str">
        <f t="shared" si="258"/>
        <v>-</v>
      </c>
    </row>
    <row r="1379" spans="10:10">
      <c r="J1379" s="271" t="str">
        <f t="shared" si="258"/>
        <v>-</v>
      </c>
    </row>
    <row r="1380" spans="10:10">
      <c r="J1380" s="271" t="str">
        <f t="shared" si="258"/>
        <v>-</v>
      </c>
    </row>
    <row r="1381" spans="10:10">
      <c r="J1381" s="271" t="str">
        <f t="shared" si="258"/>
        <v>-</v>
      </c>
    </row>
    <row r="1382" spans="10:10">
      <c r="J1382" s="271" t="str">
        <f t="shared" si="258"/>
        <v>-</v>
      </c>
    </row>
    <row r="1383" spans="10:10">
      <c r="J1383" s="271" t="str">
        <f t="shared" si="258"/>
        <v>-</v>
      </c>
    </row>
    <row r="1384" spans="10:10">
      <c r="J1384" s="271" t="str">
        <f t="shared" si="258"/>
        <v>-</v>
      </c>
    </row>
    <row r="1385" spans="10:10">
      <c r="J1385" s="271" t="str">
        <f t="shared" si="258"/>
        <v>-</v>
      </c>
    </row>
    <row r="1386" spans="10:10">
      <c r="J1386" s="271" t="str">
        <f t="shared" si="258"/>
        <v>-</v>
      </c>
    </row>
    <row r="1387" spans="10:10">
      <c r="J1387" s="271" t="str">
        <f t="shared" si="258"/>
        <v>-</v>
      </c>
    </row>
    <row r="1388" spans="10:10">
      <c r="J1388" s="271" t="str">
        <f t="shared" si="258"/>
        <v>-</v>
      </c>
    </row>
    <row r="1389" spans="10:10">
      <c r="J1389" s="271" t="str">
        <f t="shared" si="258"/>
        <v>-</v>
      </c>
    </row>
    <row r="1390" spans="10:10">
      <c r="J1390" s="271" t="str">
        <f t="shared" si="258"/>
        <v>-</v>
      </c>
    </row>
    <row r="1391" spans="10:10">
      <c r="J1391" s="271" t="str">
        <f t="shared" si="258"/>
        <v>-</v>
      </c>
    </row>
    <row r="1392" spans="10:10">
      <c r="J1392" s="271" t="str">
        <f t="shared" si="258"/>
        <v>-</v>
      </c>
    </row>
    <row r="1393" spans="10:10">
      <c r="J1393" s="271" t="str">
        <f t="shared" si="258"/>
        <v>-</v>
      </c>
    </row>
    <row r="1394" spans="10:10">
      <c r="J1394" s="271" t="str">
        <f t="shared" si="258"/>
        <v>-</v>
      </c>
    </row>
    <row r="1395" spans="10:10">
      <c r="J1395" s="271" t="str">
        <f t="shared" si="258"/>
        <v>-</v>
      </c>
    </row>
    <row r="1396" spans="10:10">
      <c r="J1396" s="271" t="str">
        <f t="shared" si="258"/>
        <v>-</v>
      </c>
    </row>
    <row r="1397" spans="10:10">
      <c r="J1397" s="271" t="str">
        <f t="shared" si="258"/>
        <v>-</v>
      </c>
    </row>
    <row r="1398" spans="10:10">
      <c r="J1398" s="271" t="str">
        <f t="shared" si="258"/>
        <v>-</v>
      </c>
    </row>
    <row r="1399" spans="10:10">
      <c r="J1399" s="271" t="str">
        <f t="shared" si="258"/>
        <v>-</v>
      </c>
    </row>
    <row r="1400" spans="10:10">
      <c r="J1400" s="271" t="str">
        <f t="shared" si="258"/>
        <v>-</v>
      </c>
    </row>
    <row r="1401" spans="10:10">
      <c r="J1401" s="271" t="str">
        <f t="shared" si="258"/>
        <v>-</v>
      </c>
    </row>
    <row r="1402" spans="10:10">
      <c r="J1402" s="271" t="str">
        <f t="shared" si="258"/>
        <v>-</v>
      </c>
    </row>
    <row r="1403" spans="10:10">
      <c r="J1403" s="271" t="str">
        <f t="shared" si="258"/>
        <v>-</v>
      </c>
    </row>
    <row r="1404" spans="10:10">
      <c r="J1404" s="271" t="str">
        <f t="shared" si="258"/>
        <v>-</v>
      </c>
    </row>
    <row r="1405" spans="10:10">
      <c r="J1405" s="271" t="str">
        <f t="shared" si="258"/>
        <v>-</v>
      </c>
    </row>
    <row r="1406" spans="10:10">
      <c r="J1406" s="271" t="str">
        <f t="shared" si="258"/>
        <v>-</v>
      </c>
    </row>
    <row r="1407" spans="10:10">
      <c r="J1407" s="271" t="str">
        <f t="shared" si="258"/>
        <v>-</v>
      </c>
    </row>
    <row r="1408" spans="10:10">
      <c r="J1408" s="271" t="str">
        <f t="shared" si="258"/>
        <v>-</v>
      </c>
    </row>
    <row r="1409" spans="10:10">
      <c r="J1409" s="271" t="str">
        <f t="shared" si="258"/>
        <v>-</v>
      </c>
    </row>
    <row r="1410" spans="10:10">
      <c r="J1410" s="271" t="str">
        <f t="shared" si="258"/>
        <v>-</v>
      </c>
    </row>
    <row r="1411" spans="10:10">
      <c r="J1411" s="271" t="str">
        <f t="shared" si="258"/>
        <v>-</v>
      </c>
    </row>
    <row r="1412" spans="10:10">
      <c r="J1412" s="271" t="str">
        <f t="shared" si="258"/>
        <v>-</v>
      </c>
    </row>
    <row r="1413" spans="10:10">
      <c r="J1413" s="271" t="str">
        <f t="shared" si="258"/>
        <v>-</v>
      </c>
    </row>
    <row r="1414" spans="10:10">
      <c r="J1414" s="271" t="str">
        <f t="shared" si="258"/>
        <v>-</v>
      </c>
    </row>
    <row r="1415" spans="10:10">
      <c r="J1415" s="271" t="str">
        <f t="shared" si="258"/>
        <v>-</v>
      </c>
    </row>
    <row r="1416" spans="10:10">
      <c r="J1416" s="271" t="str">
        <f t="shared" si="258"/>
        <v>-</v>
      </c>
    </row>
    <row r="1417" spans="10:10">
      <c r="J1417" s="271" t="str">
        <f t="shared" si="258"/>
        <v>-</v>
      </c>
    </row>
    <row r="1418" spans="10:10">
      <c r="J1418" s="271" t="str">
        <f t="shared" si="258"/>
        <v>-</v>
      </c>
    </row>
    <row r="1419" spans="10:10">
      <c r="J1419" s="271" t="str">
        <f t="shared" si="258"/>
        <v>-</v>
      </c>
    </row>
    <row r="1420" spans="10:10">
      <c r="J1420" s="271" t="str">
        <f t="shared" si="258"/>
        <v>-</v>
      </c>
    </row>
    <row r="1421" spans="10:10">
      <c r="J1421" s="271" t="str">
        <f t="shared" si="258"/>
        <v>-</v>
      </c>
    </row>
    <row r="1422" spans="10:10">
      <c r="J1422" s="271" t="str">
        <f t="shared" si="258"/>
        <v>-</v>
      </c>
    </row>
    <row r="1423" spans="10:10">
      <c r="J1423" s="271" t="str">
        <f t="shared" si="258"/>
        <v>-</v>
      </c>
    </row>
    <row r="1424" spans="10:10">
      <c r="J1424" s="271" t="str">
        <f t="shared" si="258"/>
        <v>-</v>
      </c>
    </row>
    <row r="1425" spans="10:10">
      <c r="J1425" s="271" t="str">
        <f t="shared" si="258"/>
        <v>-</v>
      </c>
    </row>
    <row r="1426" spans="10:10">
      <c r="J1426" s="271" t="str">
        <f t="shared" si="258"/>
        <v>-</v>
      </c>
    </row>
    <row r="1427" spans="10:10">
      <c r="J1427" s="271" t="str">
        <f t="shared" si="258"/>
        <v>-</v>
      </c>
    </row>
    <row r="1428" spans="10:10">
      <c r="J1428" s="271" t="str">
        <f t="shared" si="258"/>
        <v>-</v>
      </c>
    </row>
    <row r="1429" spans="10:10">
      <c r="J1429" s="271" t="str">
        <f t="shared" si="258"/>
        <v>-</v>
      </c>
    </row>
    <row r="1430" spans="10:10">
      <c r="J1430" s="271" t="str">
        <f t="shared" si="258"/>
        <v>-</v>
      </c>
    </row>
    <row r="1431" spans="10:10">
      <c r="J1431" s="271" t="str">
        <f t="shared" ref="J1431:J1494" si="259">CONCATENATE(H1431,"-",I1431)</f>
        <v>-</v>
      </c>
    </row>
    <row r="1432" spans="10:10">
      <c r="J1432" s="271" t="str">
        <f t="shared" si="259"/>
        <v>-</v>
      </c>
    </row>
    <row r="1433" spans="10:10">
      <c r="J1433" s="271" t="str">
        <f t="shared" si="259"/>
        <v>-</v>
      </c>
    </row>
    <row r="1434" spans="10:10">
      <c r="J1434" s="271" t="str">
        <f t="shared" si="259"/>
        <v>-</v>
      </c>
    </row>
    <row r="1435" spans="10:10">
      <c r="J1435" s="271" t="str">
        <f t="shared" si="259"/>
        <v>-</v>
      </c>
    </row>
    <row r="1436" spans="10:10">
      <c r="J1436" s="271" t="str">
        <f t="shared" si="259"/>
        <v>-</v>
      </c>
    </row>
    <row r="1437" spans="10:10">
      <c r="J1437" s="271" t="str">
        <f t="shared" si="259"/>
        <v>-</v>
      </c>
    </row>
    <row r="1438" spans="10:10">
      <c r="J1438" s="271" t="str">
        <f t="shared" si="259"/>
        <v>-</v>
      </c>
    </row>
    <row r="1439" spans="10:10">
      <c r="J1439" s="271" t="str">
        <f t="shared" si="259"/>
        <v>-</v>
      </c>
    </row>
    <row r="1440" spans="10:10">
      <c r="J1440" s="271" t="str">
        <f t="shared" si="259"/>
        <v>-</v>
      </c>
    </row>
    <row r="1441" spans="10:10">
      <c r="J1441" s="271" t="str">
        <f t="shared" si="259"/>
        <v>-</v>
      </c>
    </row>
    <row r="1442" spans="10:10">
      <c r="J1442" s="271" t="str">
        <f t="shared" si="259"/>
        <v>-</v>
      </c>
    </row>
    <row r="1443" spans="10:10">
      <c r="J1443" s="271" t="str">
        <f t="shared" si="259"/>
        <v>-</v>
      </c>
    </row>
    <row r="1444" spans="10:10">
      <c r="J1444" s="271" t="str">
        <f t="shared" si="259"/>
        <v>-</v>
      </c>
    </row>
    <row r="1445" spans="10:10">
      <c r="J1445" s="271" t="str">
        <f t="shared" si="259"/>
        <v>-</v>
      </c>
    </row>
    <row r="1446" spans="10:10">
      <c r="J1446" s="271" t="str">
        <f t="shared" si="259"/>
        <v>-</v>
      </c>
    </row>
    <row r="1447" spans="10:10">
      <c r="J1447" s="271" t="str">
        <f t="shared" si="259"/>
        <v>-</v>
      </c>
    </row>
    <row r="1448" spans="10:10">
      <c r="J1448" s="271" t="str">
        <f t="shared" si="259"/>
        <v>-</v>
      </c>
    </row>
    <row r="1449" spans="10:10">
      <c r="J1449" s="271" t="str">
        <f t="shared" si="259"/>
        <v>-</v>
      </c>
    </row>
    <row r="1450" spans="10:10">
      <c r="J1450" s="271" t="str">
        <f t="shared" si="259"/>
        <v>-</v>
      </c>
    </row>
    <row r="1451" spans="10:10">
      <c r="J1451" s="271" t="str">
        <f t="shared" si="259"/>
        <v>-</v>
      </c>
    </row>
    <row r="1452" spans="10:10">
      <c r="J1452" s="271" t="str">
        <f t="shared" si="259"/>
        <v>-</v>
      </c>
    </row>
    <row r="1453" spans="10:10">
      <c r="J1453" s="271" t="str">
        <f t="shared" si="259"/>
        <v>-</v>
      </c>
    </row>
    <row r="1454" spans="10:10">
      <c r="J1454" s="271" t="str">
        <f t="shared" si="259"/>
        <v>-</v>
      </c>
    </row>
    <row r="1455" spans="10:10">
      <c r="J1455" s="271" t="str">
        <f t="shared" si="259"/>
        <v>-</v>
      </c>
    </row>
    <row r="1456" spans="10:10">
      <c r="J1456" s="271" t="str">
        <f t="shared" si="259"/>
        <v>-</v>
      </c>
    </row>
    <row r="1457" spans="10:10">
      <c r="J1457" s="271" t="str">
        <f t="shared" si="259"/>
        <v>-</v>
      </c>
    </row>
    <row r="1458" spans="10:10">
      <c r="J1458" s="271" t="str">
        <f t="shared" si="259"/>
        <v>-</v>
      </c>
    </row>
    <row r="1459" spans="10:10">
      <c r="J1459" s="271" t="str">
        <f t="shared" si="259"/>
        <v>-</v>
      </c>
    </row>
    <row r="1460" spans="10:10">
      <c r="J1460" s="271" t="str">
        <f t="shared" si="259"/>
        <v>-</v>
      </c>
    </row>
    <row r="1461" spans="10:10">
      <c r="J1461" s="271" t="str">
        <f t="shared" si="259"/>
        <v>-</v>
      </c>
    </row>
    <row r="1462" spans="10:10">
      <c r="J1462" s="271" t="str">
        <f t="shared" si="259"/>
        <v>-</v>
      </c>
    </row>
    <row r="1463" spans="10:10">
      <c r="J1463" s="271" t="str">
        <f t="shared" si="259"/>
        <v>-</v>
      </c>
    </row>
    <row r="1464" spans="10:10">
      <c r="J1464" s="271" t="str">
        <f t="shared" si="259"/>
        <v>-</v>
      </c>
    </row>
    <row r="1465" spans="10:10">
      <c r="J1465" s="271" t="str">
        <f t="shared" si="259"/>
        <v>-</v>
      </c>
    </row>
    <row r="1466" spans="10:10">
      <c r="J1466" s="271" t="str">
        <f t="shared" si="259"/>
        <v>-</v>
      </c>
    </row>
    <row r="1467" spans="10:10">
      <c r="J1467" s="271" t="str">
        <f t="shared" si="259"/>
        <v>-</v>
      </c>
    </row>
    <row r="1468" spans="10:10">
      <c r="J1468" s="271" t="str">
        <f t="shared" si="259"/>
        <v>-</v>
      </c>
    </row>
    <row r="1469" spans="10:10">
      <c r="J1469" s="271" t="str">
        <f t="shared" si="259"/>
        <v>-</v>
      </c>
    </row>
    <row r="1470" spans="10:10">
      <c r="J1470" s="271" t="str">
        <f t="shared" si="259"/>
        <v>-</v>
      </c>
    </row>
    <row r="1471" spans="10:10">
      <c r="J1471" s="271" t="str">
        <f t="shared" si="259"/>
        <v>-</v>
      </c>
    </row>
    <row r="1472" spans="10:10">
      <c r="J1472" s="271" t="str">
        <f t="shared" si="259"/>
        <v>-</v>
      </c>
    </row>
    <row r="1473" spans="10:10">
      <c r="J1473" s="271" t="str">
        <f t="shared" si="259"/>
        <v>-</v>
      </c>
    </row>
    <row r="1474" spans="10:10">
      <c r="J1474" s="271" t="str">
        <f t="shared" si="259"/>
        <v>-</v>
      </c>
    </row>
    <row r="1475" spans="10:10">
      <c r="J1475" s="271" t="str">
        <f t="shared" si="259"/>
        <v>-</v>
      </c>
    </row>
    <row r="1476" spans="10:10">
      <c r="J1476" s="271" t="str">
        <f t="shared" si="259"/>
        <v>-</v>
      </c>
    </row>
    <row r="1477" spans="10:10">
      <c r="J1477" s="271" t="str">
        <f t="shared" si="259"/>
        <v>-</v>
      </c>
    </row>
    <row r="1478" spans="10:10">
      <c r="J1478" s="271" t="str">
        <f t="shared" si="259"/>
        <v>-</v>
      </c>
    </row>
    <row r="1479" spans="10:10">
      <c r="J1479" s="271" t="str">
        <f t="shared" si="259"/>
        <v>-</v>
      </c>
    </row>
    <row r="1480" spans="10:10">
      <c r="J1480" s="271" t="str">
        <f t="shared" si="259"/>
        <v>-</v>
      </c>
    </row>
    <row r="1481" spans="10:10">
      <c r="J1481" s="271" t="str">
        <f t="shared" si="259"/>
        <v>-</v>
      </c>
    </row>
    <row r="1482" spans="10:10">
      <c r="J1482" s="271" t="str">
        <f t="shared" si="259"/>
        <v>-</v>
      </c>
    </row>
    <row r="1483" spans="10:10">
      <c r="J1483" s="271" t="str">
        <f t="shared" si="259"/>
        <v>-</v>
      </c>
    </row>
    <row r="1484" spans="10:10">
      <c r="J1484" s="271" t="str">
        <f t="shared" si="259"/>
        <v>-</v>
      </c>
    </row>
    <row r="1485" spans="10:10">
      <c r="J1485" s="271" t="str">
        <f t="shared" si="259"/>
        <v>-</v>
      </c>
    </row>
    <row r="1486" spans="10:10">
      <c r="J1486" s="271" t="str">
        <f t="shared" si="259"/>
        <v>-</v>
      </c>
    </row>
    <row r="1487" spans="10:10">
      <c r="J1487" s="271" t="str">
        <f t="shared" si="259"/>
        <v>-</v>
      </c>
    </row>
    <row r="1488" spans="10:10">
      <c r="J1488" s="271" t="str">
        <f t="shared" si="259"/>
        <v>-</v>
      </c>
    </row>
    <row r="1489" spans="10:10">
      <c r="J1489" s="271" t="str">
        <f t="shared" si="259"/>
        <v>-</v>
      </c>
    </row>
    <row r="1490" spans="10:10">
      <c r="J1490" s="271" t="str">
        <f t="shared" si="259"/>
        <v>-</v>
      </c>
    </row>
    <row r="1491" spans="10:10">
      <c r="J1491" s="271" t="str">
        <f t="shared" si="259"/>
        <v>-</v>
      </c>
    </row>
    <row r="1492" spans="10:10">
      <c r="J1492" s="271" t="str">
        <f t="shared" si="259"/>
        <v>-</v>
      </c>
    </row>
    <row r="1493" spans="10:10">
      <c r="J1493" s="271" t="str">
        <f t="shared" si="259"/>
        <v>-</v>
      </c>
    </row>
    <row r="1494" spans="10:10">
      <c r="J1494" s="271" t="str">
        <f t="shared" si="259"/>
        <v>-</v>
      </c>
    </row>
    <row r="1495" spans="10:10">
      <c r="J1495" s="271" t="str">
        <f t="shared" ref="J1495:J1558" si="260">CONCATENATE(H1495,"-",I1495)</f>
        <v>-</v>
      </c>
    </row>
    <row r="1496" spans="10:10">
      <c r="J1496" s="271" t="str">
        <f t="shared" si="260"/>
        <v>-</v>
      </c>
    </row>
    <row r="1497" spans="10:10">
      <c r="J1497" s="271" t="str">
        <f t="shared" si="260"/>
        <v>-</v>
      </c>
    </row>
    <row r="1498" spans="10:10">
      <c r="J1498" s="271" t="str">
        <f t="shared" si="260"/>
        <v>-</v>
      </c>
    </row>
    <row r="1499" spans="10:10">
      <c r="J1499" s="271" t="str">
        <f t="shared" si="260"/>
        <v>-</v>
      </c>
    </row>
    <row r="1500" spans="10:10">
      <c r="J1500" s="271" t="str">
        <f t="shared" si="260"/>
        <v>-</v>
      </c>
    </row>
    <row r="1501" spans="10:10">
      <c r="J1501" s="271" t="str">
        <f t="shared" si="260"/>
        <v>-</v>
      </c>
    </row>
    <row r="1502" spans="10:10">
      <c r="J1502" s="271" t="str">
        <f t="shared" si="260"/>
        <v>-</v>
      </c>
    </row>
    <row r="1503" spans="10:10">
      <c r="J1503" s="271" t="str">
        <f t="shared" si="260"/>
        <v>-</v>
      </c>
    </row>
    <row r="1504" spans="10:10">
      <c r="J1504" s="271" t="str">
        <f t="shared" si="260"/>
        <v>-</v>
      </c>
    </row>
    <row r="1505" spans="10:10">
      <c r="J1505" s="271" t="str">
        <f t="shared" si="260"/>
        <v>-</v>
      </c>
    </row>
    <row r="1506" spans="10:10">
      <c r="J1506" s="271" t="str">
        <f t="shared" si="260"/>
        <v>-</v>
      </c>
    </row>
    <row r="1507" spans="10:10">
      <c r="J1507" s="271" t="str">
        <f t="shared" si="260"/>
        <v>-</v>
      </c>
    </row>
    <row r="1508" spans="10:10">
      <c r="J1508" s="271" t="str">
        <f t="shared" si="260"/>
        <v>-</v>
      </c>
    </row>
    <row r="1509" spans="10:10">
      <c r="J1509" s="271" t="str">
        <f t="shared" si="260"/>
        <v>-</v>
      </c>
    </row>
    <row r="1510" spans="10:10">
      <c r="J1510" s="271" t="str">
        <f t="shared" si="260"/>
        <v>-</v>
      </c>
    </row>
    <row r="1511" spans="10:10">
      <c r="J1511" s="271" t="str">
        <f t="shared" si="260"/>
        <v>-</v>
      </c>
    </row>
    <row r="1512" spans="10:10">
      <c r="J1512" s="271" t="str">
        <f t="shared" si="260"/>
        <v>-</v>
      </c>
    </row>
    <row r="1513" spans="10:10">
      <c r="J1513" s="271" t="str">
        <f t="shared" si="260"/>
        <v>-</v>
      </c>
    </row>
    <row r="1514" spans="10:10">
      <c r="J1514" s="271" t="str">
        <f t="shared" si="260"/>
        <v>-</v>
      </c>
    </row>
    <row r="1515" spans="10:10">
      <c r="J1515" s="271" t="str">
        <f t="shared" si="260"/>
        <v>-</v>
      </c>
    </row>
    <row r="1516" spans="10:10">
      <c r="J1516" s="271" t="str">
        <f t="shared" si="260"/>
        <v>-</v>
      </c>
    </row>
    <row r="1517" spans="10:10">
      <c r="J1517" s="271" t="str">
        <f t="shared" si="260"/>
        <v>-</v>
      </c>
    </row>
    <row r="1518" spans="10:10">
      <c r="J1518" s="271" t="str">
        <f t="shared" si="260"/>
        <v>-</v>
      </c>
    </row>
    <row r="1519" spans="10:10">
      <c r="J1519" s="271" t="str">
        <f t="shared" si="260"/>
        <v>-</v>
      </c>
    </row>
    <row r="1520" spans="10:10">
      <c r="J1520" s="271" t="str">
        <f t="shared" si="260"/>
        <v>-</v>
      </c>
    </row>
    <row r="1521" spans="10:10">
      <c r="J1521" s="271" t="str">
        <f t="shared" si="260"/>
        <v>-</v>
      </c>
    </row>
    <row r="1522" spans="10:10">
      <c r="J1522" s="271" t="str">
        <f t="shared" si="260"/>
        <v>-</v>
      </c>
    </row>
    <row r="1523" spans="10:10">
      <c r="J1523" s="271" t="str">
        <f t="shared" si="260"/>
        <v>-</v>
      </c>
    </row>
    <row r="1524" spans="10:10">
      <c r="J1524" s="271" t="str">
        <f t="shared" si="260"/>
        <v>-</v>
      </c>
    </row>
    <row r="1525" spans="10:10">
      <c r="J1525" s="271" t="str">
        <f t="shared" si="260"/>
        <v>-</v>
      </c>
    </row>
    <row r="1526" spans="10:10">
      <c r="J1526" s="271" t="str">
        <f t="shared" si="260"/>
        <v>-</v>
      </c>
    </row>
    <row r="1527" spans="10:10">
      <c r="J1527" s="271" t="str">
        <f t="shared" si="260"/>
        <v>-</v>
      </c>
    </row>
    <row r="1528" spans="10:10">
      <c r="J1528" s="271" t="str">
        <f t="shared" si="260"/>
        <v>-</v>
      </c>
    </row>
    <row r="1529" spans="10:10">
      <c r="J1529" s="271" t="str">
        <f t="shared" si="260"/>
        <v>-</v>
      </c>
    </row>
    <row r="1530" spans="10:10">
      <c r="J1530" s="271" t="str">
        <f t="shared" si="260"/>
        <v>-</v>
      </c>
    </row>
    <row r="1531" spans="10:10">
      <c r="J1531" s="271" t="str">
        <f t="shared" si="260"/>
        <v>-</v>
      </c>
    </row>
    <row r="1532" spans="10:10">
      <c r="J1532" s="271" t="str">
        <f t="shared" si="260"/>
        <v>-</v>
      </c>
    </row>
    <row r="1533" spans="10:10">
      <c r="J1533" s="271" t="str">
        <f t="shared" si="260"/>
        <v>-</v>
      </c>
    </row>
    <row r="1534" spans="10:10">
      <c r="J1534" s="271" t="str">
        <f t="shared" si="260"/>
        <v>-</v>
      </c>
    </row>
    <row r="1535" spans="10:10">
      <c r="J1535" s="271" t="str">
        <f t="shared" si="260"/>
        <v>-</v>
      </c>
    </row>
    <row r="1536" spans="10:10">
      <c r="J1536" s="271" t="str">
        <f t="shared" si="260"/>
        <v>-</v>
      </c>
    </row>
    <row r="1537" spans="10:10">
      <c r="J1537" s="271" t="str">
        <f t="shared" si="260"/>
        <v>-</v>
      </c>
    </row>
    <row r="1538" spans="10:10">
      <c r="J1538" s="271" t="str">
        <f t="shared" si="260"/>
        <v>-</v>
      </c>
    </row>
    <row r="1539" spans="10:10">
      <c r="J1539" s="271" t="str">
        <f t="shared" si="260"/>
        <v>-</v>
      </c>
    </row>
    <row r="1540" spans="10:10">
      <c r="J1540" s="271" t="str">
        <f t="shared" si="260"/>
        <v>-</v>
      </c>
    </row>
    <row r="1541" spans="10:10">
      <c r="J1541" s="271" t="str">
        <f t="shared" si="260"/>
        <v>-</v>
      </c>
    </row>
    <row r="1542" spans="10:10">
      <c r="J1542" s="271" t="str">
        <f t="shared" si="260"/>
        <v>-</v>
      </c>
    </row>
    <row r="1543" spans="10:10">
      <c r="J1543" s="271" t="str">
        <f t="shared" si="260"/>
        <v>-</v>
      </c>
    </row>
    <row r="1544" spans="10:10">
      <c r="J1544" s="271" t="str">
        <f t="shared" si="260"/>
        <v>-</v>
      </c>
    </row>
    <row r="1545" spans="10:10">
      <c r="J1545" s="271" t="str">
        <f t="shared" si="260"/>
        <v>-</v>
      </c>
    </row>
    <row r="1546" spans="10:10">
      <c r="J1546" s="271" t="str">
        <f t="shared" si="260"/>
        <v>-</v>
      </c>
    </row>
    <row r="1547" spans="10:10">
      <c r="J1547" s="271" t="str">
        <f t="shared" si="260"/>
        <v>-</v>
      </c>
    </row>
    <row r="1548" spans="10:10">
      <c r="J1548" s="271" t="str">
        <f t="shared" si="260"/>
        <v>-</v>
      </c>
    </row>
    <row r="1549" spans="10:10">
      <c r="J1549" s="271" t="str">
        <f t="shared" si="260"/>
        <v>-</v>
      </c>
    </row>
    <row r="1550" spans="10:10">
      <c r="J1550" s="271" t="str">
        <f t="shared" si="260"/>
        <v>-</v>
      </c>
    </row>
    <row r="1551" spans="10:10">
      <c r="J1551" s="271" t="str">
        <f t="shared" si="260"/>
        <v>-</v>
      </c>
    </row>
    <row r="1552" spans="10:10">
      <c r="J1552" s="271" t="str">
        <f t="shared" si="260"/>
        <v>-</v>
      </c>
    </row>
    <row r="1553" spans="10:10">
      <c r="J1553" s="271" t="str">
        <f t="shared" si="260"/>
        <v>-</v>
      </c>
    </row>
    <row r="1554" spans="10:10">
      <c r="J1554" s="271" t="str">
        <f t="shared" si="260"/>
        <v>-</v>
      </c>
    </row>
    <row r="1555" spans="10:10">
      <c r="J1555" s="271" t="str">
        <f t="shared" si="260"/>
        <v>-</v>
      </c>
    </row>
    <row r="1556" spans="10:10">
      <c r="J1556" s="271" t="str">
        <f t="shared" si="260"/>
        <v>-</v>
      </c>
    </row>
    <row r="1557" spans="10:10">
      <c r="J1557" s="271" t="str">
        <f t="shared" si="260"/>
        <v>-</v>
      </c>
    </row>
    <row r="1558" spans="10:10">
      <c r="J1558" s="271" t="str">
        <f t="shared" si="260"/>
        <v>-</v>
      </c>
    </row>
    <row r="1559" spans="10:10">
      <c r="J1559" s="271" t="str">
        <f t="shared" ref="J1559:J1608" si="261">CONCATENATE(H1559,"-",I1559)</f>
        <v>-</v>
      </c>
    </row>
    <row r="1560" spans="10:10">
      <c r="J1560" s="271" t="str">
        <f t="shared" si="261"/>
        <v>-</v>
      </c>
    </row>
    <row r="1561" spans="10:10">
      <c r="J1561" s="271" t="str">
        <f t="shared" si="261"/>
        <v>-</v>
      </c>
    </row>
    <row r="1562" spans="10:10">
      <c r="J1562" s="271" t="str">
        <f t="shared" si="261"/>
        <v>-</v>
      </c>
    </row>
    <row r="1563" spans="10:10">
      <c r="J1563" s="271" t="str">
        <f t="shared" si="261"/>
        <v>-</v>
      </c>
    </row>
    <row r="1564" spans="10:10">
      <c r="J1564" s="271" t="str">
        <f t="shared" si="261"/>
        <v>-</v>
      </c>
    </row>
    <row r="1565" spans="10:10">
      <c r="J1565" s="271" t="str">
        <f t="shared" si="261"/>
        <v>-</v>
      </c>
    </row>
    <row r="1566" spans="10:10">
      <c r="J1566" s="271" t="str">
        <f t="shared" si="261"/>
        <v>-</v>
      </c>
    </row>
    <row r="1567" spans="10:10">
      <c r="J1567" s="271" t="str">
        <f t="shared" si="261"/>
        <v>-</v>
      </c>
    </row>
    <row r="1568" spans="10:10">
      <c r="J1568" s="271" t="str">
        <f t="shared" si="261"/>
        <v>-</v>
      </c>
    </row>
    <row r="1569" spans="10:10">
      <c r="J1569" s="271" t="str">
        <f t="shared" si="261"/>
        <v>-</v>
      </c>
    </row>
    <row r="1570" spans="10:10">
      <c r="J1570" s="271" t="str">
        <f t="shared" si="261"/>
        <v>-</v>
      </c>
    </row>
    <row r="1571" spans="10:10">
      <c r="J1571" s="271" t="str">
        <f t="shared" si="261"/>
        <v>-</v>
      </c>
    </row>
    <row r="1572" spans="10:10">
      <c r="J1572" s="271" t="str">
        <f t="shared" si="261"/>
        <v>-</v>
      </c>
    </row>
    <row r="1573" spans="10:10">
      <c r="J1573" s="271" t="str">
        <f t="shared" si="261"/>
        <v>-</v>
      </c>
    </row>
    <row r="1574" spans="10:10">
      <c r="J1574" s="271" t="str">
        <f t="shared" si="261"/>
        <v>-</v>
      </c>
    </row>
    <row r="1575" spans="10:10">
      <c r="J1575" s="271" t="str">
        <f t="shared" si="261"/>
        <v>-</v>
      </c>
    </row>
    <row r="1576" spans="10:10">
      <c r="J1576" s="271" t="str">
        <f t="shared" si="261"/>
        <v>-</v>
      </c>
    </row>
    <row r="1577" spans="10:10">
      <c r="J1577" s="271" t="str">
        <f t="shared" si="261"/>
        <v>-</v>
      </c>
    </row>
    <row r="1578" spans="10:10">
      <c r="J1578" s="271" t="str">
        <f t="shared" si="261"/>
        <v>-</v>
      </c>
    </row>
    <row r="1579" spans="10:10">
      <c r="J1579" s="271" t="str">
        <f t="shared" si="261"/>
        <v>-</v>
      </c>
    </row>
    <row r="1580" spans="10:10">
      <c r="J1580" s="271" t="str">
        <f t="shared" si="261"/>
        <v>-</v>
      </c>
    </row>
    <row r="1581" spans="10:10">
      <c r="J1581" s="271" t="str">
        <f t="shared" si="261"/>
        <v>-</v>
      </c>
    </row>
    <row r="1582" spans="10:10">
      <c r="J1582" s="271" t="str">
        <f t="shared" si="261"/>
        <v>-</v>
      </c>
    </row>
    <row r="1583" spans="10:10">
      <c r="J1583" s="271" t="str">
        <f t="shared" si="261"/>
        <v>-</v>
      </c>
    </row>
    <row r="1584" spans="10:10">
      <c r="J1584" s="271" t="str">
        <f t="shared" si="261"/>
        <v>-</v>
      </c>
    </row>
    <row r="1585" spans="10:10">
      <c r="J1585" s="271" t="str">
        <f t="shared" si="261"/>
        <v>-</v>
      </c>
    </row>
    <row r="1586" spans="10:10">
      <c r="J1586" s="271" t="str">
        <f t="shared" si="261"/>
        <v>-</v>
      </c>
    </row>
    <row r="1587" spans="10:10">
      <c r="J1587" s="271" t="str">
        <f t="shared" si="261"/>
        <v>-</v>
      </c>
    </row>
    <row r="1588" spans="10:10">
      <c r="J1588" s="271" t="str">
        <f t="shared" si="261"/>
        <v>-</v>
      </c>
    </row>
    <row r="1589" spans="10:10">
      <c r="J1589" s="271" t="str">
        <f t="shared" si="261"/>
        <v>-</v>
      </c>
    </row>
    <row r="1590" spans="10:10">
      <c r="J1590" s="271" t="str">
        <f t="shared" si="261"/>
        <v>-</v>
      </c>
    </row>
    <row r="1591" spans="10:10">
      <c r="J1591" s="271" t="str">
        <f t="shared" si="261"/>
        <v>-</v>
      </c>
    </row>
    <row r="1592" spans="10:10">
      <c r="J1592" s="271" t="str">
        <f t="shared" si="261"/>
        <v>-</v>
      </c>
    </row>
    <row r="1593" spans="10:10">
      <c r="J1593" s="271" t="str">
        <f t="shared" si="261"/>
        <v>-</v>
      </c>
    </row>
    <row r="1594" spans="10:10">
      <c r="J1594" s="271" t="str">
        <f t="shared" si="261"/>
        <v>-</v>
      </c>
    </row>
    <row r="1595" spans="10:10">
      <c r="J1595" s="271" t="str">
        <f t="shared" si="261"/>
        <v>-</v>
      </c>
    </row>
    <row r="1596" spans="10:10">
      <c r="J1596" s="271" t="str">
        <f t="shared" si="261"/>
        <v>-</v>
      </c>
    </row>
    <row r="1597" spans="10:10">
      <c r="J1597" s="271" t="str">
        <f t="shared" si="261"/>
        <v>-</v>
      </c>
    </row>
    <row r="1598" spans="10:10">
      <c r="J1598" s="271" t="str">
        <f t="shared" si="261"/>
        <v>-</v>
      </c>
    </row>
    <row r="1599" spans="10:10">
      <c r="J1599" s="271" t="str">
        <f t="shared" si="261"/>
        <v>-</v>
      </c>
    </row>
    <row r="1600" spans="10:10">
      <c r="J1600" s="271" t="str">
        <f t="shared" si="261"/>
        <v>-</v>
      </c>
    </row>
    <row r="1601" spans="10:10">
      <c r="J1601" s="271" t="str">
        <f t="shared" si="261"/>
        <v>-</v>
      </c>
    </row>
    <row r="1602" spans="10:10">
      <c r="J1602" s="271" t="str">
        <f t="shared" si="261"/>
        <v>-</v>
      </c>
    </row>
    <row r="1603" spans="10:10">
      <c r="J1603" s="271" t="str">
        <f t="shared" si="261"/>
        <v>-</v>
      </c>
    </row>
    <row r="1604" spans="10:10">
      <c r="J1604" s="271" t="str">
        <f t="shared" si="261"/>
        <v>-</v>
      </c>
    </row>
    <row r="1605" spans="10:10">
      <c r="J1605" s="271" t="str">
        <f t="shared" si="261"/>
        <v>-</v>
      </c>
    </row>
    <row r="1606" spans="10:10">
      <c r="J1606" s="271" t="str">
        <f t="shared" si="261"/>
        <v>-</v>
      </c>
    </row>
    <row r="1607" spans="10:10">
      <c r="J1607" s="271" t="str">
        <f t="shared" si="261"/>
        <v>-</v>
      </c>
    </row>
    <row r="1608" spans="10:10">
      <c r="J1608" s="271" t="str">
        <f t="shared" si="261"/>
        <v>-</v>
      </c>
    </row>
  </sheetData>
  <autoFilter ref="A11:BU1608">
    <filterColumn colId="42" showButton="0"/>
  </autoFilter>
  <customSheetViews>
    <customSheetView guid="{C7102D02-788C-4FD5-8A9F-89AF3942CCB0}" scale="60" showPageBreaks="1" printArea="1" showAutoFilter="1" hiddenRows="1" hiddenColumns="1" topLeftCell="J38">
      <selection activeCell="L41" sqref="L41"/>
      <pageMargins left="0.51181102362204722" right="0.51181102362204722" top="0.55118110236220474" bottom="0.55118110236220474" header="0.31496062992125984" footer="0.31496062992125984"/>
      <printOptions horizontalCentered="1" verticalCentered="1"/>
      <pageSetup paperSize="122" scale="20" orientation="landscape" r:id="rId1"/>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D37B0559-C99D-4EDA-BAC4-3F8DB0B3460A}" scale="55" showPageBreaks="1" printArea="1" showAutoFilter="1" hiddenColumns="1" topLeftCell="BM11">
      <selection activeCell="BM11" sqref="BM11"/>
      <pageMargins left="0.51181102362204722" right="0.51181102362204722" top="0.55118110236220474" bottom="0.55118110236220474" header="0.31496062992125984" footer="0.31496062992125984"/>
      <printOptions horizontalCentered="1" verticalCentered="1"/>
      <pageSetup paperSize="122" scale="20" orientation="landscape" r:id="rId2"/>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56F99F4B-4280-42EC-833E-478E9E571AD4}" scale="80" showAutoFilter="1" hiddenColumns="1" topLeftCell="BL1">
      <selection activeCell="BM12" sqref="BM12:BM62"/>
      <pageMargins left="0.51181102362204722" right="0.51181102362204722" top="0.55118110236220474" bottom="0.55118110236220474" header="0.31496062992125984" footer="0.31496062992125984"/>
      <printOptions horizontalCentered="1" verticalCentered="1"/>
      <pageSetup paperSize="122" scale="20" orientation="landscape" r:id="rId3"/>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2AD9EF47-AC53-4E98-A03A-05B843BE4BE8}" scale="70" showPageBreaks="1" printArea="1" showAutoFilter="1" hiddenColumns="1" topLeftCell="K36">
      <pane ySplit="2.6595744680851063" topLeftCell="A61"/>
      <selection activeCell="BI36" sqref="BI36"/>
      <pageMargins left="0.51181102362204722" right="0.51181102362204722" top="0.55118110236220474" bottom="0.55118110236220474" header="0.31496062992125984" footer="0.31496062992125984"/>
      <printOptions horizontalCentered="1" verticalCentered="1"/>
      <pageSetup paperSize="122" scale="20" orientation="landscape" r:id="rId4"/>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3A5697C3-32C3-4CB4-89B9-188D7136933B}" scale="70" showPageBreaks="1" printArea="1" showAutoFilter="1" hiddenColumns="1" topLeftCell="BJ44">
      <selection activeCell="BL44" sqref="BL44"/>
      <pageMargins left="0.51181102362204722" right="0.51181102362204722" top="0.55118110236220474" bottom="0.55118110236220474" header="0.31496062992125984" footer="0.31496062992125984"/>
      <printOptions horizontalCentered="1" verticalCentered="1"/>
      <pageSetup paperSize="122" scale="20" orientation="landscape" r:id="rId5"/>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A2B88F19-5BB2-48CD-A2A2-022ACF2A0299}" scale="70" showPageBreaks="1" printArea="1" showAutoFilter="1" hiddenColumns="1" topLeftCell="BK11">
      <selection activeCell="BM12" sqref="BM12"/>
      <pageMargins left="0.51181102362204722" right="0.51181102362204722" top="0.55118110236220474" bottom="0.55118110236220474" header="0.31496062992125984" footer="0.31496062992125984"/>
      <printOptions horizontalCentered="1" verticalCentered="1"/>
      <pageSetup paperSize="122" scale="20" orientation="landscape" r:id="rId6"/>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8DDC4A9B-2B45-430C-A7BE-82A4208B61D4}" scale="50" showPageBreaks="1" printArea="1" showAutoFilter="1" hiddenColumns="1" topLeftCell="BJ8">
      <pane ySplit="4" topLeftCell="A57" activePane="bottomLeft" state="frozenSplit"/>
      <selection pane="bottomLeft" activeCell="BM57" sqref="BM57"/>
      <pageMargins left="0.51181102362204722" right="0.51181102362204722" top="0.55118110236220474" bottom="0.55118110236220474" header="0.31496062992125984" footer="0.31496062992125984"/>
      <printOptions horizontalCentered="1" verticalCentered="1"/>
      <pageSetup paperSize="122" scale="20" orientation="landscape" r:id="rId7"/>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85DF10E5-B9D7-436C-B1B4-AB007EA1F0C7}" scale="80" showPageBreaks="1" printArea="1" showAutoFilter="1" hiddenColumns="1" topLeftCell="BL53">
      <selection activeCell="BL53" sqref="BL53"/>
      <pageMargins left="0.51181102362204722" right="0.51181102362204722" top="0.55118110236220474" bottom="0.55118110236220474" header="0.31496062992125984" footer="0.31496062992125984"/>
      <printOptions horizontalCentered="1" verticalCentered="1"/>
      <pageSetup paperSize="122" scale="20" orientation="landscape" r:id="rId8"/>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28EB79F0-395E-4767-86D6-97F6B702BA68}" scale="40" showPageBreaks="1" printArea="1" showAutoFilter="1" hiddenColumns="1" topLeftCell="BJ10">
      <selection activeCell="BJ11" sqref="BJ11"/>
      <pageMargins left="0.51181102362204722" right="0.51181102362204722" top="0.55118110236220474" bottom="0.55118110236220474" header="0.31496062992125984" footer="0.31496062992125984"/>
      <printOptions horizontalCentered="1" verticalCentered="1"/>
      <pageSetup paperSize="122" scale="20" orientation="landscape" r:id="rId9"/>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E6E07115-0749-47B6-92C6-F1941D61B2DA}" scale="60" showAutoFilter="1">
      <pane xSplit="4" ySplit="11" topLeftCell="BJ14" activePane="bottomRight" state="frozen"/>
      <selection pane="bottomRight" activeCell="BJ14" sqref="BJ14"/>
      <pageMargins left="0.51181102362204722" right="0.51181102362204722" top="0.55118110236220474" bottom="0.55118110236220474" header="0.31496062992125984" footer="0.31496062992125984"/>
      <printOptions horizontalCentered="1" verticalCentered="1"/>
      <pageSetup paperSize="122" scale="20" orientation="landscape" r:id="rId10"/>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338E1B1A-3538-4D38-AA60-34697D8F19F7}" scale="85" showPageBreaks="1" printArea="1" showAutoFilter="1" topLeftCell="BD50">
      <selection activeCell="BH53" sqref="BH53"/>
      <pageMargins left="0.51181102362204722" right="0.51181102362204722" top="0.55118110236220474" bottom="0.55118110236220474" header="0.31496062992125984" footer="0.31496062992125984"/>
      <printOptions horizontalCentered="1" verticalCentered="1"/>
      <pageSetup paperSize="122" scale="20" orientation="landscape" r:id="rId11"/>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D875E5C8-73FE-4CB0-89D6-D68A9E2B92E6}" filter="1" showAutoFilter="1" topLeftCell="A11">
      <selection activeCell="C11" sqref="C11"/>
      <pageMargins left="0.51181102362204722" right="0.51181102362204722" top="0.55118110236220474" bottom="0.55118110236220474" header="0.31496062992125984" footer="0.31496062992125984"/>
      <printOptions horizontalCentered="1" verticalCentered="1"/>
      <pageSetup paperSize="122" scale="20" orientation="landscape" r:id="rId12"/>
      <headerFooter>
        <oddFooter>&amp;L&amp;6Carrera 30 No 25-90 Piso 9 Costado oriental PBX: (1) 368 00 38Código Postal: 111311www.serviciocivil.gov.co&amp;11&amp;C&amp;G&amp;R&amp;6Página &amp;P de &amp;N</oddFooter>
      </headerFooter>
      <autoFilter ref="A11:CC1608">
        <filterColumn colId="1">
          <filters>
            <filter val="JEFE OFICINA DE TICS / Líder de Gestión de Tics"/>
            <filter val="Jefe Oficina TIC´s / Líder de Seguridad de la Información"/>
          </filters>
        </filterColumn>
        <filterColumn colId="42" showButton="0"/>
      </autoFilter>
    </customSheetView>
    <customSheetView guid="{E921765E-E8CF-4A14-BC17-10404CBCBB56}" showAutoFilter="1" topLeftCell="BF25">
      <selection activeCell="BH26" sqref="BH26"/>
      <pageMargins left="0.51181102362204722" right="0.51181102362204722" top="0.55118110236220474" bottom="0.55118110236220474" header="0.31496062992125984" footer="0.31496062992125984"/>
      <printOptions horizontalCentered="1" verticalCentered="1"/>
      <pageSetup paperSize="122" scale="20" orientation="landscape" r:id="rId13"/>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A9711ADC-59AF-45C0-9380-5AF627DC59FD}" scale="70" showPageBreaks="1" printArea="1" showAutoFilter="1" hiddenColumns="1" topLeftCell="J45">
      <selection activeCell="BH46" sqref="BH46"/>
      <pageMargins left="0.51181102362204722" right="0.51181102362204722" top="0.55118110236220474" bottom="0.55118110236220474" header="0.31496062992125984" footer="0.31496062992125984"/>
      <printOptions horizontalCentered="1" verticalCentered="1"/>
      <pageSetup paperSize="122" scale="20" orientation="landscape" r:id="rId14"/>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4A38B631-B1A8-438C-8619-2337EA6BD300}" scale="60" showPageBreaks="1" printArea="1" showAutoFilter="1">
      <pane xSplit="4" ySplit="11" topLeftCell="BI12" activePane="bottomRight" state="frozen"/>
      <selection pane="bottomRight" activeCell="BK11" sqref="BK11"/>
      <pageMargins left="0.51181102362204722" right="0.51181102362204722" top="0.55118110236220474" bottom="0.55118110236220474" header="0.31496062992125984" footer="0.31496062992125984"/>
      <printOptions horizontalCentered="1" verticalCentered="1"/>
      <pageSetup paperSize="122" scale="20" orientation="landscape" r:id="rId15"/>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B2401E5E-9665-417D-8828-F978148A603E}" scale="110" showPageBreaks="1" printArea="1" showAutoFilter="1" hiddenColumns="1" topLeftCell="BI42">
      <selection activeCell="BL43" sqref="BL43"/>
      <pageMargins left="0.51181102362204722" right="0.51181102362204722" top="0.55118110236220474" bottom="0.55118110236220474" header="0.31496062992125984" footer="0.31496062992125984"/>
      <printOptions horizontalCentered="1" verticalCentered="1"/>
      <pageSetup paperSize="122" scale="20" orientation="landscape" r:id="rId16"/>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9C1D4242-0668-4426-9758-9FE329020DAC}" scale="50" showPageBreaks="1" printArea="1" showAutoFilter="1" hiddenColumns="1" topLeftCell="BJ25">
      <selection activeCell="BL27" sqref="BL27"/>
      <pageMargins left="0.51181102362204722" right="0.51181102362204722" top="0.55118110236220474" bottom="0.55118110236220474" header="0.31496062992125984" footer="0.31496062992125984"/>
      <printOptions horizontalCentered="1" verticalCentered="1"/>
      <pageSetup paperSize="122" scale="20" orientation="landscape" r:id="rId17"/>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FCE1872E-FA8F-45BB-BEA3-8D26A8E3DF65}" scale="70" printArea="1" showAutoFilter="1" hiddenColumns="1" topLeftCell="BK10">
      <pane ySplit="2" topLeftCell="A18" activePane="bottomLeft" state="frozen"/>
      <selection pane="bottomLeft" activeCell="BL18" sqref="BL18"/>
      <pageMargins left="0.51181102362204722" right="0.51181102362204722" top="0.55118110236220474" bottom="0.55118110236220474" header="0.31496062992125984" footer="0.31496062992125984"/>
      <printOptions horizontalCentered="1" verticalCentered="1"/>
      <pageSetup paperSize="122" scale="20" orientation="landscape" r:id="rId18"/>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B6B3D1B5-4EC4-46FA-98FB-C9A444455A8A}" scale="85" showPageBreaks="1" printArea="1" showAutoFilter="1" hiddenColumns="1" topLeftCell="BK1">
      <selection activeCell="BL10" sqref="BL10:BO10"/>
      <pageMargins left="0.51181102362204722" right="0.51181102362204722" top="0.55118110236220474" bottom="0.55118110236220474" header="0.31496062992125984" footer="0.31496062992125984"/>
      <printOptions horizontalCentered="1" verticalCentered="1"/>
      <pageSetup paperSize="122" scale="20" orientation="landscape" r:id="rId19"/>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91E911A3-C514-4054-A7A3-0A80904158C5}" scale="80" showAutoFilter="1" hiddenColumns="1" topLeftCell="BL8">
      <pane ySplit="4" topLeftCell="A31" activePane="bottomLeft" state="frozenSplit"/>
      <selection pane="bottomLeft" activeCell="BL31" sqref="BL31"/>
      <pageMargins left="0.51181102362204722" right="0.51181102362204722" top="0.55118110236220474" bottom="0.55118110236220474" header="0.31496062992125984" footer="0.31496062992125984"/>
      <printOptions horizontalCentered="1" verticalCentered="1"/>
      <pageSetup paperSize="122" scale="20" orientation="landscape" r:id="rId20"/>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D41B4035-8BD2-47AB-A832-1F7BBC142080}" scale="40" showPageBreaks="1" printArea="1" showAutoFilter="1" hiddenColumns="1" topLeftCell="A8">
      <pane ySplit="4" topLeftCell="A58" activePane="bottomLeft" state="frozenSplit"/>
      <selection pane="bottomLeft" activeCell="F60" sqref="F60"/>
      <pageMargins left="0.51181102362204722" right="0.51181102362204722" top="0.55118110236220474" bottom="0.55118110236220474" header="0.31496062992125984" footer="0.31496062992125984"/>
      <printOptions horizontalCentered="1" verticalCentered="1"/>
      <pageSetup paperSize="122" scale="20" orientation="landscape" r:id="rId21"/>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E9F22DC8-DF35-4B57-82D5-15C70FC87FF7}" scale="80" showPageBreaks="1" printArea="1" showAutoFilter="1" hiddenColumns="1" topLeftCell="BK8">
      <pane ySplit="4" topLeftCell="A31" activePane="bottomLeft" state="frozenSplit"/>
      <selection pane="bottomLeft" activeCell="BM31" sqref="BM31"/>
      <pageMargins left="0.51181102362204722" right="0.51181102362204722" top="0.55118110236220474" bottom="0.55118110236220474" header="0.31496062992125984" footer="0.31496062992125984"/>
      <printOptions horizontalCentered="1" verticalCentered="1"/>
      <pageSetup paperSize="122" scale="20" orientation="landscape" r:id="rId22"/>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8C6BF91F-C526-4359-843D-4C677FE09932}" scale="55" showPageBreaks="1" printArea="1" showAutoFilter="1" hiddenColumns="1" topLeftCell="G8">
      <pane ySplit="23" topLeftCell="A32" activePane="bottomLeft" state="frozenSplit"/>
      <selection pane="bottomLeft" activeCell="BI32" sqref="BI32"/>
      <pageMargins left="0.51181102362204722" right="0.51181102362204722" top="0.55118110236220474" bottom="0.55118110236220474" header="0.31496062992125984" footer="0.31496062992125984"/>
      <printOptions horizontalCentered="1" verticalCentered="1"/>
      <pageSetup paperSize="122" scale="20" orientation="landscape" r:id="rId23"/>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8E813F4D-8069-40F4-AFAE-768DAB110D2F}" scale="80" showPageBreaks="1" printArea="1" showAutoFilter="1" hiddenColumns="1" topLeftCell="BL18">
      <selection activeCell="BL19" sqref="BL19"/>
      <pageMargins left="0.51181102362204722" right="0.51181102362204722" top="0.55118110236220474" bottom="0.55118110236220474" header="0.31496062992125984" footer="0.31496062992125984"/>
      <printOptions horizontalCentered="1" verticalCentered="1"/>
      <pageSetup paperSize="122" scale="20" orientation="landscape" r:id="rId24"/>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 guid="{75E85E36-D729-42B5-A341-5B81B528C62C}" scale="50" showPageBreaks="1" printArea="1" showAutoFilter="1" hiddenRows="1" hiddenColumns="1" topLeftCell="BL13">
      <selection activeCell="BM13" sqref="BM13"/>
      <pageMargins left="0.51181102362204722" right="0.51181102362204722" top="0.55118110236220474" bottom="0.55118110236220474" header="0.31496062992125984" footer="0.31496062992125984"/>
      <printOptions horizontalCentered="1" verticalCentered="1"/>
      <pageSetup paperSize="122" scale="20" orientation="landscape" r:id="rId25"/>
      <headerFooter>
        <oddFooter>&amp;L&amp;6Carrera 30 No 25-90 Piso 9 Costado oriental PBX: (1) 368 00 38Código Postal: 111311www.serviciocivil.gov.co&amp;11&amp;C&amp;G&amp;R&amp;6Página &amp;P de &amp;N</oddFooter>
      </headerFooter>
      <autoFilter ref="A11:BU1608">
        <filterColumn colId="42" showButton="0"/>
      </autoFilter>
    </customSheetView>
  </customSheetViews>
  <mergeCells count="343">
    <mergeCell ref="BP10:BS10"/>
    <mergeCell ref="A8:BS8"/>
    <mergeCell ref="BH9:BS9"/>
    <mergeCell ref="BL1:BS2"/>
    <mergeCell ref="BL3:BS4"/>
    <mergeCell ref="BL5:BS6"/>
    <mergeCell ref="BK44:BK46"/>
    <mergeCell ref="BK47:BK49"/>
    <mergeCell ref="BK24:BK26"/>
    <mergeCell ref="BK32:BK36"/>
    <mergeCell ref="BK37:BK39"/>
    <mergeCell ref="BK28:BK29"/>
    <mergeCell ref="BF44:BF46"/>
    <mergeCell ref="BG44:BG46"/>
    <mergeCell ref="BG35:BG36"/>
    <mergeCell ref="BC37:BC39"/>
    <mergeCell ref="BD37:BD39"/>
    <mergeCell ref="BE37:BE39"/>
    <mergeCell ref="BF37:BF39"/>
    <mergeCell ref="BG37:BG39"/>
    <mergeCell ref="BC30:BC31"/>
    <mergeCell ref="BD30:BD31"/>
    <mergeCell ref="BE30:BE31"/>
    <mergeCell ref="BF30:BF31"/>
    <mergeCell ref="BK50:BK52"/>
    <mergeCell ref="BK61:BK62"/>
    <mergeCell ref="BK55:BK56"/>
    <mergeCell ref="BK53:BK54"/>
    <mergeCell ref="BK30:BK31"/>
    <mergeCell ref="BK40:BK41"/>
    <mergeCell ref="BC40:BC41"/>
    <mergeCell ref="BD40:BD41"/>
    <mergeCell ref="BE40:BE41"/>
    <mergeCell ref="BF40:BF41"/>
    <mergeCell ref="BG40:BG41"/>
    <mergeCell ref="BC42:BC43"/>
    <mergeCell ref="BD42:BD43"/>
    <mergeCell ref="BC47:BC49"/>
    <mergeCell ref="BD47:BD49"/>
    <mergeCell ref="BE47:BE49"/>
    <mergeCell ref="BF47:BF49"/>
    <mergeCell ref="BG47:BG49"/>
    <mergeCell ref="BE42:BE43"/>
    <mergeCell ref="BF42:BF43"/>
    <mergeCell ref="BG42:BG43"/>
    <mergeCell ref="BC44:BC46"/>
    <mergeCell ref="BD44:BD46"/>
    <mergeCell ref="BE44:BE46"/>
    <mergeCell ref="BG30:BG31"/>
    <mergeCell ref="BC32:BC33"/>
    <mergeCell ref="BD32:BD33"/>
    <mergeCell ref="BE32:BE33"/>
    <mergeCell ref="BF32:BF33"/>
    <mergeCell ref="BG32:BG33"/>
    <mergeCell ref="BC35:BC36"/>
    <mergeCell ref="BD35:BD36"/>
    <mergeCell ref="BE35:BE36"/>
    <mergeCell ref="BF35:BF36"/>
    <mergeCell ref="BC28:BC29"/>
    <mergeCell ref="BD28:BD29"/>
    <mergeCell ref="BE28:BE29"/>
    <mergeCell ref="BF28:BF29"/>
    <mergeCell ref="BC20:BC23"/>
    <mergeCell ref="BD20:BD23"/>
    <mergeCell ref="BE20:BE23"/>
    <mergeCell ref="BF20:BF23"/>
    <mergeCell ref="BG20:BG23"/>
    <mergeCell ref="BC24:BC25"/>
    <mergeCell ref="BD24:BD25"/>
    <mergeCell ref="BE24:BE25"/>
    <mergeCell ref="BF24:BF25"/>
    <mergeCell ref="BG24:BG25"/>
    <mergeCell ref="BG28:BG29"/>
    <mergeCell ref="BG12:BG13"/>
    <mergeCell ref="BC15:BC17"/>
    <mergeCell ref="BD15:BD17"/>
    <mergeCell ref="BC18:BC19"/>
    <mergeCell ref="BD18:BD19"/>
    <mergeCell ref="BE18:BE19"/>
    <mergeCell ref="BF18:BF19"/>
    <mergeCell ref="BG18:BG19"/>
    <mergeCell ref="BE15:BE17"/>
    <mergeCell ref="BF15:BF17"/>
    <mergeCell ref="BG15:BG17"/>
    <mergeCell ref="AQ37:AQ39"/>
    <mergeCell ref="AR37:AR39"/>
    <mergeCell ref="AQ40:AQ41"/>
    <mergeCell ref="AR40:AR41"/>
    <mergeCell ref="AQ42:AQ43"/>
    <mergeCell ref="AR42:AR43"/>
    <mergeCell ref="AQ47:AQ49"/>
    <mergeCell ref="AR47:AR49"/>
    <mergeCell ref="AQ50:AQ51"/>
    <mergeCell ref="AR50:AR51"/>
    <mergeCell ref="AQ44:AQ46"/>
    <mergeCell ref="AR44:AR46"/>
    <mergeCell ref="AQ28:AQ29"/>
    <mergeCell ref="AR28:AR29"/>
    <mergeCell ref="AQ30:AQ31"/>
    <mergeCell ref="AR30:AR31"/>
    <mergeCell ref="AQ32:AQ33"/>
    <mergeCell ref="AR32:AR33"/>
    <mergeCell ref="AQ35:AQ36"/>
    <mergeCell ref="AR35:AR36"/>
    <mergeCell ref="AQ12:AQ13"/>
    <mergeCell ref="AR12:AR13"/>
    <mergeCell ref="AQ15:AQ17"/>
    <mergeCell ref="AR15:AR17"/>
    <mergeCell ref="AQ18:AQ19"/>
    <mergeCell ref="AR18:AR19"/>
    <mergeCell ref="AQ20:AQ23"/>
    <mergeCell ref="AR20:AR23"/>
    <mergeCell ref="AQ24:AQ25"/>
    <mergeCell ref="AR24:AR25"/>
    <mergeCell ref="A50:A52"/>
    <mergeCell ref="B50:B52"/>
    <mergeCell ref="G30:G31"/>
    <mergeCell ref="H30:H31"/>
    <mergeCell ref="I30:I31"/>
    <mergeCell ref="K30:K31"/>
    <mergeCell ref="E30:E31"/>
    <mergeCell ref="D30:D31"/>
    <mergeCell ref="C30:C31"/>
    <mergeCell ref="A32:A36"/>
    <mergeCell ref="A42:A43"/>
    <mergeCell ref="B42:B43"/>
    <mergeCell ref="C42:C43"/>
    <mergeCell ref="D42:D43"/>
    <mergeCell ref="E42:E43"/>
    <mergeCell ref="G42:G43"/>
    <mergeCell ref="A37:A41"/>
    <mergeCell ref="I40:I41"/>
    <mergeCell ref="G32:G33"/>
    <mergeCell ref="C35:C36"/>
    <mergeCell ref="D35:D36"/>
    <mergeCell ref="E35:E36"/>
    <mergeCell ref="G35:G36"/>
    <mergeCell ref="B32:B36"/>
    <mergeCell ref="A15:A17"/>
    <mergeCell ref="B15:B17"/>
    <mergeCell ref="C15:C17"/>
    <mergeCell ref="A30:A31"/>
    <mergeCell ref="H32:H33"/>
    <mergeCell ref="I32:I33"/>
    <mergeCell ref="K32:K33"/>
    <mergeCell ref="H35:H36"/>
    <mergeCell ref="I35:I36"/>
    <mergeCell ref="K35:K36"/>
    <mergeCell ref="A18:A19"/>
    <mergeCell ref="B18:B19"/>
    <mergeCell ref="C18:C19"/>
    <mergeCell ref="D18:D19"/>
    <mergeCell ref="E18:E19"/>
    <mergeCell ref="G18:G19"/>
    <mergeCell ref="H18:H19"/>
    <mergeCell ref="I18:I19"/>
    <mergeCell ref="K18:K19"/>
    <mergeCell ref="D15:D17"/>
    <mergeCell ref="E15:E17"/>
    <mergeCell ref="A20:A23"/>
    <mergeCell ref="B20:B23"/>
    <mergeCell ref="C20:C23"/>
    <mergeCell ref="A1:E6"/>
    <mergeCell ref="M10:M11"/>
    <mergeCell ref="AQ11:AR11"/>
    <mergeCell ref="N10:N11"/>
    <mergeCell ref="B12:B14"/>
    <mergeCell ref="C12:C13"/>
    <mergeCell ref="D12:D13"/>
    <mergeCell ref="E12:E13"/>
    <mergeCell ref="G12:G13"/>
    <mergeCell ref="H12:H13"/>
    <mergeCell ref="F1:BK2"/>
    <mergeCell ref="F3:BK4"/>
    <mergeCell ref="F5:BK6"/>
    <mergeCell ref="A9:G10"/>
    <mergeCell ref="H9:K9"/>
    <mergeCell ref="L9:BG9"/>
    <mergeCell ref="A12:A14"/>
    <mergeCell ref="I12:I13"/>
    <mergeCell ref="K12:K13"/>
    <mergeCell ref="H10:K10"/>
    <mergeCell ref="L10:L11"/>
    <mergeCell ref="BH10:BK10"/>
    <mergeCell ref="BC12:BC13"/>
    <mergeCell ref="BD12:BD13"/>
    <mergeCell ref="BL10:BO10"/>
    <mergeCell ref="E24:E25"/>
    <mergeCell ref="G24:G25"/>
    <mergeCell ref="H24:H25"/>
    <mergeCell ref="I24:I25"/>
    <mergeCell ref="K24:K25"/>
    <mergeCell ref="K20:K23"/>
    <mergeCell ref="BK12:BK14"/>
    <mergeCell ref="BK18:BK19"/>
    <mergeCell ref="BK20:BK23"/>
    <mergeCell ref="BK15:BK17"/>
    <mergeCell ref="BE10:BG10"/>
    <mergeCell ref="O10:AD10"/>
    <mergeCell ref="AE10:AF10"/>
    <mergeCell ref="AP10:AR10"/>
    <mergeCell ref="AG10:AO10"/>
    <mergeCell ref="AS10:BD10"/>
    <mergeCell ref="G15:G17"/>
    <mergeCell ref="H15:H17"/>
    <mergeCell ref="I15:I17"/>
    <mergeCell ref="K15:K17"/>
    <mergeCell ref="F15:F16"/>
    <mergeCell ref="BE12:BE13"/>
    <mergeCell ref="BF12:BF13"/>
    <mergeCell ref="D20:D23"/>
    <mergeCell ref="E20:E23"/>
    <mergeCell ref="G20:G23"/>
    <mergeCell ref="H20:H23"/>
    <mergeCell ref="I20:I23"/>
    <mergeCell ref="J20:J23"/>
    <mergeCell ref="A24:A26"/>
    <mergeCell ref="B24:B26"/>
    <mergeCell ref="C24:C25"/>
    <mergeCell ref="D24:D25"/>
    <mergeCell ref="B28:B29"/>
    <mergeCell ref="C28:C29"/>
    <mergeCell ref="D28:D29"/>
    <mergeCell ref="E28:E29"/>
    <mergeCell ref="G28:G29"/>
    <mergeCell ref="A28:A29"/>
    <mergeCell ref="H28:H29"/>
    <mergeCell ref="I28:I29"/>
    <mergeCell ref="K28:K29"/>
    <mergeCell ref="C32:C33"/>
    <mergeCell ref="D32:D33"/>
    <mergeCell ref="E32:E33"/>
    <mergeCell ref="K40:K41"/>
    <mergeCell ref="B30:B31"/>
    <mergeCell ref="B37:B41"/>
    <mergeCell ref="C37:C39"/>
    <mergeCell ref="D37:D39"/>
    <mergeCell ref="E37:E39"/>
    <mergeCell ref="G37:G39"/>
    <mergeCell ref="H37:H39"/>
    <mergeCell ref="I37:I39"/>
    <mergeCell ref="K37:K39"/>
    <mergeCell ref="C40:C41"/>
    <mergeCell ref="D40:D41"/>
    <mergeCell ref="E40:E41"/>
    <mergeCell ref="G40:G41"/>
    <mergeCell ref="H40:H41"/>
    <mergeCell ref="A44:A49"/>
    <mergeCell ref="B44:B49"/>
    <mergeCell ref="C44:C46"/>
    <mergeCell ref="D44:D46"/>
    <mergeCell ref="E44:E46"/>
    <mergeCell ref="G44:G46"/>
    <mergeCell ref="H44:H46"/>
    <mergeCell ref="I44:I46"/>
    <mergeCell ref="K44:K46"/>
    <mergeCell ref="I47:I49"/>
    <mergeCell ref="K47:K49"/>
    <mergeCell ref="F45:F46"/>
    <mergeCell ref="H42:H43"/>
    <mergeCell ref="I42:I43"/>
    <mergeCell ref="K42:K43"/>
    <mergeCell ref="BD50:BD51"/>
    <mergeCell ref="BC50:BC51"/>
    <mergeCell ref="C50:C51"/>
    <mergeCell ref="D50:D51"/>
    <mergeCell ref="E50:E51"/>
    <mergeCell ref="G50:G51"/>
    <mergeCell ref="H50:H51"/>
    <mergeCell ref="I50:I51"/>
    <mergeCell ref="K50:K51"/>
    <mergeCell ref="C47:C49"/>
    <mergeCell ref="D47:D49"/>
    <mergeCell ref="E47:E49"/>
    <mergeCell ref="G47:G49"/>
    <mergeCell ref="H47:H49"/>
    <mergeCell ref="A57:A60"/>
    <mergeCell ref="B57:B60"/>
    <mergeCell ref="C57:C60"/>
    <mergeCell ref="D57:D60"/>
    <mergeCell ref="E57:E60"/>
    <mergeCell ref="K53:K54"/>
    <mergeCell ref="G55:G56"/>
    <mergeCell ref="H55:H56"/>
    <mergeCell ref="I55:I56"/>
    <mergeCell ref="K55:K56"/>
    <mergeCell ref="A53:A56"/>
    <mergeCell ref="E53:E54"/>
    <mergeCell ref="G53:G54"/>
    <mergeCell ref="H53:H54"/>
    <mergeCell ref="I53:I54"/>
    <mergeCell ref="C53:C54"/>
    <mergeCell ref="E55:E56"/>
    <mergeCell ref="B53:B56"/>
    <mergeCell ref="D53:D54"/>
    <mergeCell ref="D55:D56"/>
    <mergeCell ref="BK42:BK43"/>
    <mergeCell ref="G57:G60"/>
    <mergeCell ref="H57:H60"/>
    <mergeCell ref="I57:I60"/>
    <mergeCell ref="J57:J60"/>
    <mergeCell ref="K57:K60"/>
    <mergeCell ref="AQ57:AQ60"/>
    <mergeCell ref="AR57:AR60"/>
    <mergeCell ref="BC53:BC54"/>
    <mergeCell ref="BD53:BD54"/>
    <mergeCell ref="BE53:BE54"/>
    <mergeCell ref="BE50:BE51"/>
    <mergeCell ref="BF50:BF51"/>
    <mergeCell ref="BG50:BG51"/>
    <mergeCell ref="AQ53:AQ54"/>
    <mergeCell ref="AR53:AR54"/>
    <mergeCell ref="AQ55:AQ56"/>
    <mergeCell ref="AR55:AR56"/>
    <mergeCell ref="BF55:BF56"/>
    <mergeCell ref="BK57:BK60"/>
    <mergeCell ref="BF53:BF54"/>
    <mergeCell ref="BG53:BG54"/>
    <mergeCell ref="BC55:BC56"/>
    <mergeCell ref="BD55:BD56"/>
    <mergeCell ref="A61:A62"/>
    <mergeCell ref="B61:B62"/>
    <mergeCell ref="C61:C62"/>
    <mergeCell ref="D61:D62"/>
    <mergeCell ref="E61:E62"/>
    <mergeCell ref="H61:H62"/>
    <mergeCell ref="I61:I62"/>
    <mergeCell ref="K61:K62"/>
    <mergeCell ref="G61:G62"/>
    <mergeCell ref="BE61:BE62"/>
    <mergeCell ref="BF61:BF62"/>
    <mergeCell ref="BG61:BG62"/>
    <mergeCell ref="AQ61:AQ62"/>
    <mergeCell ref="AR61:AR62"/>
    <mergeCell ref="C55:C56"/>
    <mergeCell ref="BC57:BC60"/>
    <mergeCell ref="BD57:BD60"/>
    <mergeCell ref="BE57:BE60"/>
    <mergeCell ref="BF57:BF60"/>
    <mergeCell ref="BG57:BG60"/>
    <mergeCell ref="BG55:BG56"/>
    <mergeCell ref="BD61:BD62"/>
    <mergeCell ref="BE55:BE56"/>
  </mergeCells>
  <conditionalFormatting sqref="K63:K1048576">
    <cfRule type="containsText" dxfId="175" priority="191" operator="containsText" text="Bajo">
      <formula>NOT(ISERROR(SEARCH("Bajo",K63)))</formula>
    </cfRule>
    <cfRule type="containsText" dxfId="174" priority="192" operator="containsText" text="Moderado">
      <formula>NOT(ISERROR(SEARCH("Moderado",K63)))</formula>
    </cfRule>
    <cfRule type="containsText" dxfId="173" priority="193" operator="containsText" text="Alto">
      <formula>NOT(ISERROR(SEARCH("Alto",K63)))</formula>
    </cfRule>
    <cfRule type="containsText" dxfId="172" priority="194" operator="containsText" text="Extremadamente alto">
      <formula>NOT(ISERROR(SEARCH("Extremadamente alto",K63)))</formula>
    </cfRule>
  </conditionalFormatting>
  <conditionalFormatting sqref="K15:K16">
    <cfRule type="containsText" dxfId="171" priority="179" operator="containsText" text="Bajo">
      <formula>NOT(ISERROR(SEARCH("Bajo",K15)))</formula>
    </cfRule>
    <cfRule type="containsText" dxfId="170" priority="180" operator="containsText" text="Moderado">
      <formula>NOT(ISERROR(SEARCH("Moderado",K15)))</formula>
    </cfRule>
    <cfRule type="containsText" dxfId="169" priority="181" operator="containsText" text="Alto">
      <formula>NOT(ISERROR(SEARCH("Alto",K15)))</formula>
    </cfRule>
    <cfRule type="containsText" dxfId="168" priority="182" operator="containsText" text="Extremadamente alto">
      <formula>NOT(ISERROR(SEARCH("Extremadamente alto",K15)))</formula>
    </cfRule>
  </conditionalFormatting>
  <conditionalFormatting sqref="K18">
    <cfRule type="containsText" dxfId="167" priority="175" operator="containsText" text="Bajo">
      <formula>NOT(ISERROR(SEARCH("Bajo",K18)))</formula>
    </cfRule>
    <cfRule type="containsText" dxfId="166" priority="176" operator="containsText" text="Moderado">
      <formula>NOT(ISERROR(SEARCH("Moderado",K18)))</formula>
    </cfRule>
    <cfRule type="containsText" dxfId="165" priority="177" operator="containsText" text="Alto">
      <formula>NOT(ISERROR(SEARCH("Alto",K18)))</formula>
    </cfRule>
    <cfRule type="containsText" dxfId="164" priority="178" operator="containsText" text="Extremadamente alto">
      <formula>NOT(ISERROR(SEARCH("Extremadamente alto",K18)))</formula>
    </cfRule>
  </conditionalFormatting>
  <conditionalFormatting sqref="K57">
    <cfRule type="containsText" dxfId="163" priority="111" operator="containsText" text="Bajo">
      <formula>NOT(ISERROR(SEARCH("Bajo",K57)))</formula>
    </cfRule>
    <cfRule type="containsText" dxfId="162" priority="112" operator="containsText" text="Moderado">
      <formula>NOT(ISERROR(SEARCH("Moderado",K57)))</formula>
    </cfRule>
    <cfRule type="containsText" dxfId="161" priority="113" operator="containsText" text="Alto">
      <formula>NOT(ISERROR(SEARCH("Alto",K57)))</formula>
    </cfRule>
    <cfRule type="containsText" dxfId="160" priority="114" operator="containsText" text="Extremadamente alto">
      <formula>NOT(ISERROR(SEARCH("Extremadamente alto",K57)))</formula>
    </cfRule>
  </conditionalFormatting>
  <conditionalFormatting sqref="K20">
    <cfRule type="containsText" dxfId="159" priority="167" operator="containsText" text="Bajo">
      <formula>NOT(ISERROR(SEARCH("Bajo",K20)))</formula>
    </cfRule>
    <cfRule type="containsText" dxfId="158" priority="168" operator="containsText" text="Moderado">
      <formula>NOT(ISERROR(SEARCH("Moderado",K20)))</formula>
    </cfRule>
    <cfRule type="containsText" dxfId="157" priority="169" operator="containsText" text="Alto">
      <formula>NOT(ISERROR(SEARCH("Alto",K20)))</formula>
    </cfRule>
    <cfRule type="containsText" dxfId="156" priority="170" operator="containsText" text="Extremadamente alto">
      <formula>NOT(ISERROR(SEARCH("Extremadamente alto",K20)))</formula>
    </cfRule>
  </conditionalFormatting>
  <conditionalFormatting sqref="K24 K26:K27">
    <cfRule type="containsText" dxfId="155" priority="163" operator="containsText" text="Bajo">
      <formula>NOT(ISERROR(SEARCH("Bajo",K24)))</formula>
    </cfRule>
    <cfRule type="containsText" dxfId="154" priority="164" operator="containsText" text="Moderado">
      <formula>NOT(ISERROR(SEARCH("Moderado",K24)))</formula>
    </cfRule>
    <cfRule type="containsText" dxfId="153" priority="165" operator="containsText" text="Alto">
      <formula>NOT(ISERROR(SEARCH("Alto",K24)))</formula>
    </cfRule>
    <cfRule type="containsText" dxfId="152" priority="166" operator="containsText" text="Extremadamente alto">
      <formula>NOT(ISERROR(SEARCH("Extremadamente alto",K24)))</formula>
    </cfRule>
  </conditionalFormatting>
  <conditionalFormatting sqref="K30">
    <cfRule type="containsText" dxfId="151" priority="151" operator="containsText" text="Bajo">
      <formula>NOT(ISERROR(SEARCH("Bajo",K30)))</formula>
    </cfRule>
    <cfRule type="containsText" dxfId="150" priority="152" operator="containsText" text="Moderado">
      <formula>NOT(ISERROR(SEARCH("Moderado",K30)))</formula>
    </cfRule>
    <cfRule type="containsText" dxfId="149" priority="153" operator="containsText" text="Alto">
      <formula>NOT(ISERROR(SEARCH("Alto",K30)))</formula>
    </cfRule>
    <cfRule type="containsText" dxfId="148" priority="154" operator="containsText" text="Extremadamente alto">
      <formula>NOT(ISERROR(SEARCH("Extremadamente alto",K30)))</formula>
    </cfRule>
  </conditionalFormatting>
  <conditionalFormatting sqref="K32 K34:K35">
    <cfRule type="containsText" dxfId="147" priority="147" operator="containsText" text="Bajo">
      <formula>NOT(ISERROR(SEARCH("Bajo",K32)))</formula>
    </cfRule>
    <cfRule type="containsText" dxfId="146" priority="148" operator="containsText" text="Moderado">
      <formula>NOT(ISERROR(SEARCH("Moderado",K32)))</formula>
    </cfRule>
    <cfRule type="containsText" dxfId="145" priority="149" operator="containsText" text="Alto">
      <formula>NOT(ISERROR(SEARCH("Alto",K32)))</formula>
    </cfRule>
    <cfRule type="containsText" dxfId="144" priority="150" operator="containsText" text="Extremadamente alto">
      <formula>NOT(ISERROR(SEARCH("Extremadamente alto",K32)))</formula>
    </cfRule>
  </conditionalFormatting>
  <conditionalFormatting sqref="K40">
    <cfRule type="containsText" dxfId="143" priority="139" operator="containsText" text="Bajo">
      <formula>NOT(ISERROR(SEARCH("Bajo",K40)))</formula>
    </cfRule>
    <cfRule type="containsText" dxfId="142" priority="140" operator="containsText" text="Moderado">
      <formula>NOT(ISERROR(SEARCH("Moderado",K40)))</formula>
    </cfRule>
    <cfRule type="containsText" dxfId="141" priority="141" operator="containsText" text="Alto">
      <formula>NOT(ISERROR(SEARCH("Alto",K40)))</formula>
    </cfRule>
    <cfRule type="containsText" dxfId="140" priority="142" operator="containsText" text="Extremadamente alto">
      <formula>NOT(ISERROR(SEARCH("Extremadamente alto",K40)))</formula>
    </cfRule>
  </conditionalFormatting>
  <conditionalFormatting sqref="K61">
    <cfRule type="containsText" dxfId="139" priority="107" operator="containsText" text="Bajo">
      <formula>NOT(ISERROR(SEARCH("Bajo",K61)))</formula>
    </cfRule>
    <cfRule type="containsText" dxfId="138" priority="108" operator="containsText" text="Moderado">
      <formula>NOT(ISERROR(SEARCH("Moderado",K61)))</formula>
    </cfRule>
    <cfRule type="containsText" dxfId="137" priority="109" operator="containsText" text="Alto">
      <formula>NOT(ISERROR(SEARCH("Alto",K61)))</formula>
    </cfRule>
    <cfRule type="containsText" dxfId="136" priority="110" operator="containsText" text="Extremadamente alto">
      <formula>NOT(ISERROR(SEARCH("Extremadamente alto",K61)))</formula>
    </cfRule>
  </conditionalFormatting>
  <conditionalFormatting sqref="K37:K38">
    <cfRule type="containsText" dxfId="135" priority="135" operator="containsText" text="Bajo">
      <formula>NOT(ISERROR(SEARCH("Bajo",K37)))</formula>
    </cfRule>
    <cfRule type="containsText" dxfId="134" priority="136" operator="containsText" text="Moderado">
      <formula>NOT(ISERROR(SEARCH("Moderado",K37)))</formula>
    </cfRule>
    <cfRule type="containsText" dxfId="133" priority="137" operator="containsText" text="Alto">
      <formula>NOT(ISERROR(SEARCH("Alto",K37)))</formula>
    </cfRule>
    <cfRule type="containsText" dxfId="132" priority="138" operator="containsText" text="Extremadamente alto">
      <formula>NOT(ISERROR(SEARCH("Extremadamente alto",K37)))</formula>
    </cfRule>
  </conditionalFormatting>
  <conditionalFormatting sqref="K42">
    <cfRule type="containsText" dxfId="131" priority="131" operator="containsText" text="Bajo">
      <formula>NOT(ISERROR(SEARCH("Bajo",K42)))</formula>
    </cfRule>
    <cfRule type="containsText" dxfId="130" priority="132" operator="containsText" text="Moderado">
      <formula>NOT(ISERROR(SEARCH("Moderado",K42)))</formula>
    </cfRule>
    <cfRule type="containsText" dxfId="129" priority="133" operator="containsText" text="Alto">
      <formula>NOT(ISERROR(SEARCH("Alto",K42)))</formula>
    </cfRule>
    <cfRule type="containsText" dxfId="128" priority="134" operator="containsText" text="Extremadamente alto">
      <formula>NOT(ISERROR(SEARCH("Extremadamente alto",K42)))</formula>
    </cfRule>
  </conditionalFormatting>
  <conditionalFormatting sqref="K44:K45 K47">
    <cfRule type="containsText" dxfId="127" priority="127" operator="containsText" text="Bajo">
      <formula>NOT(ISERROR(SEARCH("Bajo",K44)))</formula>
    </cfRule>
    <cfRule type="containsText" dxfId="126" priority="128" operator="containsText" text="Moderado">
      <formula>NOT(ISERROR(SEARCH("Moderado",K44)))</formula>
    </cfRule>
    <cfRule type="containsText" dxfId="125" priority="129" operator="containsText" text="Alto">
      <formula>NOT(ISERROR(SEARCH("Alto",K44)))</formula>
    </cfRule>
    <cfRule type="containsText" dxfId="124" priority="130" operator="containsText" text="Extremadamente alto">
      <formula>NOT(ISERROR(SEARCH("Extremadamente alto",K44)))</formula>
    </cfRule>
  </conditionalFormatting>
  <conditionalFormatting sqref="K50 K52">
    <cfRule type="containsText" dxfId="123" priority="119" operator="containsText" text="Bajo">
      <formula>NOT(ISERROR(SEARCH("Bajo",K50)))</formula>
    </cfRule>
    <cfRule type="containsText" dxfId="122" priority="120" operator="containsText" text="Moderado">
      <formula>NOT(ISERROR(SEARCH("Moderado",K50)))</formula>
    </cfRule>
    <cfRule type="containsText" dxfId="121" priority="121" operator="containsText" text="Alto">
      <formula>NOT(ISERROR(SEARCH("Alto",K50)))</formula>
    </cfRule>
    <cfRule type="containsText" dxfId="120" priority="122" operator="containsText" text="Extremadamente alto">
      <formula>NOT(ISERROR(SEARCH("Extremadamente alto",K50)))</formula>
    </cfRule>
  </conditionalFormatting>
  <conditionalFormatting sqref="K53 K55">
    <cfRule type="containsText" dxfId="119" priority="115" operator="containsText" text="Bajo">
      <formula>NOT(ISERROR(SEARCH("Bajo",K53)))</formula>
    </cfRule>
    <cfRule type="containsText" dxfId="118" priority="116" operator="containsText" text="Moderado">
      <formula>NOT(ISERROR(SEARCH("Moderado",K53)))</formula>
    </cfRule>
    <cfRule type="containsText" dxfId="117" priority="117" operator="containsText" text="Alto">
      <formula>NOT(ISERROR(SEARCH("Alto",K53)))</formula>
    </cfRule>
    <cfRule type="containsText" dxfId="116" priority="118" operator="containsText" text="Extremadamente alto">
      <formula>NOT(ISERROR(SEARCH("Extremadamente alto",K53)))</formula>
    </cfRule>
  </conditionalFormatting>
  <conditionalFormatting sqref="K12">
    <cfRule type="containsText" dxfId="115" priority="103" operator="containsText" text="Bajo">
      <formula>NOT(ISERROR(SEARCH("Bajo",K12)))</formula>
    </cfRule>
    <cfRule type="containsText" dxfId="114" priority="104" operator="containsText" text="Moderado">
      <formula>NOT(ISERROR(SEARCH("Moderado",K12)))</formula>
    </cfRule>
    <cfRule type="containsText" dxfId="113" priority="105" operator="containsText" text="Alto">
      <formula>NOT(ISERROR(SEARCH("Alto",K12)))</formula>
    </cfRule>
    <cfRule type="containsText" dxfId="112" priority="106" operator="containsText" text="Extremadamente alto">
      <formula>NOT(ISERROR(SEARCH("Extremadamente alto",K12)))</formula>
    </cfRule>
  </conditionalFormatting>
  <conditionalFormatting sqref="K28">
    <cfRule type="containsText" dxfId="111" priority="99" operator="containsText" text="Bajo">
      <formula>NOT(ISERROR(SEARCH("Bajo",K28)))</formula>
    </cfRule>
    <cfRule type="containsText" dxfId="110" priority="100" operator="containsText" text="Moderado">
      <formula>NOT(ISERROR(SEARCH("Moderado",K28)))</formula>
    </cfRule>
    <cfRule type="containsText" dxfId="109" priority="101" operator="containsText" text="Alto">
      <formula>NOT(ISERROR(SEARCH("Alto",K28)))</formula>
    </cfRule>
    <cfRule type="containsText" dxfId="108" priority="102" operator="containsText" text="Extremadamente alto">
      <formula>NOT(ISERROR(SEARCH("Extremadamente alto",K28)))</formula>
    </cfRule>
  </conditionalFormatting>
  <conditionalFormatting sqref="K14">
    <cfRule type="containsText" dxfId="107" priority="95" operator="containsText" text="Bajo">
      <formula>NOT(ISERROR(SEARCH("Bajo",K14)))</formula>
    </cfRule>
    <cfRule type="containsText" dxfId="106" priority="96" operator="containsText" text="Moderado">
      <formula>NOT(ISERROR(SEARCH("Moderado",K14)))</formula>
    </cfRule>
    <cfRule type="containsText" dxfId="105" priority="97" operator="containsText" text="Alto">
      <formula>NOT(ISERROR(SEARCH("Alto",K14)))</formula>
    </cfRule>
    <cfRule type="containsText" dxfId="104" priority="98" operator="containsText" text="Extremadamente alto">
      <formula>NOT(ISERROR(SEARCH("Extremadamente alto",K14)))</formula>
    </cfRule>
  </conditionalFormatting>
  <conditionalFormatting sqref="BG27">
    <cfRule type="containsText" dxfId="103" priority="93" operator="containsText" text="bajo">
      <formula>NOT(ISERROR(SEARCH("bajo",BG27)))</formula>
    </cfRule>
  </conditionalFormatting>
  <conditionalFormatting sqref="BG61">
    <cfRule type="containsText" dxfId="102" priority="1" operator="containsText" text="Bajo">
      <formula>NOT(ISERROR(SEARCH("Bajo",BG61)))</formula>
    </cfRule>
    <cfRule type="containsText" dxfId="101" priority="2" operator="containsText" text="Moderado">
      <formula>NOT(ISERROR(SEARCH("Moderado",BG61)))</formula>
    </cfRule>
    <cfRule type="containsText" dxfId="100" priority="3" operator="containsText" text="Alto">
      <formula>NOT(ISERROR(SEARCH("Alto",BG61)))</formula>
    </cfRule>
    <cfRule type="containsText" dxfId="99" priority="4" operator="containsText" text="Extremadamente alto">
      <formula>NOT(ISERROR(SEARCH("Extremadamente alto",BG61)))</formula>
    </cfRule>
  </conditionalFormatting>
  <conditionalFormatting sqref="BG57">
    <cfRule type="containsText" dxfId="98" priority="89" operator="containsText" text="Bajo">
      <formula>NOT(ISERROR(SEARCH("Bajo",BG57)))</formula>
    </cfRule>
    <cfRule type="containsText" dxfId="97" priority="90" operator="containsText" text="Moderado">
      <formula>NOT(ISERROR(SEARCH("Moderado",BG57)))</formula>
    </cfRule>
    <cfRule type="containsText" dxfId="96" priority="91" operator="containsText" text="Alto">
      <formula>NOT(ISERROR(SEARCH("Alto",BG57)))</formula>
    </cfRule>
    <cfRule type="containsText" dxfId="95" priority="92" operator="containsText" text="Extremadamente alto">
      <formula>NOT(ISERROR(SEARCH("Extremadamente alto",BG57)))</formula>
    </cfRule>
  </conditionalFormatting>
  <conditionalFormatting sqref="BG55">
    <cfRule type="containsText" dxfId="94" priority="85" operator="containsText" text="Bajo">
      <formula>NOT(ISERROR(SEARCH("Bajo",BG55)))</formula>
    </cfRule>
    <cfRule type="containsText" dxfId="93" priority="86" operator="containsText" text="Moderado">
      <formula>NOT(ISERROR(SEARCH("Moderado",BG55)))</formula>
    </cfRule>
    <cfRule type="containsText" dxfId="92" priority="87" operator="containsText" text="Alto">
      <formula>NOT(ISERROR(SEARCH("Alto",BG55)))</formula>
    </cfRule>
    <cfRule type="containsText" dxfId="91" priority="88" operator="containsText" text="Extremadamente alto">
      <formula>NOT(ISERROR(SEARCH("Extremadamente alto",BG55)))</formula>
    </cfRule>
  </conditionalFormatting>
  <conditionalFormatting sqref="BG53">
    <cfRule type="containsText" dxfId="90" priority="81" operator="containsText" text="Bajo">
      <formula>NOT(ISERROR(SEARCH("Bajo",BG53)))</formula>
    </cfRule>
    <cfRule type="containsText" dxfId="89" priority="82" operator="containsText" text="Moderado">
      <formula>NOT(ISERROR(SEARCH("Moderado",BG53)))</formula>
    </cfRule>
    <cfRule type="containsText" dxfId="88" priority="83" operator="containsText" text="Alto">
      <formula>NOT(ISERROR(SEARCH("Alto",BG53)))</formula>
    </cfRule>
    <cfRule type="containsText" dxfId="87" priority="84" operator="containsText" text="Extremadamente alto">
      <formula>NOT(ISERROR(SEARCH("Extremadamente alto",BG53)))</formula>
    </cfRule>
  </conditionalFormatting>
  <conditionalFormatting sqref="BG52">
    <cfRule type="containsText" dxfId="86" priority="77" operator="containsText" text="Bajo">
      <formula>NOT(ISERROR(SEARCH("Bajo",BG52)))</formula>
    </cfRule>
    <cfRule type="containsText" dxfId="85" priority="78" operator="containsText" text="Moderado">
      <formula>NOT(ISERROR(SEARCH("Moderado",BG52)))</formula>
    </cfRule>
    <cfRule type="containsText" dxfId="84" priority="79" operator="containsText" text="Alto">
      <formula>NOT(ISERROR(SEARCH("Alto",BG52)))</formula>
    </cfRule>
    <cfRule type="containsText" dxfId="83" priority="80" operator="containsText" text="Extremadamente alto">
      <formula>NOT(ISERROR(SEARCH("Extremadamente alto",BG52)))</formula>
    </cfRule>
  </conditionalFormatting>
  <conditionalFormatting sqref="BG50">
    <cfRule type="containsText" dxfId="82" priority="73" operator="containsText" text="Bajo">
      <formula>NOT(ISERROR(SEARCH("Bajo",BG50)))</formula>
    </cfRule>
    <cfRule type="containsText" dxfId="81" priority="74" operator="containsText" text="Moderado">
      <formula>NOT(ISERROR(SEARCH("Moderado",BG50)))</formula>
    </cfRule>
    <cfRule type="containsText" dxfId="80" priority="75" operator="containsText" text="Alto">
      <formula>NOT(ISERROR(SEARCH("Alto",BG50)))</formula>
    </cfRule>
    <cfRule type="containsText" dxfId="79" priority="76" operator="containsText" text="Extremadamente alto">
      <formula>NOT(ISERROR(SEARCH("Extremadamente alto",BG50)))</formula>
    </cfRule>
  </conditionalFormatting>
  <conditionalFormatting sqref="BG47">
    <cfRule type="containsText" dxfId="78" priority="69" operator="containsText" text="Bajo">
      <formula>NOT(ISERROR(SEARCH("Bajo",BG47)))</formula>
    </cfRule>
    <cfRule type="containsText" dxfId="77" priority="70" operator="containsText" text="Moderado">
      <formula>NOT(ISERROR(SEARCH("Moderado",BG47)))</formula>
    </cfRule>
    <cfRule type="containsText" dxfId="76" priority="71" operator="containsText" text="Alto">
      <formula>NOT(ISERROR(SEARCH("Alto",BG47)))</formula>
    </cfRule>
    <cfRule type="containsText" dxfId="75" priority="72" operator="containsText" text="Extremadamente alto">
      <formula>NOT(ISERROR(SEARCH("Extremadamente alto",BG47)))</formula>
    </cfRule>
  </conditionalFormatting>
  <conditionalFormatting sqref="BG44:BG45">
    <cfRule type="containsText" dxfId="74" priority="65" operator="containsText" text="Bajo">
      <formula>NOT(ISERROR(SEARCH("Bajo",BG44)))</formula>
    </cfRule>
    <cfRule type="containsText" dxfId="73" priority="66" operator="containsText" text="Moderado">
      <formula>NOT(ISERROR(SEARCH("Moderado",BG44)))</formula>
    </cfRule>
    <cfRule type="containsText" dxfId="72" priority="67" operator="containsText" text="Alto">
      <formula>NOT(ISERROR(SEARCH("Alto",BG44)))</formula>
    </cfRule>
    <cfRule type="containsText" dxfId="71" priority="68" operator="containsText" text="Extremadamente alto">
      <formula>NOT(ISERROR(SEARCH("Extremadamente alto",BG44)))</formula>
    </cfRule>
  </conditionalFormatting>
  <conditionalFormatting sqref="BG42">
    <cfRule type="containsText" dxfId="70" priority="61" operator="containsText" text="Bajo">
      <formula>NOT(ISERROR(SEARCH("Bajo",BG42)))</formula>
    </cfRule>
    <cfRule type="containsText" dxfId="69" priority="62" operator="containsText" text="Moderado">
      <formula>NOT(ISERROR(SEARCH("Moderado",BG42)))</formula>
    </cfRule>
    <cfRule type="containsText" dxfId="68" priority="63" operator="containsText" text="Alto">
      <formula>NOT(ISERROR(SEARCH("Alto",BG42)))</formula>
    </cfRule>
    <cfRule type="containsText" dxfId="67" priority="64" operator="containsText" text="Extremadamente alto">
      <formula>NOT(ISERROR(SEARCH("Extremadamente alto",BG42)))</formula>
    </cfRule>
  </conditionalFormatting>
  <conditionalFormatting sqref="BG40">
    <cfRule type="containsText" dxfId="66" priority="57" operator="containsText" text="Bajo">
      <formula>NOT(ISERROR(SEARCH("Bajo",BG40)))</formula>
    </cfRule>
    <cfRule type="containsText" dxfId="65" priority="58" operator="containsText" text="Moderado">
      <formula>NOT(ISERROR(SEARCH("Moderado",BG40)))</formula>
    </cfRule>
    <cfRule type="containsText" dxfId="64" priority="59" operator="containsText" text="Alto">
      <formula>NOT(ISERROR(SEARCH("Alto",BG40)))</formula>
    </cfRule>
    <cfRule type="containsText" dxfId="63" priority="60" operator="containsText" text="Extremadamente alto">
      <formula>NOT(ISERROR(SEARCH("Extremadamente alto",BG40)))</formula>
    </cfRule>
  </conditionalFormatting>
  <conditionalFormatting sqref="BG37:BG38">
    <cfRule type="containsText" dxfId="62" priority="53" operator="containsText" text="Bajo">
      <formula>NOT(ISERROR(SEARCH("Bajo",BG37)))</formula>
    </cfRule>
    <cfRule type="containsText" dxfId="61" priority="54" operator="containsText" text="Moderado">
      <formula>NOT(ISERROR(SEARCH("Moderado",BG37)))</formula>
    </cfRule>
    <cfRule type="containsText" dxfId="60" priority="55" operator="containsText" text="Alto">
      <formula>NOT(ISERROR(SEARCH("Alto",BG37)))</formula>
    </cfRule>
    <cfRule type="containsText" dxfId="59" priority="56" operator="containsText" text="Extremadamente alto">
      <formula>NOT(ISERROR(SEARCH("Extremadamente alto",BG37)))</formula>
    </cfRule>
  </conditionalFormatting>
  <conditionalFormatting sqref="BG35">
    <cfRule type="containsText" dxfId="58" priority="49" operator="containsText" text="Bajo">
      <formula>NOT(ISERROR(SEARCH("Bajo",BG35)))</formula>
    </cfRule>
    <cfRule type="containsText" dxfId="57" priority="50" operator="containsText" text="Moderado">
      <formula>NOT(ISERROR(SEARCH("Moderado",BG35)))</formula>
    </cfRule>
    <cfRule type="containsText" dxfId="56" priority="51" operator="containsText" text="Alto">
      <formula>NOT(ISERROR(SEARCH("Alto",BG35)))</formula>
    </cfRule>
    <cfRule type="containsText" dxfId="55" priority="52" operator="containsText" text="Extremadamente alto">
      <formula>NOT(ISERROR(SEARCH("Extremadamente alto",BG35)))</formula>
    </cfRule>
  </conditionalFormatting>
  <conditionalFormatting sqref="BG34">
    <cfRule type="containsText" dxfId="54" priority="45" operator="containsText" text="Bajo">
      <formula>NOT(ISERROR(SEARCH("Bajo",BG34)))</formula>
    </cfRule>
    <cfRule type="containsText" dxfId="53" priority="46" operator="containsText" text="Moderado">
      <formula>NOT(ISERROR(SEARCH("Moderado",BG34)))</formula>
    </cfRule>
    <cfRule type="containsText" dxfId="52" priority="47" operator="containsText" text="Alto">
      <formula>NOT(ISERROR(SEARCH("Alto",BG34)))</formula>
    </cfRule>
    <cfRule type="containsText" dxfId="51" priority="48" operator="containsText" text="Extremadamente alto">
      <formula>NOT(ISERROR(SEARCH("Extremadamente alto",BG34)))</formula>
    </cfRule>
  </conditionalFormatting>
  <conditionalFormatting sqref="BG32">
    <cfRule type="containsText" dxfId="50" priority="41" operator="containsText" text="Bajo">
      <formula>NOT(ISERROR(SEARCH("Bajo",BG32)))</formula>
    </cfRule>
    <cfRule type="containsText" dxfId="49" priority="42" operator="containsText" text="Moderado">
      <formula>NOT(ISERROR(SEARCH("Moderado",BG32)))</formula>
    </cfRule>
    <cfRule type="containsText" dxfId="48" priority="43" operator="containsText" text="Alto">
      <formula>NOT(ISERROR(SEARCH("Alto",BG32)))</formula>
    </cfRule>
    <cfRule type="containsText" dxfId="47" priority="44" operator="containsText" text="Extremadamente alto">
      <formula>NOT(ISERROR(SEARCH("Extremadamente alto",BG32)))</formula>
    </cfRule>
  </conditionalFormatting>
  <conditionalFormatting sqref="BG30">
    <cfRule type="containsText" dxfId="46" priority="37" operator="containsText" text="Bajo">
      <formula>NOT(ISERROR(SEARCH("Bajo",BG30)))</formula>
    </cfRule>
    <cfRule type="containsText" dxfId="45" priority="38" operator="containsText" text="Moderado">
      <formula>NOT(ISERROR(SEARCH("Moderado",BG30)))</formula>
    </cfRule>
    <cfRule type="containsText" dxfId="44" priority="39" operator="containsText" text="Alto">
      <formula>NOT(ISERROR(SEARCH("Alto",BG30)))</formula>
    </cfRule>
    <cfRule type="containsText" dxfId="43" priority="40" operator="containsText" text="Extremadamente alto">
      <formula>NOT(ISERROR(SEARCH("Extremadamente alto",BG30)))</formula>
    </cfRule>
  </conditionalFormatting>
  <conditionalFormatting sqref="BG28">
    <cfRule type="containsText" dxfId="42" priority="33" operator="containsText" text="Bajo">
      <formula>NOT(ISERROR(SEARCH("Bajo",BG28)))</formula>
    </cfRule>
    <cfRule type="containsText" dxfId="41" priority="34" operator="containsText" text="Moderado">
      <formula>NOT(ISERROR(SEARCH("Moderado",BG28)))</formula>
    </cfRule>
    <cfRule type="containsText" dxfId="40" priority="35" operator="containsText" text="Alto">
      <formula>NOT(ISERROR(SEARCH("Alto",BG28)))</formula>
    </cfRule>
    <cfRule type="containsText" dxfId="39" priority="36" operator="containsText" text="Extremadamente alto">
      <formula>NOT(ISERROR(SEARCH("Extremadamente alto",BG28)))</formula>
    </cfRule>
  </conditionalFormatting>
  <conditionalFormatting sqref="BG26">
    <cfRule type="containsText" dxfId="38" priority="29" operator="containsText" text="Bajo">
      <formula>NOT(ISERROR(SEARCH("Bajo",BG26)))</formula>
    </cfRule>
    <cfRule type="containsText" dxfId="37" priority="30" operator="containsText" text="Moderado">
      <formula>NOT(ISERROR(SEARCH("Moderado",BG26)))</formula>
    </cfRule>
    <cfRule type="containsText" dxfId="36" priority="31" operator="containsText" text="Alto">
      <formula>NOT(ISERROR(SEARCH("Alto",BG26)))</formula>
    </cfRule>
    <cfRule type="containsText" dxfId="35" priority="32" operator="containsText" text="Extremadamente alto">
      <formula>NOT(ISERROR(SEARCH("Extremadamente alto",BG26)))</formula>
    </cfRule>
  </conditionalFormatting>
  <conditionalFormatting sqref="BG24">
    <cfRule type="containsText" dxfId="34" priority="25" operator="containsText" text="Bajo">
      <formula>NOT(ISERROR(SEARCH("Bajo",BG24)))</formula>
    </cfRule>
    <cfRule type="containsText" dxfId="33" priority="26" operator="containsText" text="Moderado">
      <formula>NOT(ISERROR(SEARCH("Moderado",BG24)))</formula>
    </cfRule>
    <cfRule type="containsText" dxfId="32" priority="27" operator="containsText" text="Alto">
      <formula>NOT(ISERROR(SEARCH("Alto",BG24)))</formula>
    </cfRule>
    <cfRule type="containsText" dxfId="31" priority="28" operator="containsText" text="Extremadamente alto">
      <formula>NOT(ISERROR(SEARCH("Extremadamente alto",BG24)))</formula>
    </cfRule>
  </conditionalFormatting>
  <conditionalFormatting sqref="BG20">
    <cfRule type="containsText" dxfId="30" priority="21" operator="containsText" text="Bajo">
      <formula>NOT(ISERROR(SEARCH("Bajo",BG20)))</formula>
    </cfRule>
    <cfRule type="containsText" dxfId="29" priority="22" operator="containsText" text="Moderado">
      <formula>NOT(ISERROR(SEARCH("Moderado",BG20)))</formula>
    </cfRule>
    <cfRule type="containsText" dxfId="28" priority="23" operator="containsText" text="Alto">
      <formula>NOT(ISERROR(SEARCH("Alto",BG20)))</formula>
    </cfRule>
    <cfRule type="containsText" dxfId="27" priority="24" operator="containsText" text="Extremadamente alto">
      <formula>NOT(ISERROR(SEARCH("Extremadamente alto",BG20)))</formula>
    </cfRule>
  </conditionalFormatting>
  <conditionalFormatting sqref="BG18">
    <cfRule type="containsText" dxfId="26" priority="17" operator="containsText" text="Bajo">
      <formula>NOT(ISERROR(SEARCH("Bajo",BG18)))</formula>
    </cfRule>
    <cfRule type="containsText" dxfId="25" priority="18" operator="containsText" text="Moderado">
      <formula>NOT(ISERROR(SEARCH("Moderado",BG18)))</formula>
    </cfRule>
    <cfRule type="containsText" dxfId="24" priority="19" operator="containsText" text="Alto">
      <formula>NOT(ISERROR(SEARCH("Alto",BG18)))</formula>
    </cfRule>
    <cfRule type="containsText" dxfId="23" priority="20" operator="containsText" text="Extremadamente alto">
      <formula>NOT(ISERROR(SEARCH("Extremadamente alto",BG18)))</formula>
    </cfRule>
  </conditionalFormatting>
  <conditionalFormatting sqref="BG15:BG16">
    <cfRule type="containsText" dxfId="22" priority="13" operator="containsText" text="Bajo">
      <formula>NOT(ISERROR(SEARCH("Bajo",BG15)))</formula>
    </cfRule>
    <cfRule type="containsText" dxfId="21" priority="14" operator="containsText" text="Moderado">
      <formula>NOT(ISERROR(SEARCH("Moderado",BG15)))</formula>
    </cfRule>
    <cfRule type="containsText" dxfId="20" priority="15" operator="containsText" text="Alto">
      <formula>NOT(ISERROR(SEARCH("Alto",BG15)))</formula>
    </cfRule>
    <cfRule type="containsText" dxfId="19" priority="16" operator="containsText" text="Extremadamente alto">
      <formula>NOT(ISERROR(SEARCH("Extremadamente alto",BG15)))</formula>
    </cfRule>
  </conditionalFormatting>
  <conditionalFormatting sqref="BG14">
    <cfRule type="containsText" dxfId="18" priority="9" operator="containsText" text="Bajo">
      <formula>NOT(ISERROR(SEARCH("Bajo",BG14)))</formula>
    </cfRule>
    <cfRule type="containsText" dxfId="17" priority="10" operator="containsText" text="Moderado">
      <formula>NOT(ISERROR(SEARCH("Moderado",BG14)))</formula>
    </cfRule>
    <cfRule type="containsText" dxfId="16" priority="11" operator="containsText" text="Alto">
      <formula>NOT(ISERROR(SEARCH("Alto",BG14)))</formula>
    </cfRule>
    <cfRule type="containsText" dxfId="15" priority="12" operator="containsText" text="Extremadamente alto">
      <formula>NOT(ISERROR(SEARCH("Extremadamente alto",BG14)))</formula>
    </cfRule>
  </conditionalFormatting>
  <conditionalFormatting sqref="BG12">
    <cfRule type="containsText" dxfId="14" priority="5" operator="containsText" text="Bajo">
      <formula>NOT(ISERROR(SEARCH("Bajo",BG12)))</formula>
    </cfRule>
    <cfRule type="containsText" dxfId="13" priority="6" operator="containsText" text="Moderado">
      <formula>NOT(ISERROR(SEARCH("Moderado",BG12)))</formula>
    </cfRule>
    <cfRule type="containsText" dxfId="12" priority="7" operator="containsText" text="Alto">
      <formula>NOT(ISERROR(SEARCH("Alto",BG12)))</formula>
    </cfRule>
    <cfRule type="containsText" dxfId="11" priority="8" operator="containsText" text="Extremadamente alto">
      <formula>NOT(ISERROR(SEARCH("Extremadamente alto",BG12)))</formula>
    </cfRule>
  </conditionalFormatting>
  <dataValidations count="8">
    <dataValidation type="list" allowBlank="1" showInputMessage="1" showErrorMessage="1" sqref="O12:O62">
      <formula1>resp</formula1>
    </dataValidation>
    <dataValidation type="list" allowBlank="1" showInputMessage="1" showErrorMessage="1" sqref="Q12:Q62">
      <formula1>autoridad</formula1>
    </dataValidation>
    <dataValidation type="list" allowBlank="1" showInputMessage="1" showErrorMessage="1" sqref="S12:S62">
      <formula1>periodicidad</formula1>
    </dataValidation>
    <dataValidation type="list" allowBlank="1" showInputMessage="1" showErrorMessage="1" sqref="U12:U62">
      <formula1>proposito</formula1>
    </dataValidation>
    <dataValidation type="list" allowBlank="1" showInputMessage="1" showErrorMessage="1" sqref="W12:W62">
      <formula1>actividad</formula1>
    </dataValidation>
    <dataValidation type="list" allowBlank="1" showInputMessage="1" showErrorMessage="1" sqref="Y12:Y62">
      <formula1>observaciones</formula1>
    </dataValidation>
    <dataValidation type="list" allowBlank="1" showInputMessage="1" showErrorMessage="1" sqref="AA12:AA62">
      <formula1>evidencia</formula1>
    </dataValidation>
    <dataValidation type="list" allowBlank="1" showInputMessage="1" showErrorMessage="1" sqref="E32 E34:E35">
      <formula1>#REF!</formula1>
    </dataValidation>
  </dataValidations>
  <hyperlinks>
    <hyperlink ref="BI34" r:id="rId26" display="https://www.serviciocivil.gov.co/portal/transparencia/planeacion/pol%C3%ADticas-lineamientos-y-manuales/5-plan-estrat%C3%A9gico-de-talento-humano-2020"/>
  </hyperlinks>
  <printOptions horizontalCentered="1" verticalCentered="1"/>
  <pageMargins left="0.51181102362204722" right="0.51181102362204722" top="0.55118110236220474" bottom="0.55118110236220474" header="0.31496062992125984" footer="0.31496062992125984"/>
  <pageSetup paperSize="122" scale="20" orientation="landscape" r:id="rId27"/>
  <headerFooter>
    <oddFooter>&amp;L&amp;6Carrera 30 No 25-90 Piso 9 Costado oriental PBX: (1) 368 00 38Código Postal: 111311www.serviciocivil.gov.co&amp;11&amp;C&amp;G&amp;R&amp;6Página &amp;P de &amp;N</oddFooter>
  </headerFooter>
  <drawing r:id="rId28"/>
  <legacyDrawingHF r:id="rId29"/>
  <extLst>
    <ext xmlns:x14="http://schemas.microsoft.com/office/spreadsheetml/2009/9/main" uri="{CCE6A557-97BC-4b89-ADB6-D9C93CAAB3DF}">
      <x14:dataValidations xmlns:xm="http://schemas.microsoft.com/office/excel/2006/main" count="12">
        <x14:dataValidation type="list" allowBlank="1" showInputMessage="1" showErrorMessage="1">
          <x14:formula1>
            <xm:f>Hoja2!$A$74:$A$76</xm:f>
          </x14:formula1>
          <xm:sqref>E18 AE12:AE62</xm:sqref>
        </x14:dataValidation>
        <x14:dataValidation type="list" allowBlank="1" showInputMessage="1" showErrorMessage="1">
          <x14:formula1>
            <xm:f>Hoja2!$A$15:$A$22</xm:f>
          </x14:formula1>
          <xm:sqref>E15:E16 E20 E24 E26:E27 E52:E57</xm:sqref>
        </x14:dataValidation>
        <x14:dataValidation type="list" allowBlank="1" showInputMessage="1" showErrorMessage="1">
          <x14:formula1>
            <xm:f>[4]Hoja2!#REF!</xm:f>
          </x14:formula1>
          <xm:sqref>E30</xm:sqref>
        </x14:dataValidation>
        <x14:dataValidation type="list" allowBlank="1" showInputMessage="1" showErrorMessage="1">
          <x14:formula1>
            <xm:f>[5]Hoja2!#REF!</xm:f>
          </x14:formula1>
          <xm:sqref>E37:E40</xm:sqref>
        </x14:dataValidation>
        <x14:dataValidation type="list" allowBlank="1" showInputMessage="1" showErrorMessage="1">
          <x14:formula1>
            <xm:f>[6]Hoja2!#REF!</xm:f>
          </x14:formula1>
          <xm:sqref>E42:E43</xm:sqref>
        </x14:dataValidation>
        <x14:dataValidation type="list" allowBlank="1" showInputMessage="1" showErrorMessage="1">
          <x14:formula1>
            <xm:f>[7]Hoja2!#REF!</xm:f>
          </x14:formula1>
          <xm:sqref>E47 E44:E45</xm:sqref>
        </x14:dataValidation>
        <x14:dataValidation type="list" allowBlank="1" showInputMessage="1" showErrorMessage="1">
          <x14:formula1>
            <xm:f>[3]Hoja2!#REF!</xm:f>
          </x14:formula1>
          <xm:sqref>E50</xm:sqref>
        </x14:dataValidation>
        <x14:dataValidation type="list" allowBlank="1" showInputMessage="1" showErrorMessage="1">
          <x14:formula1>
            <xm:f>[8]Hoja2!#REF!</xm:f>
          </x14:formula1>
          <xm:sqref>E61</xm:sqref>
        </x14:dataValidation>
        <x14:dataValidation type="list" allowBlank="1" showInputMessage="1" showErrorMessage="1">
          <x14:formula1>
            <xm:f>[9]Hoja2!#REF!</xm:f>
          </x14:formula1>
          <xm:sqref>E12:E14</xm:sqref>
        </x14:dataValidation>
        <x14:dataValidation type="list" allowBlank="1" showInputMessage="1" showErrorMessage="1">
          <x14:formula1>
            <xm:f>Hoja2!$A$93:$A$95</xm:f>
          </x14:formula1>
          <xm:sqref>M12:M62</xm:sqref>
        </x14:dataValidation>
        <x14:dataValidation type="list" allowBlank="1" showInputMessage="1" showErrorMessage="1">
          <x14:formula1>
            <xm:f>Hoja2!$B$93:$B$95</xm:f>
          </x14:formula1>
          <xm:sqref>N12:N62</xm:sqref>
        </x14:dataValidation>
        <x14:dataValidation type="list" allowBlank="1" showInputMessage="1" showErrorMessage="1">
          <x14:formula1>
            <xm:f>[10]Hoja2!#REF!</xm:f>
          </x14:formula1>
          <xm:sqref>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7" sqref="I17"/>
    </sheetView>
  </sheetViews>
  <sheetFormatPr baseColWidth="10" defaultRowHeight="15"/>
  <sheetData/>
  <customSheetViews>
    <customSheetView guid="{C7102D02-788C-4FD5-8A9F-89AF3942CCB0}">
      <selection activeCell="I17" sqref="I17"/>
      <pageMargins left="0.7" right="0.7" top="0.75" bottom="0.75" header="0.3" footer="0.3"/>
      <pageSetup orientation="portrait" r:id="rId1"/>
    </customSheetView>
    <customSheetView guid="{D37B0559-C99D-4EDA-BAC4-3F8DB0B3460A}" showPageBreaks="1">
      <selection activeCell="I17" sqref="I17"/>
      <pageMargins left="0.7" right="0.7" top="0.75" bottom="0.75" header="0.3" footer="0.3"/>
      <pageSetup paperSize="9" orientation="portrait" r:id="rId2"/>
    </customSheetView>
    <customSheetView guid="{56F99F4B-4280-42EC-833E-478E9E571AD4}">
      <selection activeCell="I17" sqref="I17"/>
      <pageMargins left="0.7" right="0.7" top="0.75" bottom="0.75" header="0.3" footer="0.3"/>
      <pageSetup paperSize="9" orientation="portrait" r:id="rId3"/>
    </customSheetView>
    <customSheetView guid="{2AD9EF47-AC53-4E98-A03A-05B843BE4BE8}" showPageBreaks="1">
      <selection activeCell="I17" sqref="I17"/>
      <pageMargins left="0.7" right="0.7" top="0.75" bottom="0.75" header="0.3" footer="0.3"/>
    </customSheetView>
    <customSheetView guid="{3A5697C3-32C3-4CB4-89B9-188D7136933B}">
      <selection activeCell="D20" sqref="D20"/>
      <pageMargins left="0.7" right="0.7" top="0.75" bottom="0.75" header="0.3" footer="0.3"/>
    </customSheetView>
    <customSheetView guid="{A2B88F19-5BB2-48CD-A2A2-022ACF2A0299}">
      <selection activeCell="I17" sqref="I17"/>
      <pageMargins left="0.7" right="0.7" top="0.75" bottom="0.75" header="0.3" footer="0.3"/>
    </customSheetView>
    <customSheetView guid="{8DDC4A9B-2B45-430C-A7BE-82A4208B61D4}">
      <selection activeCell="I17" sqref="I17"/>
      <pageMargins left="0.7" right="0.7" top="0.75" bottom="0.75" header="0.3" footer="0.3"/>
    </customSheetView>
    <customSheetView guid="{85DF10E5-B9D7-436C-B1B4-AB007EA1F0C7}">
      <selection activeCell="I17" sqref="I17"/>
      <pageMargins left="0.7" right="0.7" top="0.75" bottom="0.75" header="0.3" footer="0.3"/>
      <pageSetup paperSize="9" orientation="portrait" horizontalDpi="0" verticalDpi="0" r:id="rId4"/>
    </customSheetView>
    <customSheetView guid="{28EB79F0-395E-4767-86D6-97F6B702BA68}">
      <selection activeCell="I17" sqref="I17"/>
      <pageMargins left="0.7" right="0.7" top="0.75" bottom="0.75" header="0.3" footer="0.3"/>
    </customSheetView>
    <customSheetView guid="{E6E07115-0749-47B6-92C6-F1941D61B2DA}">
      <selection activeCell="I17" sqref="I17"/>
      <pageMargins left="0.7" right="0.7" top="0.75" bottom="0.75" header="0.3" footer="0.3"/>
    </customSheetView>
    <customSheetView guid="{4A38B631-B1A8-438C-8619-2337EA6BD300}">
      <selection activeCell="I17" sqref="I17"/>
      <pageMargins left="0.7" right="0.7" top="0.75" bottom="0.75" header="0.3" footer="0.3"/>
    </customSheetView>
    <customSheetView guid="{B2401E5E-9665-417D-8828-F978148A603E}" showPageBreaks="1">
      <selection activeCell="I17" sqref="I17"/>
      <pageMargins left="0.7" right="0.7" top="0.75" bottom="0.75" header="0.3" footer="0.3"/>
      <pageSetup paperSize="9" orientation="portrait" r:id="rId5"/>
    </customSheetView>
    <customSheetView guid="{9C1D4242-0668-4426-9758-9FE329020DAC}" showPageBreaks="1">
      <selection activeCell="I17" sqref="I17"/>
      <pageMargins left="0.7" right="0.7" top="0.75" bottom="0.75" header="0.3" footer="0.3"/>
      <pageSetup paperSize="9" orientation="portrait" r:id="rId6"/>
    </customSheetView>
    <customSheetView guid="{FCE1872E-FA8F-45BB-BEA3-8D26A8E3DF65}">
      <selection activeCell="I17" sqref="I17"/>
      <pageMargins left="0.7" right="0.7" top="0.75" bottom="0.75" header="0.3" footer="0.3"/>
    </customSheetView>
    <customSheetView guid="{B6B3D1B5-4EC4-46FA-98FB-C9A444455A8A}">
      <selection activeCell="I17" sqref="I17"/>
      <pageMargins left="0.7" right="0.7" top="0.75" bottom="0.75" header="0.3" footer="0.3"/>
    </customSheetView>
    <customSheetView guid="{91E911A3-C514-4054-A7A3-0A80904158C5}">
      <selection activeCell="I17" sqref="I17"/>
      <pageMargins left="0.7" right="0.7" top="0.75" bottom="0.75" header="0.3" footer="0.3"/>
    </customSheetView>
    <customSheetView guid="{D41B4035-8BD2-47AB-A832-1F7BBC142080}" showPageBreaks="1">
      <selection activeCell="I17" sqref="I17"/>
      <pageMargins left="0.7" right="0.7" top="0.75" bottom="0.75" header="0.3" footer="0.3"/>
    </customSheetView>
    <customSheetView guid="{E9F22DC8-DF35-4B57-82D5-15C70FC87FF7}">
      <selection activeCell="I17" sqref="I17"/>
      <pageMargins left="0.7" right="0.7" top="0.75" bottom="0.75" header="0.3" footer="0.3"/>
    </customSheetView>
    <customSheetView guid="{8C6BF91F-C526-4359-843D-4C677FE09932}">
      <selection activeCell="I17" sqref="I17"/>
      <pageMargins left="0.7" right="0.7" top="0.75" bottom="0.75" header="0.3" footer="0.3"/>
    </customSheetView>
    <customSheetView guid="{8E813F4D-8069-40F4-AFAE-768DAB110D2F}" showPageBreaks="1">
      <selection activeCell="I17" sqref="I17"/>
      <pageMargins left="0.7" right="0.7" top="0.75" bottom="0.75" header="0.3" footer="0.3"/>
      <pageSetup paperSize="9" orientation="portrait" r:id="rId7"/>
    </customSheetView>
    <customSheetView guid="{75E85E36-D729-42B5-A341-5B81B528C62C}" showPageBreaks="1">
      <selection activeCell="I17" sqref="I17"/>
      <pageMargins left="0.7" right="0.7" top="0.75" bottom="0.75" header="0.3" footer="0.3"/>
      <pageSetup orientation="portrait" r:id="rId8"/>
    </customSheetView>
  </customSheetView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G20" sqref="G20"/>
    </sheetView>
  </sheetViews>
  <sheetFormatPr baseColWidth="10" defaultRowHeight="15"/>
  <sheetData/>
  <customSheetViews>
    <customSheetView guid="{C7102D02-788C-4FD5-8A9F-89AF3942CCB0}" topLeftCell="A4">
      <selection activeCell="G20" sqref="G20"/>
      <pageMargins left="0.7" right="0.7" top="0.75" bottom="0.75" header="0.3" footer="0.3"/>
      <pageSetup paperSize="9" orientation="portrait" r:id="rId1"/>
    </customSheetView>
    <customSheetView guid="{D37B0559-C99D-4EDA-BAC4-3F8DB0B3460A}" showPageBreaks="1" topLeftCell="A4">
      <selection activeCell="G20" sqref="G20"/>
      <pageMargins left="0.7" right="0.7" top="0.75" bottom="0.75" header="0.3" footer="0.3"/>
      <pageSetup paperSize="9" orientation="portrait" r:id="rId2"/>
    </customSheetView>
    <customSheetView guid="{56F99F4B-4280-42EC-833E-478E9E571AD4}" topLeftCell="A4">
      <selection activeCell="G20" sqref="G20"/>
      <pageMargins left="0.7" right="0.7" top="0.75" bottom="0.75" header="0.3" footer="0.3"/>
      <pageSetup paperSize="9" orientation="portrait" horizontalDpi="0" verticalDpi="0" r:id="rId3"/>
    </customSheetView>
    <customSheetView guid="{2AD9EF47-AC53-4E98-A03A-05B843BE4BE8}" showPageBreaks="1" topLeftCell="A4">
      <selection activeCell="G17" sqref="G17:K24"/>
      <pageMargins left="0.7" right="0.7" top="0.75" bottom="0.75" header="0.3" footer="0.3"/>
    </customSheetView>
    <customSheetView guid="{3A5697C3-32C3-4CB4-89B9-188D7136933B}" topLeftCell="A4">
      <selection activeCell="G17" sqref="G17:K24"/>
      <pageMargins left="0.7" right="0.7" top="0.75" bottom="0.75" header="0.3" footer="0.3"/>
    </customSheetView>
    <customSheetView guid="{A2B88F19-5BB2-48CD-A2A2-022ACF2A0299}" topLeftCell="A4">
      <selection activeCell="G20" sqref="G20"/>
      <pageMargins left="0.7" right="0.7" top="0.75" bottom="0.75" header="0.3" footer="0.3"/>
    </customSheetView>
    <customSheetView guid="{E9F22DC8-DF35-4B57-82D5-15C70FC87FF7}" topLeftCell="A4">
      <selection activeCell="G20" sqref="G20"/>
      <pageMargins left="0.7" right="0.7" top="0.75" bottom="0.75" header="0.3" footer="0.3"/>
    </customSheetView>
    <customSheetView guid="{8C6BF91F-C526-4359-843D-4C677FE09932}" topLeftCell="A4">
      <selection activeCell="G17" sqref="G17:K24"/>
      <pageMargins left="0.7" right="0.7" top="0.75" bottom="0.75" header="0.3" footer="0.3"/>
    </customSheetView>
    <customSheetView guid="{8E813F4D-8069-40F4-AFAE-768DAB110D2F}" showPageBreaks="1" topLeftCell="A4">
      <selection activeCell="G20" sqref="G20"/>
      <pageMargins left="0.7" right="0.7" top="0.75" bottom="0.75" header="0.3" footer="0.3"/>
      <pageSetup paperSize="9" orientation="portrait" horizontalDpi="0" verticalDpi="0" r:id="rId4"/>
    </customSheetView>
    <customSheetView guid="{75E85E36-D729-42B5-A341-5B81B528C62C}" showPageBreaks="1" topLeftCell="A4">
      <selection activeCell="G20" sqref="G20"/>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baseColWidth="10" defaultRowHeight="15"/>
  <sheetData>
    <row r="1" spans="1:1">
      <c r="A1" s="202"/>
    </row>
    <row r="2" spans="1:1">
      <c r="A2" s="203"/>
    </row>
    <row r="3" spans="1:1">
      <c r="A3" s="203"/>
    </row>
    <row r="4" spans="1:1">
      <c r="A4" s="203"/>
    </row>
    <row r="5" spans="1:1">
      <c r="A5" s="203"/>
    </row>
    <row r="6" spans="1:1">
      <c r="A6" s="203"/>
    </row>
    <row r="7" spans="1:1">
      <c r="A7" s="203"/>
    </row>
    <row r="8" spans="1:1">
      <c r="A8" s="203"/>
    </row>
    <row r="9" spans="1:1">
      <c r="A9" s="203"/>
    </row>
    <row r="10" spans="1:1">
      <c r="A10" s="203"/>
    </row>
    <row r="11" spans="1:1">
      <c r="A11" s="203"/>
    </row>
    <row r="12" spans="1:1">
      <c r="A12" s="203"/>
    </row>
    <row r="13" spans="1:1">
      <c r="A13" s="203"/>
    </row>
    <row r="14" spans="1:1">
      <c r="A14" s="203"/>
    </row>
    <row r="15" spans="1:1">
      <c r="A15" s="203"/>
    </row>
    <row r="16" spans="1:1">
      <c r="A16" s="203"/>
    </row>
    <row r="17" spans="1:1">
      <c r="A17" s="203"/>
    </row>
    <row r="18" spans="1:1">
      <c r="A18" s="203"/>
    </row>
    <row r="19" spans="1:1">
      <c r="A19" s="203"/>
    </row>
    <row r="20" spans="1:1">
      <c r="A20" s="203"/>
    </row>
    <row r="21" spans="1:1">
      <c r="A21" s="203"/>
    </row>
    <row r="22" spans="1:1">
      <c r="A22" s="203"/>
    </row>
    <row r="23" spans="1:1">
      <c r="A23" s="203"/>
    </row>
    <row r="24" spans="1:1">
      <c r="A24" s="203"/>
    </row>
    <row r="25" spans="1:1">
      <c r="A25" s="203"/>
    </row>
    <row r="26" spans="1:1">
      <c r="A26" s="203"/>
    </row>
    <row r="27" spans="1:1">
      <c r="A27" s="203"/>
    </row>
    <row r="28" spans="1:1">
      <c r="A28" s="203"/>
    </row>
    <row r="29" spans="1:1">
      <c r="A29" s="203"/>
    </row>
    <row r="30" spans="1:1">
      <c r="A30" s="203"/>
    </row>
    <row r="31" spans="1:1">
      <c r="A31" s="203"/>
    </row>
  </sheetData>
  <customSheetViews>
    <customSheetView guid="{C7102D02-788C-4FD5-8A9F-89AF3942CCB0}">
      <pageMargins left="0.7" right="0.7" top="0.75" bottom="0.75" header="0.3" footer="0.3"/>
      <pageSetup paperSize="9" orientation="portrait" r:id="rId1"/>
    </customSheetView>
    <customSheetView guid="{D37B0559-C99D-4EDA-BAC4-3F8DB0B3460A}" showPageBreaks="1">
      <pageMargins left="0.7" right="0.7" top="0.75" bottom="0.75" header="0.3" footer="0.3"/>
      <pageSetup paperSize="9" orientation="portrait" r:id="rId2"/>
    </customSheetView>
    <customSheetView guid="{56F99F4B-4280-42EC-833E-478E9E571AD4}">
      <pageMargins left="0.7" right="0.7" top="0.75" bottom="0.75" header="0.3" footer="0.3"/>
      <pageSetup paperSize="9" orientation="portrait" horizontalDpi="0" verticalDpi="0" r:id="rId3"/>
    </customSheetView>
    <customSheetView guid="{2AD9EF47-AC53-4E98-A03A-05B843BE4BE8}" showPageBreaks="1">
      <pageMargins left="0.7" right="0.7" top="0.75" bottom="0.75" header="0.3" footer="0.3"/>
    </customSheetView>
    <customSheetView guid="{3A5697C3-32C3-4CB4-89B9-188D7136933B}">
      <pageMargins left="0.7" right="0.7" top="0.75" bottom="0.75" header="0.3" footer="0.3"/>
    </customSheetView>
    <customSheetView guid="{A2B88F19-5BB2-48CD-A2A2-022ACF2A0299}">
      <pageMargins left="0.7" right="0.7" top="0.75" bottom="0.75" header="0.3" footer="0.3"/>
    </customSheetView>
    <customSheetView guid="{8DDC4A9B-2B45-430C-A7BE-82A4208B61D4}">
      <pageMargins left="0.7" right="0.7" top="0.75" bottom="0.75" header="0.3" footer="0.3"/>
    </customSheetView>
    <customSheetView guid="{FCE1872E-FA8F-45BB-BEA3-8D26A8E3DF65}">
      <selection sqref="A1:A31"/>
      <pageMargins left="0.7" right="0.7" top="0.75" bottom="0.75" header="0.3" footer="0.3"/>
    </customSheetView>
    <customSheetView guid="{91E911A3-C514-4054-A7A3-0A80904158C5}">
      <pageMargins left="0.7" right="0.7" top="0.75" bottom="0.75" header="0.3" footer="0.3"/>
    </customSheetView>
    <customSheetView guid="{D41B4035-8BD2-47AB-A832-1F7BBC142080}" showPageBreaks="1">
      <pageMargins left="0.7" right="0.7" top="0.75" bottom="0.75" header="0.3" footer="0.3"/>
    </customSheetView>
    <customSheetView guid="{E9F22DC8-DF35-4B57-82D5-15C70FC87FF7}">
      <pageMargins left="0.7" right="0.7" top="0.75" bottom="0.75" header="0.3" footer="0.3"/>
    </customSheetView>
    <customSheetView guid="{8C6BF91F-C526-4359-843D-4C677FE09932}">
      <pageMargins left="0.7" right="0.7" top="0.75" bottom="0.75" header="0.3" footer="0.3"/>
    </customSheetView>
    <customSheetView guid="{8E813F4D-8069-40F4-AFAE-768DAB110D2F}" showPageBreaks="1">
      <pageMargins left="0.7" right="0.7" top="0.75" bottom="0.75" header="0.3" footer="0.3"/>
      <pageSetup paperSize="9" orientation="portrait" horizontalDpi="0" verticalDpi="0" r:id="rId4"/>
    </customSheetView>
    <customSheetView guid="{75E85E36-D729-42B5-A341-5B81B528C62C}" showPageBreaks="1">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61"/>
  <sheetViews>
    <sheetView zoomScale="93" zoomScaleNormal="93" workbookViewId="0">
      <selection activeCell="B12" sqref="B12"/>
    </sheetView>
  </sheetViews>
  <sheetFormatPr baseColWidth="10" defaultColWidth="11.42578125" defaultRowHeight="15"/>
  <cols>
    <col min="1" max="2" width="35.7109375" style="50" customWidth="1"/>
    <col min="3" max="4" width="25.5703125" style="50" customWidth="1"/>
    <col min="5" max="5" width="35.7109375" style="50" customWidth="1"/>
    <col min="6" max="6" width="31.28515625" style="50" customWidth="1"/>
    <col min="7" max="7" width="17.7109375" style="50" customWidth="1"/>
    <col min="8" max="8" width="27.140625" style="50" customWidth="1"/>
    <col min="9" max="9" width="14.85546875" style="50" customWidth="1"/>
    <col min="10" max="10" width="10.140625" style="50" bestFit="1" customWidth="1"/>
    <col min="11" max="11" width="8.85546875" style="50" hidden="1" customWidth="1"/>
    <col min="12" max="12" width="18.42578125" style="50" customWidth="1"/>
    <col min="13" max="13" width="26.85546875" style="50" customWidth="1"/>
    <col min="14" max="14" width="15.7109375" style="50" customWidth="1"/>
    <col min="15" max="15" width="11.42578125" style="50" customWidth="1"/>
    <col min="16" max="16" width="14.28515625" style="50" customWidth="1"/>
    <col min="17" max="17" width="11.42578125" style="50" customWidth="1"/>
    <col min="18" max="18" width="15.140625" style="50" customWidth="1"/>
    <col min="19" max="19" width="11.42578125" style="50" customWidth="1"/>
    <col min="20" max="20" width="18.28515625" style="50" customWidth="1"/>
    <col min="21" max="22" width="18.85546875" style="50" customWidth="1"/>
    <col min="23" max="23" width="18" style="50" customWidth="1"/>
    <col min="24" max="24" width="19.42578125" style="50" customWidth="1"/>
    <col min="25" max="25" width="19.28515625" style="50" customWidth="1"/>
    <col min="26" max="26" width="40" style="50" customWidth="1"/>
    <col min="27" max="27" width="37.140625" style="50" customWidth="1"/>
    <col min="28" max="28" width="17.140625" style="50" customWidth="1"/>
    <col min="29" max="29" width="34.28515625" style="50" customWidth="1"/>
    <col min="30" max="30" width="29.7109375" style="50" customWidth="1"/>
    <col min="31" max="31" width="19" style="50" customWidth="1"/>
    <col min="32" max="32" width="27.85546875" style="50" customWidth="1"/>
    <col min="33" max="33" width="27.5703125" style="50" customWidth="1"/>
    <col min="34" max="34" width="17.28515625" style="50" customWidth="1"/>
    <col min="35" max="48" width="11.42578125" style="50" customWidth="1"/>
    <col min="49" max="16384" width="11.42578125" style="50"/>
  </cols>
  <sheetData>
    <row r="1" spans="1:40" s="3" customFormat="1" ht="25.5" customHeight="1">
      <c r="A1" s="1"/>
      <c r="B1" s="58"/>
      <c r="C1" s="2"/>
      <c r="D1" s="73"/>
      <c r="E1" s="380" t="s">
        <v>72</v>
      </c>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2"/>
      <c r="AF1" s="540" t="s">
        <v>64</v>
      </c>
      <c r="AG1" s="541"/>
      <c r="AH1" s="542"/>
    </row>
    <row r="2" spans="1:40" s="3" customFormat="1" ht="25.5" customHeight="1">
      <c r="A2" s="4"/>
      <c r="B2" s="8"/>
      <c r="C2" s="5"/>
      <c r="D2" s="73"/>
      <c r="E2" s="383"/>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5"/>
      <c r="AF2" s="543"/>
      <c r="AG2" s="544"/>
      <c r="AH2" s="545"/>
    </row>
    <row r="3" spans="1:40" s="3" customFormat="1" ht="25.5" customHeight="1">
      <c r="A3" s="4"/>
      <c r="B3" s="8"/>
      <c r="C3" s="5"/>
      <c r="D3" s="73"/>
      <c r="E3" s="386" t="s">
        <v>0</v>
      </c>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8"/>
      <c r="AF3" s="540" t="s">
        <v>98</v>
      </c>
      <c r="AG3" s="541"/>
      <c r="AH3" s="542"/>
    </row>
    <row r="4" spans="1:40" s="3" customFormat="1" ht="25.5" customHeight="1">
      <c r="A4" s="4"/>
      <c r="B4" s="8"/>
      <c r="C4" s="5"/>
      <c r="D4" s="73"/>
      <c r="E4" s="389"/>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1"/>
      <c r="AF4" s="543"/>
      <c r="AG4" s="544"/>
      <c r="AH4" s="545"/>
    </row>
    <row r="5" spans="1:40" s="3" customFormat="1" ht="25.5" customHeight="1">
      <c r="A5" s="4"/>
      <c r="B5" s="8"/>
      <c r="C5" s="5"/>
      <c r="D5" s="73"/>
      <c r="E5" s="392" t="s">
        <v>1</v>
      </c>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4"/>
      <c r="AF5" s="540" t="s">
        <v>99</v>
      </c>
      <c r="AG5" s="541"/>
      <c r="AH5" s="542"/>
    </row>
    <row r="6" spans="1:40" s="3" customFormat="1" ht="15" customHeight="1">
      <c r="A6" s="4"/>
      <c r="B6" s="8"/>
      <c r="C6" s="21"/>
      <c r="D6" s="74"/>
      <c r="E6" s="395"/>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7"/>
      <c r="AF6" s="543"/>
      <c r="AG6" s="544"/>
      <c r="AH6" s="545"/>
    </row>
    <row r="7" spans="1:40" s="3" customFormat="1">
      <c r="A7" s="22"/>
      <c r="B7" s="8"/>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M7" s="6"/>
      <c r="AN7" s="6"/>
    </row>
    <row r="8" spans="1:40" s="3" customFormat="1" ht="24" thickBot="1">
      <c r="A8" s="528" t="s">
        <v>2</v>
      </c>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row>
    <row r="9" spans="1:40" s="14" customFormat="1" ht="15.75" thickBot="1">
      <c r="A9" s="339" t="s">
        <v>60</v>
      </c>
      <c r="B9" s="340"/>
      <c r="C9" s="340"/>
      <c r="D9" s="340"/>
      <c r="E9" s="340"/>
      <c r="F9" s="340"/>
      <c r="G9" s="340"/>
      <c r="H9" s="348"/>
      <c r="I9" s="343" t="s">
        <v>7</v>
      </c>
      <c r="J9" s="344"/>
      <c r="K9" s="344"/>
      <c r="L9" s="345"/>
      <c r="M9" s="343" t="s">
        <v>8</v>
      </c>
      <c r="N9" s="344"/>
      <c r="O9" s="344"/>
      <c r="P9" s="344"/>
      <c r="Q9" s="344"/>
      <c r="R9" s="344"/>
      <c r="S9" s="344"/>
      <c r="T9" s="345"/>
      <c r="U9" s="339" t="s">
        <v>61</v>
      </c>
      <c r="V9" s="340"/>
      <c r="W9" s="340"/>
      <c r="X9" s="340"/>
      <c r="Y9" s="340"/>
      <c r="Z9" s="340"/>
      <c r="AA9" s="340"/>
      <c r="AB9" s="340"/>
      <c r="AC9" s="340"/>
      <c r="AD9" s="340"/>
      <c r="AE9" s="340"/>
      <c r="AF9" s="340"/>
      <c r="AG9" s="340"/>
      <c r="AH9" s="340"/>
    </row>
    <row r="10" spans="1:40" s="14" customFormat="1" ht="61.5" customHeight="1" thickBot="1">
      <c r="A10" s="341"/>
      <c r="B10" s="342"/>
      <c r="C10" s="342"/>
      <c r="D10" s="342"/>
      <c r="E10" s="342"/>
      <c r="F10" s="342"/>
      <c r="G10" s="342"/>
      <c r="H10" s="379"/>
      <c r="I10" s="343" t="s">
        <v>10</v>
      </c>
      <c r="J10" s="344"/>
      <c r="K10" s="344"/>
      <c r="L10" s="345"/>
      <c r="M10" s="346" t="s">
        <v>77</v>
      </c>
      <c r="N10" s="376" t="s">
        <v>73</v>
      </c>
      <c r="O10" s="377"/>
      <c r="P10" s="377"/>
      <c r="Q10" s="378"/>
      <c r="R10" s="376" t="s">
        <v>11</v>
      </c>
      <c r="S10" s="377"/>
      <c r="T10" s="378"/>
      <c r="U10" s="376" t="s">
        <v>78</v>
      </c>
      <c r="V10" s="377"/>
      <c r="W10" s="377"/>
      <c r="X10" s="377"/>
      <c r="Y10" s="377"/>
      <c r="Z10" s="337" t="s">
        <v>68</v>
      </c>
      <c r="AA10" s="349"/>
      <c r="AB10" s="338"/>
      <c r="AC10" s="337" t="s">
        <v>67</v>
      </c>
      <c r="AD10" s="349"/>
      <c r="AE10" s="338"/>
      <c r="AF10" s="337" t="s">
        <v>69</v>
      </c>
      <c r="AG10" s="349"/>
      <c r="AH10" s="349"/>
    </row>
    <row r="11" spans="1:40" s="20" customFormat="1" ht="69" customHeight="1" thickBot="1">
      <c r="A11" s="17" t="s">
        <v>102</v>
      </c>
      <c r="B11" s="17" t="s">
        <v>101</v>
      </c>
      <c r="C11" s="18" t="s">
        <v>103</v>
      </c>
      <c r="D11" s="18" t="s">
        <v>161</v>
      </c>
      <c r="E11" s="18" t="s">
        <v>104</v>
      </c>
      <c r="F11" s="19" t="s">
        <v>105</v>
      </c>
      <c r="G11" s="15" t="s">
        <v>18</v>
      </c>
      <c r="H11" s="71" t="s">
        <v>106</v>
      </c>
      <c r="I11" s="67" t="s">
        <v>19</v>
      </c>
      <c r="J11" s="52" t="s">
        <v>20</v>
      </c>
      <c r="K11" s="16" t="s">
        <v>21</v>
      </c>
      <c r="L11" s="16" t="s">
        <v>22</v>
      </c>
      <c r="M11" s="539"/>
      <c r="N11" s="52" t="s">
        <v>74</v>
      </c>
      <c r="O11" s="52" t="s">
        <v>75</v>
      </c>
      <c r="P11" s="52" t="s">
        <v>76</v>
      </c>
      <c r="Q11" s="15" t="s">
        <v>23</v>
      </c>
      <c r="R11" s="64" t="s">
        <v>19</v>
      </c>
      <c r="S11" s="66" t="s">
        <v>20</v>
      </c>
      <c r="T11" s="52" t="s">
        <v>62</v>
      </c>
      <c r="U11" s="52" t="s">
        <v>79</v>
      </c>
      <c r="V11" s="52" t="s">
        <v>80</v>
      </c>
      <c r="W11" s="52" t="s">
        <v>81</v>
      </c>
      <c r="X11" s="52" t="s">
        <v>82</v>
      </c>
      <c r="Y11" s="52" t="s">
        <v>83</v>
      </c>
      <c r="Z11" s="60" t="s">
        <v>65</v>
      </c>
      <c r="AA11" s="52" t="s">
        <v>66</v>
      </c>
      <c r="AB11" s="52" t="s">
        <v>71</v>
      </c>
      <c r="AC11" s="60" t="s">
        <v>65</v>
      </c>
      <c r="AD11" s="52" t="s">
        <v>66</v>
      </c>
      <c r="AE11" s="52" t="s">
        <v>71</v>
      </c>
      <c r="AF11" s="60" t="s">
        <v>65</v>
      </c>
      <c r="AG11" s="52" t="s">
        <v>66</v>
      </c>
      <c r="AH11" s="52" t="s">
        <v>71</v>
      </c>
    </row>
    <row r="12" spans="1:40" s="12" customFormat="1" ht="68.25" customHeight="1">
      <c r="A12" s="439"/>
      <c r="B12" s="69"/>
      <c r="C12" s="536"/>
      <c r="D12" s="536"/>
      <c r="E12" s="537"/>
      <c r="F12" s="537"/>
      <c r="G12" s="534" t="s">
        <v>31</v>
      </c>
      <c r="H12" s="534"/>
      <c r="I12" s="532">
        <v>3</v>
      </c>
      <c r="J12" s="439">
        <v>4</v>
      </c>
      <c r="K12" s="9" t="str">
        <f>CONCATENATE(I12,"-",J12)</f>
        <v>3-4</v>
      </c>
      <c r="L12" s="532" t="str">
        <f>VLOOKUP(K12,Hoja2!G14:H39,2,0)</f>
        <v>Alto</v>
      </c>
      <c r="M12" s="7"/>
      <c r="N12" s="11" t="s">
        <v>46</v>
      </c>
      <c r="O12" s="11" t="s">
        <v>46</v>
      </c>
      <c r="P12" s="11" t="s">
        <v>46</v>
      </c>
      <c r="Q12" s="10">
        <f>(IF(N12="SI",25,0)+(IF(O12="SI",25,0)+(IF(P12="SI",50,0))))</f>
        <v>100</v>
      </c>
      <c r="R12" s="10">
        <f>IF(I12=1,1,IF(I12=2,IF(Q12&lt;76,$I12,$I12-1),IF(Q12&gt;75,($I12-1),($I12-1))))</f>
        <v>2</v>
      </c>
      <c r="S12" s="65">
        <f>IF(Q12&lt;51,$J12,IF(Q12&gt;75,($J12-2),($J12-1)))</f>
        <v>2</v>
      </c>
      <c r="T12" s="10" t="str">
        <f>IF(OR(AJ22=1,AJ22=2),Hoja2!$I$1,IF(AND(AJ22&gt;2,AJ22&lt;=5),Hoja2!$I2,IF(AND(AJ22&gt;5,AJ22&lt;=9),Hoja2!$I$3,IF(AND(AJ22&gt;9,AJ22&lt;=15),Hoja2!$I$4,IF(AND(AJ22&gt;15,AJ22&lt;=25),Hoja2!$I$5,"Sin Riesgo")))))</f>
        <v>Sin Riesgo</v>
      </c>
      <c r="U12" s="7"/>
      <c r="V12" s="7"/>
      <c r="W12" s="59"/>
      <c r="X12" s="59"/>
      <c r="Y12" s="10"/>
      <c r="Z12" s="61"/>
      <c r="AA12" s="61"/>
      <c r="AB12" s="63" t="s">
        <v>47</v>
      </c>
      <c r="AC12" s="61"/>
      <c r="AD12" s="61"/>
      <c r="AE12" s="63" t="s">
        <v>47</v>
      </c>
      <c r="AF12" s="61"/>
      <c r="AG12" s="61"/>
      <c r="AH12" s="63" t="s">
        <v>47</v>
      </c>
    </row>
    <row r="13" spans="1:40" s="12" customFormat="1" ht="46.5" customHeight="1">
      <c r="A13" s="405"/>
      <c r="B13" s="70"/>
      <c r="C13" s="357"/>
      <c r="D13" s="357"/>
      <c r="E13" s="538"/>
      <c r="F13" s="538"/>
      <c r="G13" s="535"/>
      <c r="H13" s="535"/>
      <c r="I13" s="533"/>
      <c r="J13" s="405"/>
      <c r="K13" s="9" t="str">
        <f t="shared" ref="K13:K76" si="0">CONCATENATE(I13,"-",J13)</f>
        <v>-</v>
      </c>
      <c r="L13" s="533"/>
      <c r="M13" s="7"/>
      <c r="N13" s="11" t="s">
        <v>47</v>
      </c>
      <c r="O13" s="11" t="s">
        <v>46</v>
      </c>
      <c r="P13" s="11" t="s">
        <v>46</v>
      </c>
      <c r="Q13" s="10">
        <f>(IF(N13="SI",25,0)+(IF(O13="SI",25,0)+(IF(P13="SI",50,0))))</f>
        <v>75</v>
      </c>
      <c r="R13" s="10">
        <f>IF(Q13&lt;51,$I13,IF(Q13&gt;75,($I13-2),($I13-1)))</f>
        <v>-1</v>
      </c>
      <c r="S13" s="10">
        <f>IF(Q13&lt;51,$J13,IF(Q13&gt;75,($J13-2),($J13-1)))</f>
        <v>-1</v>
      </c>
      <c r="T13" s="10" t="str">
        <f>IF(OR(AJ23=1,AJ23=2),Hoja2!$I$1,IF(AND(AJ23&gt;2,AJ23&lt;=5),Hoja2!$I3,IF(AND(AJ23&gt;5,AJ23&lt;=9),Hoja2!$I$3,IF(AND(AJ23&gt;9,AJ23&lt;=15),Hoja2!$I$4,IF(AND(AJ23&gt;15,AJ23&lt;=25),Hoja2!$I$5,"Sin Riesgo")))))</f>
        <v>Sin Riesgo</v>
      </c>
      <c r="U13" s="7"/>
      <c r="V13" s="7"/>
      <c r="W13" s="59"/>
      <c r="X13" s="59"/>
      <c r="Y13" s="10"/>
      <c r="Z13" s="61"/>
      <c r="AA13" s="61"/>
      <c r="AB13" s="63"/>
      <c r="AC13" s="61"/>
      <c r="AD13" s="61"/>
      <c r="AE13" s="63"/>
      <c r="AF13" s="61"/>
      <c r="AG13" s="61"/>
      <c r="AH13" s="63"/>
    </row>
    <row r="14" spans="1:40" s="13" customFormat="1" ht="54" customHeight="1">
      <c r="A14" s="405"/>
      <c r="B14" s="70"/>
      <c r="C14" s="357"/>
      <c r="D14" s="357"/>
      <c r="E14" s="538"/>
      <c r="F14" s="538"/>
      <c r="G14" s="535"/>
      <c r="H14" s="535"/>
      <c r="I14" s="533"/>
      <c r="J14" s="405"/>
      <c r="K14" s="48" t="str">
        <f t="shared" si="0"/>
        <v>-</v>
      </c>
      <c r="L14" s="533"/>
      <c r="M14" s="47"/>
      <c r="N14" s="11" t="s">
        <v>46</v>
      </c>
      <c r="O14" s="11" t="s">
        <v>47</v>
      </c>
      <c r="P14" s="11" t="s">
        <v>47</v>
      </c>
      <c r="Q14" s="10">
        <f>(IF(N14="SI",25,0)+(IF(O14="SI",25,0)+(IF(P14="SI",50,0))))</f>
        <v>25</v>
      </c>
      <c r="R14" s="10">
        <f>IF(Q14&lt;51,$I14,IF(Q14&gt;75,($I14-2),($I14-1)))</f>
        <v>0</v>
      </c>
      <c r="S14" s="10">
        <f>IF(Q14&lt;51,$J14,IF(Q14&gt;75,($J14-2),($J14-1)))</f>
        <v>0</v>
      </c>
      <c r="T14" s="10" t="str">
        <f>IF(OR(AJ24=1,AJ24=2),Hoja2!$I$1,IF(AND(AJ24&gt;2,AJ24&lt;=5),Hoja2!$I4,IF(AND(AJ24&gt;5,AJ24&lt;=9),Hoja2!$I$3,IF(AND(AJ24&gt;9,AJ24&lt;=15),Hoja2!$I$4,IF(AND(AJ24&gt;15,AJ24&lt;=25),Hoja2!$I$5,"Sin Riesgo")))))</f>
        <v>Sin Riesgo</v>
      </c>
      <c r="U14" s="47"/>
      <c r="V14" s="47"/>
      <c r="W14" s="59"/>
      <c r="X14" s="59"/>
      <c r="Y14" s="49"/>
      <c r="Z14" s="62"/>
      <c r="AA14" s="62"/>
      <c r="AB14" s="63"/>
      <c r="AC14" s="62"/>
      <c r="AD14" s="62"/>
      <c r="AE14" s="63"/>
      <c r="AF14" s="62"/>
      <c r="AG14" s="62"/>
      <c r="AH14" s="63"/>
    </row>
    <row r="15" spans="1:40">
      <c r="K15" s="51" t="str">
        <f t="shared" si="0"/>
        <v>-</v>
      </c>
      <c r="L15" s="51"/>
    </row>
    <row r="16" spans="1:40">
      <c r="K16" s="51" t="str">
        <f t="shared" si="0"/>
        <v>-</v>
      </c>
      <c r="L16" s="51"/>
    </row>
    <row r="17" spans="11:12">
      <c r="K17" s="51" t="str">
        <f t="shared" si="0"/>
        <v>-</v>
      </c>
      <c r="L17" s="51"/>
    </row>
    <row r="18" spans="11:12">
      <c r="K18" s="51" t="str">
        <f t="shared" si="0"/>
        <v>-</v>
      </c>
      <c r="L18" s="51"/>
    </row>
    <row r="19" spans="11:12">
      <c r="K19" s="51" t="str">
        <f t="shared" si="0"/>
        <v>-</v>
      </c>
      <c r="L19" s="51"/>
    </row>
    <row r="20" spans="11:12">
      <c r="K20" s="51" t="str">
        <f t="shared" si="0"/>
        <v>-</v>
      </c>
      <c r="L20" s="51"/>
    </row>
    <row r="21" spans="11:12">
      <c r="K21" s="51" t="str">
        <f t="shared" si="0"/>
        <v>-</v>
      </c>
      <c r="L21" s="51"/>
    </row>
    <row r="22" spans="11:12">
      <c r="K22" s="51" t="str">
        <f t="shared" si="0"/>
        <v>-</v>
      </c>
      <c r="L22" s="51"/>
    </row>
    <row r="23" spans="11:12">
      <c r="K23" s="51" t="str">
        <f t="shared" si="0"/>
        <v>-</v>
      </c>
      <c r="L23" s="51"/>
    </row>
    <row r="24" spans="11:12">
      <c r="K24" s="51" t="str">
        <f t="shared" si="0"/>
        <v>-</v>
      </c>
      <c r="L24" s="51"/>
    </row>
    <row r="25" spans="11:12">
      <c r="K25" s="51" t="str">
        <f t="shared" si="0"/>
        <v>-</v>
      </c>
      <c r="L25" s="51"/>
    </row>
    <row r="26" spans="11:12">
      <c r="K26" s="51" t="str">
        <f t="shared" si="0"/>
        <v>-</v>
      </c>
      <c r="L26" s="51"/>
    </row>
    <row r="27" spans="11:12">
      <c r="K27" s="51" t="str">
        <f t="shared" si="0"/>
        <v>-</v>
      </c>
      <c r="L27" s="51"/>
    </row>
    <row r="28" spans="11:12">
      <c r="K28" s="51" t="str">
        <f t="shared" si="0"/>
        <v>-</v>
      </c>
      <c r="L28" s="51"/>
    </row>
    <row r="29" spans="11:12">
      <c r="K29" s="51" t="str">
        <f t="shared" si="0"/>
        <v>-</v>
      </c>
      <c r="L29" s="51"/>
    </row>
    <row r="30" spans="11:12">
      <c r="K30" s="51" t="str">
        <f t="shared" si="0"/>
        <v>-</v>
      </c>
      <c r="L30" s="51"/>
    </row>
    <row r="31" spans="11:12">
      <c r="K31" s="51" t="str">
        <f t="shared" si="0"/>
        <v>-</v>
      </c>
      <c r="L31" s="51"/>
    </row>
    <row r="32" spans="11:12">
      <c r="K32" s="51" t="str">
        <f t="shared" si="0"/>
        <v>-</v>
      </c>
      <c r="L32" s="51"/>
    </row>
    <row r="33" spans="11:12">
      <c r="K33" s="51" t="str">
        <f t="shared" si="0"/>
        <v>-</v>
      </c>
      <c r="L33" s="51"/>
    </row>
    <row r="34" spans="11:12">
      <c r="K34" s="51" t="str">
        <f t="shared" si="0"/>
        <v>-</v>
      </c>
      <c r="L34" s="51"/>
    </row>
    <row r="35" spans="11:12">
      <c r="K35" s="51" t="str">
        <f t="shared" si="0"/>
        <v>-</v>
      </c>
      <c r="L35" s="51"/>
    </row>
    <row r="36" spans="11:12">
      <c r="K36" s="51" t="str">
        <f t="shared" si="0"/>
        <v>-</v>
      </c>
      <c r="L36" s="51"/>
    </row>
    <row r="37" spans="11:12">
      <c r="K37" s="51" t="str">
        <f t="shared" si="0"/>
        <v>-</v>
      </c>
      <c r="L37" s="51"/>
    </row>
    <row r="38" spans="11:12">
      <c r="K38" s="51" t="str">
        <f t="shared" si="0"/>
        <v>-</v>
      </c>
      <c r="L38" s="51"/>
    </row>
    <row r="39" spans="11:12">
      <c r="K39" s="51" t="str">
        <f t="shared" si="0"/>
        <v>-</v>
      </c>
      <c r="L39" s="51"/>
    </row>
    <row r="40" spans="11:12">
      <c r="K40" s="51" t="str">
        <f t="shared" si="0"/>
        <v>-</v>
      </c>
      <c r="L40" s="51"/>
    </row>
    <row r="41" spans="11:12">
      <c r="K41" s="51" t="str">
        <f t="shared" si="0"/>
        <v>-</v>
      </c>
      <c r="L41" s="51"/>
    </row>
    <row r="42" spans="11:12">
      <c r="K42" s="51" t="str">
        <f t="shared" si="0"/>
        <v>-</v>
      </c>
      <c r="L42" s="51"/>
    </row>
    <row r="43" spans="11:12">
      <c r="K43" s="51" t="str">
        <f t="shared" si="0"/>
        <v>-</v>
      </c>
      <c r="L43" s="51"/>
    </row>
    <row r="44" spans="11:12">
      <c r="K44" s="51" t="str">
        <f t="shared" si="0"/>
        <v>-</v>
      </c>
      <c r="L44" s="51"/>
    </row>
    <row r="45" spans="11:12">
      <c r="K45" s="51" t="str">
        <f t="shared" si="0"/>
        <v>-</v>
      </c>
      <c r="L45" s="51"/>
    </row>
    <row r="46" spans="11:12">
      <c r="K46" s="51" t="str">
        <f t="shared" si="0"/>
        <v>-</v>
      </c>
      <c r="L46" s="51"/>
    </row>
    <row r="47" spans="11:12">
      <c r="K47" s="51" t="str">
        <f t="shared" si="0"/>
        <v>-</v>
      </c>
      <c r="L47" s="51"/>
    </row>
    <row r="48" spans="11:12">
      <c r="K48" s="51" t="str">
        <f t="shared" si="0"/>
        <v>-</v>
      </c>
      <c r="L48" s="51"/>
    </row>
    <row r="49" spans="11:12">
      <c r="K49" s="51" t="str">
        <f t="shared" si="0"/>
        <v>-</v>
      </c>
      <c r="L49" s="51"/>
    </row>
    <row r="50" spans="11:12">
      <c r="K50" s="51" t="str">
        <f t="shared" si="0"/>
        <v>-</v>
      </c>
      <c r="L50" s="51"/>
    </row>
    <row r="51" spans="11:12">
      <c r="K51" s="51" t="str">
        <f t="shared" si="0"/>
        <v>-</v>
      </c>
      <c r="L51" s="51"/>
    </row>
    <row r="52" spans="11:12">
      <c r="K52" s="51" t="str">
        <f t="shared" si="0"/>
        <v>-</v>
      </c>
      <c r="L52" s="51"/>
    </row>
    <row r="53" spans="11:12">
      <c r="K53" s="51" t="str">
        <f t="shared" si="0"/>
        <v>-</v>
      </c>
      <c r="L53" s="51"/>
    </row>
    <row r="54" spans="11:12">
      <c r="K54" s="51" t="str">
        <f t="shared" si="0"/>
        <v>-</v>
      </c>
      <c r="L54" s="51"/>
    </row>
    <row r="55" spans="11:12">
      <c r="K55" s="51" t="str">
        <f t="shared" si="0"/>
        <v>-</v>
      </c>
      <c r="L55" s="51"/>
    </row>
    <row r="56" spans="11:12">
      <c r="K56" s="51" t="str">
        <f t="shared" si="0"/>
        <v>-</v>
      </c>
      <c r="L56" s="51"/>
    </row>
    <row r="57" spans="11:12">
      <c r="K57" s="51" t="str">
        <f t="shared" si="0"/>
        <v>-</v>
      </c>
      <c r="L57" s="51"/>
    </row>
    <row r="58" spans="11:12">
      <c r="K58" s="51" t="str">
        <f t="shared" si="0"/>
        <v>-</v>
      </c>
      <c r="L58" s="51"/>
    </row>
    <row r="59" spans="11:12">
      <c r="K59" s="51" t="str">
        <f t="shared" si="0"/>
        <v>-</v>
      </c>
      <c r="L59" s="51"/>
    </row>
    <row r="60" spans="11:12">
      <c r="K60" s="51" t="str">
        <f t="shared" si="0"/>
        <v>-</v>
      </c>
      <c r="L60" s="51"/>
    </row>
    <row r="61" spans="11:12">
      <c r="K61" s="51" t="str">
        <f t="shared" si="0"/>
        <v>-</v>
      </c>
      <c r="L61" s="51"/>
    </row>
    <row r="62" spans="11:12">
      <c r="K62" s="51" t="str">
        <f t="shared" si="0"/>
        <v>-</v>
      </c>
      <c r="L62" s="51"/>
    </row>
    <row r="63" spans="11:12">
      <c r="K63" s="51" t="str">
        <f t="shared" si="0"/>
        <v>-</v>
      </c>
      <c r="L63" s="51"/>
    </row>
    <row r="64" spans="11:12">
      <c r="K64" s="51" t="str">
        <f t="shared" si="0"/>
        <v>-</v>
      </c>
      <c r="L64" s="51"/>
    </row>
    <row r="65" spans="11:12">
      <c r="K65" s="51" t="str">
        <f t="shared" si="0"/>
        <v>-</v>
      </c>
      <c r="L65" s="51"/>
    </row>
    <row r="66" spans="11:12">
      <c r="K66" s="51" t="str">
        <f t="shared" si="0"/>
        <v>-</v>
      </c>
      <c r="L66" s="51"/>
    </row>
    <row r="67" spans="11:12">
      <c r="K67" s="51" t="str">
        <f t="shared" si="0"/>
        <v>-</v>
      </c>
      <c r="L67" s="51"/>
    </row>
    <row r="68" spans="11:12">
      <c r="K68" s="51" t="str">
        <f t="shared" si="0"/>
        <v>-</v>
      </c>
      <c r="L68" s="51"/>
    </row>
    <row r="69" spans="11:12">
      <c r="K69" s="51" t="str">
        <f t="shared" si="0"/>
        <v>-</v>
      </c>
      <c r="L69" s="51"/>
    </row>
    <row r="70" spans="11:12">
      <c r="K70" s="51" t="str">
        <f t="shared" si="0"/>
        <v>-</v>
      </c>
      <c r="L70" s="51"/>
    </row>
    <row r="71" spans="11:12">
      <c r="K71" s="51" t="str">
        <f t="shared" si="0"/>
        <v>-</v>
      </c>
      <c r="L71" s="51"/>
    </row>
    <row r="72" spans="11:12">
      <c r="K72" s="51" t="str">
        <f t="shared" si="0"/>
        <v>-</v>
      </c>
      <c r="L72" s="51"/>
    </row>
    <row r="73" spans="11:12">
      <c r="K73" s="51" t="str">
        <f t="shared" si="0"/>
        <v>-</v>
      </c>
      <c r="L73" s="51"/>
    </row>
    <row r="74" spans="11:12">
      <c r="K74" s="51" t="str">
        <f t="shared" si="0"/>
        <v>-</v>
      </c>
      <c r="L74" s="51"/>
    </row>
    <row r="75" spans="11:12">
      <c r="K75" s="51" t="str">
        <f t="shared" si="0"/>
        <v>-</v>
      </c>
      <c r="L75" s="51"/>
    </row>
    <row r="76" spans="11:12">
      <c r="K76" s="51" t="str">
        <f t="shared" si="0"/>
        <v>-</v>
      </c>
      <c r="L76" s="51"/>
    </row>
    <row r="77" spans="11:12">
      <c r="K77" s="51" t="str">
        <f t="shared" ref="K77:K140" si="1">CONCATENATE(I77,"-",J77)</f>
        <v>-</v>
      </c>
      <c r="L77" s="51"/>
    </row>
    <row r="78" spans="11:12">
      <c r="K78" s="51" t="str">
        <f t="shared" si="1"/>
        <v>-</v>
      </c>
      <c r="L78" s="51"/>
    </row>
    <row r="79" spans="11:12">
      <c r="K79" s="51" t="str">
        <f t="shared" si="1"/>
        <v>-</v>
      </c>
      <c r="L79" s="51"/>
    </row>
    <row r="80" spans="11:12">
      <c r="K80" s="51" t="str">
        <f t="shared" si="1"/>
        <v>-</v>
      </c>
      <c r="L80" s="51"/>
    </row>
    <row r="81" spans="11:12">
      <c r="K81" s="51" t="str">
        <f t="shared" si="1"/>
        <v>-</v>
      </c>
      <c r="L81" s="51"/>
    </row>
    <row r="82" spans="11:12">
      <c r="K82" s="51" t="str">
        <f t="shared" si="1"/>
        <v>-</v>
      </c>
      <c r="L82" s="51"/>
    </row>
    <row r="83" spans="11:12">
      <c r="K83" s="51" t="str">
        <f t="shared" si="1"/>
        <v>-</v>
      </c>
      <c r="L83" s="51"/>
    </row>
    <row r="84" spans="11:12">
      <c r="K84" s="51" t="str">
        <f t="shared" si="1"/>
        <v>-</v>
      </c>
      <c r="L84" s="51"/>
    </row>
    <row r="85" spans="11:12">
      <c r="K85" s="51" t="str">
        <f t="shared" si="1"/>
        <v>-</v>
      </c>
      <c r="L85" s="51"/>
    </row>
    <row r="86" spans="11:12">
      <c r="K86" s="51" t="str">
        <f t="shared" si="1"/>
        <v>-</v>
      </c>
      <c r="L86" s="51"/>
    </row>
    <row r="87" spans="11:12">
      <c r="K87" s="51" t="str">
        <f t="shared" si="1"/>
        <v>-</v>
      </c>
      <c r="L87" s="51"/>
    </row>
    <row r="88" spans="11:12">
      <c r="K88" s="51" t="str">
        <f t="shared" si="1"/>
        <v>-</v>
      </c>
      <c r="L88" s="51"/>
    </row>
    <row r="89" spans="11:12">
      <c r="K89" s="51" t="str">
        <f t="shared" si="1"/>
        <v>-</v>
      </c>
      <c r="L89" s="51"/>
    </row>
    <row r="90" spans="11:12">
      <c r="K90" s="51" t="str">
        <f t="shared" si="1"/>
        <v>-</v>
      </c>
      <c r="L90" s="51"/>
    </row>
    <row r="91" spans="11:12">
      <c r="K91" s="51" t="str">
        <f t="shared" si="1"/>
        <v>-</v>
      </c>
      <c r="L91" s="51"/>
    </row>
    <row r="92" spans="11:12">
      <c r="K92" s="51" t="str">
        <f t="shared" si="1"/>
        <v>-</v>
      </c>
      <c r="L92" s="51"/>
    </row>
    <row r="93" spans="11:12">
      <c r="K93" s="51" t="str">
        <f t="shared" si="1"/>
        <v>-</v>
      </c>
      <c r="L93" s="51"/>
    </row>
    <row r="94" spans="11:12">
      <c r="K94" s="51" t="str">
        <f t="shared" si="1"/>
        <v>-</v>
      </c>
      <c r="L94" s="51"/>
    </row>
    <row r="95" spans="11:12">
      <c r="K95" s="51" t="str">
        <f t="shared" si="1"/>
        <v>-</v>
      </c>
      <c r="L95" s="51"/>
    </row>
    <row r="96" spans="11:12">
      <c r="K96" s="51" t="str">
        <f t="shared" si="1"/>
        <v>-</v>
      </c>
      <c r="L96" s="51"/>
    </row>
    <row r="97" spans="11:12">
      <c r="K97" s="51" t="str">
        <f t="shared" si="1"/>
        <v>-</v>
      </c>
      <c r="L97" s="51"/>
    </row>
    <row r="98" spans="11:12">
      <c r="K98" s="51" t="str">
        <f t="shared" si="1"/>
        <v>-</v>
      </c>
      <c r="L98" s="51"/>
    </row>
    <row r="99" spans="11:12">
      <c r="K99" s="51" t="str">
        <f t="shared" si="1"/>
        <v>-</v>
      </c>
      <c r="L99" s="51"/>
    </row>
    <row r="100" spans="11:12">
      <c r="K100" s="51" t="str">
        <f t="shared" si="1"/>
        <v>-</v>
      </c>
      <c r="L100" s="51"/>
    </row>
    <row r="101" spans="11:12">
      <c r="K101" s="51" t="str">
        <f t="shared" si="1"/>
        <v>-</v>
      </c>
      <c r="L101" s="51"/>
    </row>
    <row r="102" spans="11:12">
      <c r="K102" s="51" t="str">
        <f t="shared" si="1"/>
        <v>-</v>
      </c>
      <c r="L102" s="51"/>
    </row>
    <row r="103" spans="11:12">
      <c r="K103" s="51" t="str">
        <f t="shared" si="1"/>
        <v>-</v>
      </c>
      <c r="L103" s="51"/>
    </row>
    <row r="104" spans="11:12">
      <c r="K104" s="51" t="str">
        <f t="shared" si="1"/>
        <v>-</v>
      </c>
      <c r="L104" s="51"/>
    </row>
    <row r="105" spans="11:12">
      <c r="K105" s="51" t="str">
        <f t="shared" si="1"/>
        <v>-</v>
      </c>
      <c r="L105" s="51"/>
    </row>
    <row r="106" spans="11:12">
      <c r="K106" s="51" t="str">
        <f t="shared" si="1"/>
        <v>-</v>
      </c>
      <c r="L106" s="51"/>
    </row>
    <row r="107" spans="11:12">
      <c r="K107" s="51" t="str">
        <f t="shared" si="1"/>
        <v>-</v>
      </c>
      <c r="L107" s="51"/>
    </row>
    <row r="108" spans="11:12">
      <c r="K108" s="51" t="str">
        <f t="shared" si="1"/>
        <v>-</v>
      </c>
      <c r="L108" s="51"/>
    </row>
    <row r="109" spans="11:12">
      <c r="K109" s="51" t="str">
        <f t="shared" si="1"/>
        <v>-</v>
      </c>
      <c r="L109" s="51"/>
    </row>
    <row r="110" spans="11:12">
      <c r="K110" s="51" t="str">
        <f t="shared" si="1"/>
        <v>-</v>
      </c>
      <c r="L110" s="51"/>
    </row>
    <row r="111" spans="11:12">
      <c r="K111" s="51" t="str">
        <f t="shared" si="1"/>
        <v>-</v>
      </c>
      <c r="L111" s="51"/>
    </row>
    <row r="112" spans="11:12">
      <c r="K112" s="51" t="str">
        <f t="shared" si="1"/>
        <v>-</v>
      </c>
      <c r="L112" s="51"/>
    </row>
    <row r="113" spans="11:12">
      <c r="K113" s="51" t="str">
        <f t="shared" si="1"/>
        <v>-</v>
      </c>
      <c r="L113" s="51"/>
    </row>
    <row r="114" spans="11:12">
      <c r="K114" s="51" t="str">
        <f t="shared" si="1"/>
        <v>-</v>
      </c>
      <c r="L114" s="51"/>
    </row>
    <row r="115" spans="11:12">
      <c r="K115" s="51" t="str">
        <f t="shared" si="1"/>
        <v>-</v>
      </c>
      <c r="L115" s="51"/>
    </row>
    <row r="116" spans="11:12">
      <c r="K116" s="51" t="str">
        <f t="shared" si="1"/>
        <v>-</v>
      </c>
      <c r="L116" s="51"/>
    </row>
    <row r="117" spans="11:12">
      <c r="K117" s="51" t="str">
        <f t="shared" si="1"/>
        <v>-</v>
      </c>
      <c r="L117" s="51"/>
    </row>
    <row r="118" spans="11:12">
      <c r="K118" s="51" t="str">
        <f t="shared" si="1"/>
        <v>-</v>
      </c>
      <c r="L118" s="51"/>
    </row>
    <row r="119" spans="11:12">
      <c r="K119" s="51" t="str">
        <f t="shared" si="1"/>
        <v>-</v>
      </c>
      <c r="L119" s="51"/>
    </row>
    <row r="120" spans="11:12">
      <c r="K120" s="51" t="str">
        <f t="shared" si="1"/>
        <v>-</v>
      </c>
      <c r="L120" s="51"/>
    </row>
    <row r="121" spans="11:12">
      <c r="K121" s="51" t="str">
        <f t="shared" si="1"/>
        <v>-</v>
      </c>
      <c r="L121" s="51"/>
    </row>
    <row r="122" spans="11:12">
      <c r="K122" s="51" t="str">
        <f t="shared" si="1"/>
        <v>-</v>
      </c>
      <c r="L122" s="51"/>
    </row>
    <row r="123" spans="11:12">
      <c r="K123" s="51" t="str">
        <f t="shared" si="1"/>
        <v>-</v>
      </c>
      <c r="L123" s="51"/>
    </row>
    <row r="124" spans="11:12">
      <c r="K124" s="51" t="str">
        <f t="shared" si="1"/>
        <v>-</v>
      </c>
      <c r="L124" s="51"/>
    </row>
    <row r="125" spans="11:12">
      <c r="K125" s="51" t="str">
        <f t="shared" si="1"/>
        <v>-</v>
      </c>
      <c r="L125" s="51"/>
    </row>
    <row r="126" spans="11:12">
      <c r="K126" s="51" t="str">
        <f t="shared" si="1"/>
        <v>-</v>
      </c>
      <c r="L126" s="51"/>
    </row>
    <row r="127" spans="11:12">
      <c r="K127" s="51" t="str">
        <f t="shared" si="1"/>
        <v>-</v>
      </c>
      <c r="L127" s="51"/>
    </row>
    <row r="128" spans="11:12">
      <c r="K128" s="51" t="str">
        <f t="shared" si="1"/>
        <v>-</v>
      </c>
      <c r="L128" s="51"/>
    </row>
    <row r="129" spans="11:12">
      <c r="K129" s="51" t="str">
        <f t="shared" si="1"/>
        <v>-</v>
      </c>
      <c r="L129" s="51"/>
    </row>
    <row r="130" spans="11:12">
      <c r="K130" s="51" t="str">
        <f t="shared" si="1"/>
        <v>-</v>
      </c>
      <c r="L130" s="51"/>
    </row>
    <row r="131" spans="11:12">
      <c r="K131" s="51" t="str">
        <f t="shared" si="1"/>
        <v>-</v>
      </c>
      <c r="L131" s="51"/>
    </row>
    <row r="132" spans="11:12">
      <c r="K132" s="51" t="str">
        <f t="shared" si="1"/>
        <v>-</v>
      </c>
      <c r="L132" s="51"/>
    </row>
    <row r="133" spans="11:12">
      <c r="K133" s="51" t="str">
        <f t="shared" si="1"/>
        <v>-</v>
      </c>
      <c r="L133" s="51"/>
    </row>
    <row r="134" spans="11:12">
      <c r="K134" s="51" t="str">
        <f t="shared" si="1"/>
        <v>-</v>
      </c>
      <c r="L134" s="51"/>
    </row>
    <row r="135" spans="11:12">
      <c r="K135" s="51" t="str">
        <f t="shared" si="1"/>
        <v>-</v>
      </c>
      <c r="L135" s="51"/>
    </row>
    <row r="136" spans="11:12">
      <c r="K136" s="51" t="str">
        <f t="shared" si="1"/>
        <v>-</v>
      </c>
      <c r="L136" s="51"/>
    </row>
    <row r="137" spans="11:12">
      <c r="K137" s="51" t="str">
        <f t="shared" si="1"/>
        <v>-</v>
      </c>
      <c r="L137" s="51"/>
    </row>
    <row r="138" spans="11:12">
      <c r="K138" s="51" t="str">
        <f t="shared" si="1"/>
        <v>-</v>
      </c>
      <c r="L138" s="51"/>
    </row>
    <row r="139" spans="11:12">
      <c r="K139" s="51" t="str">
        <f t="shared" si="1"/>
        <v>-</v>
      </c>
      <c r="L139" s="51"/>
    </row>
    <row r="140" spans="11:12">
      <c r="K140" s="51" t="str">
        <f t="shared" si="1"/>
        <v>-</v>
      </c>
      <c r="L140" s="51"/>
    </row>
    <row r="141" spans="11:12">
      <c r="K141" s="51" t="str">
        <f t="shared" ref="K141:K204" si="2">CONCATENATE(I141,"-",J141)</f>
        <v>-</v>
      </c>
      <c r="L141" s="51"/>
    </row>
    <row r="142" spans="11:12">
      <c r="K142" s="51" t="str">
        <f t="shared" si="2"/>
        <v>-</v>
      </c>
      <c r="L142" s="51"/>
    </row>
    <row r="143" spans="11:12">
      <c r="K143" s="51" t="str">
        <f t="shared" si="2"/>
        <v>-</v>
      </c>
      <c r="L143" s="51"/>
    </row>
    <row r="144" spans="11:12">
      <c r="K144" s="51" t="str">
        <f t="shared" si="2"/>
        <v>-</v>
      </c>
      <c r="L144" s="51"/>
    </row>
    <row r="145" spans="11:12">
      <c r="K145" s="51" t="str">
        <f t="shared" si="2"/>
        <v>-</v>
      </c>
      <c r="L145" s="51"/>
    </row>
    <row r="146" spans="11:12">
      <c r="K146" s="51" t="str">
        <f t="shared" si="2"/>
        <v>-</v>
      </c>
      <c r="L146" s="51"/>
    </row>
    <row r="147" spans="11:12">
      <c r="K147" s="51" t="str">
        <f t="shared" si="2"/>
        <v>-</v>
      </c>
      <c r="L147" s="51"/>
    </row>
    <row r="148" spans="11:12">
      <c r="K148" s="51" t="str">
        <f t="shared" si="2"/>
        <v>-</v>
      </c>
      <c r="L148" s="51"/>
    </row>
    <row r="149" spans="11:12">
      <c r="K149" s="51" t="str">
        <f t="shared" si="2"/>
        <v>-</v>
      </c>
      <c r="L149" s="51"/>
    </row>
    <row r="150" spans="11:12">
      <c r="K150" s="51" t="str">
        <f t="shared" si="2"/>
        <v>-</v>
      </c>
      <c r="L150" s="51"/>
    </row>
    <row r="151" spans="11:12">
      <c r="K151" s="51" t="str">
        <f t="shared" si="2"/>
        <v>-</v>
      </c>
      <c r="L151" s="51"/>
    </row>
    <row r="152" spans="11:12">
      <c r="K152" s="51" t="str">
        <f t="shared" si="2"/>
        <v>-</v>
      </c>
      <c r="L152" s="51"/>
    </row>
    <row r="153" spans="11:12">
      <c r="K153" s="51" t="str">
        <f t="shared" si="2"/>
        <v>-</v>
      </c>
      <c r="L153" s="51"/>
    </row>
    <row r="154" spans="11:12">
      <c r="K154" s="51" t="str">
        <f t="shared" si="2"/>
        <v>-</v>
      </c>
      <c r="L154" s="51"/>
    </row>
    <row r="155" spans="11:12">
      <c r="K155" s="51" t="str">
        <f t="shared" si="2"/>
        <v>-</v>
      </c>
      <c r="L155" s="51"/>
    </row>
    <row r="156" spans="11:12">
      <c r="K156" s="51" t="str">
        <f t="shared" si="2"/>
        <v>-</v>
      </c>
      <c r="L156" s="51"/>
    </row>
    <row r="157" spans="11:12">
      <c r="K157" s="51" t="str">
        <f t="shared" si="2"/>
        <v>-</v>
      </c>
      <c r="L157" s="51"/>
    </row>
    <row r="158" spans="11:12">
      <c r="K158" s="51" t="str">
        <f t="shared" si="2"/>
        <v>-</v>
      </c>
      <c r="L158" s="51"/>
    </row>
    <row r="159" spans="11:12">
      <c r="K159" s="51" t="str">
        <f t="shared" si="2"/>
        <v>-</v>
      </c>
      <c r="L159" s="51"/>
    </row>
    <row r="160" spans="11:12">
      <c r="K160" s="51" t="str">
        <f t="shared" si="2"/>
        <v>-</v>
      </c>
      <c r="L160" s="51"/>
    </row>
    <row r="161" spans="11:12">
      <c r="K161" s="51" t="str">
        <f t="shared" si="2"/>
        <v>-</v>
      </c>
      <c r="L161" s="51"/>
    </row>
    <row r="162" spans="11:12">
      <c r="K162" s="51" t="str">
        <f t="shared" si="2"/>
        <v>-</v>
      </c>
      <c r="L162" s="51"/>
    </row>
    <row r="163" spans="11:12">
      <c r="K163" s="51" t="str">
        <f t="shared" si="2"/>
        <v>-</v>
      </c>
      <c r="L163" s="51"/>
    </row>
    <row r="164" spans="11:12">
      <c r="K164" s="51" t="str">
        <f t="shared" si="2"/>
        <v>-</v>
      </c>
      <c r="L164" s="51"/>
    </row>
    <row r="165" spans="11:12">
      <c r="K165" s="51" t="str">
        <f t="shared" si="2"/>
        <v>-</v>
      </c>
      <c r="L165" s="51"/>
    </row>
    <row r="166" spans="11:12">
      <c r="K166" s="51" t="str">
        <f t="shared" si="2"/>
        <v>-</v>
      </c>
      <c r="L166" s="51"/>
    </row>
    <row r="167" spans="11:12">
      <c r="K167" s="51" t="str">
        <f t="shared" si="2"/>
        <v>-</v>
      </c>
      <c r="L167" s="51"/>
    </row>
    <row r="168" spans="11:12">
      <c r="K168" s="51" t="str">
        <f t="shared" si="2"/>
        <v>-</v>
      </c>
      <c r="L168" s="51"/>
    </row>
    <row r="169" spans="11:12">
      <c r="K169" s="51" t="str">
        <f t="shared" si="2"/>
        <v>-</v>
      </c>
      <c r="L169" s="51"/>
    </row>
    <row r="170" spans="11:12">
      <c r="K170" s="51" t="str">
        <f t="shared" si="2"/>
        <v>-</v>
      </c>
      <c r="L170" s="51"/>
    </row>
    <row r="171" spans="11:12">
      <c r="K171" s="51" t="str">
        <f t="shared" si="2"/>
        <v>-</v>
      </c>
      <c r="L171" s="51"/>
    </row>
    <row r="172" spans="11:12">
      <c r="K172" s="51" t="str">
        <f t="shared" si="2"/>
        <v>-</v>
      </c>
      <c r="L172" s="51"/>
    </row>
    <row r="173" spans="11:12">
      <c r="K173" s="51" t="str">
        <f t="shared" si="2"/>
        <v>-</v>
      </c>
      <c r="L173" s="51"/>
    </row>
    <row r="174" spans="11:12">
      <c r="K174" s="51" t="str">
        <f t="shared" si="2"/>
        <v>-</v>
      </c>
      <c r="L174" s="51"/>
    </row>
    <row r="175" spans="11:12">
      <c r="K175" s="51" t="str">
        <f t="shared" si="2"/>
        <v>-</v>
      </c>
      <c r="L175" s="51"/>
    </row>
    <row r="176" spans="11:12">
      <c r="K176" s="51" t="str">
        <f t="shared" si="2"/>
        <v>-</v>
      </c>
      <c r="L176" s="51"/>
    </row>
    <row r="177" spans="11:12">
      <c r="K177" s="51" t="str">
        <f t="shared" si="2"/>
        <v>-</v>
      </c>
      <c r="L177" s="51"/>
    </row>
    <row r="178" spans="11:12">
      <c r="K178" s="51" t="str">
        <f t="shared" si="2"/>
        <v>-</v>
      </c>
      <c r="L178" s="51"/>
    </row>
    <row r="179" spans="11:12">
      <c r="K179" s="51" t="str">
        <f t="shared" si="2"/>
        <v>-</v>
      </c>
      <c r="L179" s="51"/>
    </row>
    <row r="180" spans="11:12">
      <c r="K180" s="51" t="str">
        <f t="shared" si="2"/>
        <v>-</v>
      </c>
      <c r="L180" s="51"/>
    </row>
    <row r="181" spans="11:12">
      <c r="K181" s="51" t="str">
        <f t="shared" si="2"/>
        <v>-</v>
      </c>
      <c r="L181" s="51"/>
    </row>
    <row r="182" spans="11:12">
      <c r="K182" s="51" t="str">
        <f t="shared" si="2"/>
        <v>-</v>
      </c>
      <c r="L182" s="51"/>
    </row>
    <row r="183" spans="11:12">
      <c r="K183" s="51" t="str">
        <f t="shared" si="2"/>
        <v>-</v>
      </c>
      <c r="L183" s="51"/>
    </row>
    <row r="184" spans="11:12">
      <c r="K184" s="51" t="str">
        <f t="shared" si="2"/>
        <v>-</v>
      </c>
      <c r="L184" s="51"/>
    </row>
    <row r="185" spans="11:12">
      <c r="K185" s="51" t="str">
        <f t="shared" si="2"/>
        <v>-</v>
      </c>
      <c r="L185" s="51"/>
    </row>
    <row r="186" spans="11:12">
      <c r="K186" s="51" t="str">
        <f t="shared" si="2"/>
        <v>-</v>
      </c>
      <c r="L186" s="51"/>
    </row>
    <row r="187" spans="11:12">
      <c r="K187" s="51" t="str">
        <f t="shared" si="2"/>
        <v>-</v>
      </c>
      <c r="L187" s="51"/>
    </row>
    <row r="188" spans="11:12">
      <c r="K188" s="51" t="str">
        <f t="shared" si="2"/>
        <v>-</v>
      </c>
      <c r="L188" s="51"/>
    </row>
    <row r="189" spans="11:12">
      <c r="K189" s="51" t="str">
        <f t="shared" si="2"/>
        <v>-</v>
      </c>
      <c r="L189" s="51"/>
    </row>
    <row r="190" spans="11:12">
      <c r="K190" s="51" t="str">
        <f t="shared" si="2"/>
        <v>-</v>
      </c>
      <c r="L190" s="51"/>
    </row>
    <row r="191" spans="11:12">
      <c r="K191" s="51" t="str">
        <f t="shared" si="2"/>
        <v>-</v>
      </c>
      <c r="L191" s="51"/>
    </row>
    <row r="192" spans="11:12">
      <c r="K192" s="51" t="str">
        <f t="shared" si="2"/>
        <v>-</v>
      </c>
      <c r="L192" s="51"/>
    </row>
    <row r="193" spans="11:12">
      <c r="K193" s="51" t="str">
        <f t="shared" si="2"/>
        <v>-</v>
      </c>
      <c r="L193" s="51"/>
    </row>
    <row r="194" spans="11:12">
      <c r="K194" s="51" t="str">
        <f t="shared" si="2"/>
        <v>-</v>
      </c>
      <c r="L194" s="51"/>
    </row>
    <row r="195" spans="11:12">
      <c r="K195" s="51" t="str">
        <f t="shared" si="2"/>
        <v>-</v>
      </c>
      <c r="L195" s="51"/>
    </row>
    <row r="196" spans="11:12">
      <c r="K196" s="51" t="str">
        <f t="shared" si="2"/>
        <v>-</v>
      </c>
      <c r="L196" s="51"/>
    </row>
    <row r="197" spans="11:12">
      <c r="K197" s="51" t="str">
        <f t="shared" si="2"/>
        <v>-</v>
      </c>
      <c r="L197" s="51"/>
    </row>
    <row r="198" spans="11:12">
      <c r="K198" s="51" t="str">
        <f t="shared" si="2"/>
        <v>-</v>
      </c>
      <c r="L198" s="51"/>
    </row>
    <row r="199" spans="11:12">
      <c r="K199" s="51" t="str">
        <f t="shared" si="2"/>
        <v>-</v>
      </c>
      <c r="L199" s="51"/>
    </row>
    <row r="200" spans="11:12">
      <c r="K200" s="51" t="str">
        <f t="shared" si="2"/>
        <v>-</v>
      </c>
      <c r="L200" s="51"/>
    </row>
    <row r="201" spans="11:12">
      <c r="K201" s="51" t="str">
        <f t="shared" si="2"/>
        <v>-</v>
      </c>
      <c r="L201" s="51"/>
    </row>
    <row r="202" spans="11:12">
      <c r="K202" s="51" t="str">
        <f t="shared" si="2"/>
        <v>-</v>
      </c>
      <c r="L202" s="51"/>
    </row>
    <row r="203" spans="11:12">
      <c r="K203" s="51" t="str">
        <f t="shared" si="2"/>
        <v>-</v>
      </c>
      <c r="L203" s="51"/>
    </row>
    <row r="204" spans="11:12">
      <c r="K204" s="51" t="str">
        <f t="shared" si="2"/>
        <v>-</v>
      </c>
      <c r="L204" s="51"/>
    </row>
    <row r="205" spans="11:12">
      <c r="K205" s="51" t="str">
        <f t="shared" ref="K205:K268" si="3">CONCATENATE(I205,"-",J205)</f>
        <v>-</v>
      </c>
      <c r="L205" s="51"/>
    </row>
    <row r="206" spans="11:12">
      <c r="K206" s="51" t="str">
        <f t="shared" si="3"/>
        <v>-</v>
      </c>
      <c r="L206" s="51"/>
    </row>
    <row r="207" spans="11:12">
      <c r="K207" s="51" t="str">
        <f t="shared" si="3"/>
        <v>-</v>
      </c>
      <c r="L207" s="51"/>
    </row>
    <row r="208" spans="11:12">
      <c r="K208" s="51" t="str">
        <f t="shared" si="3"/>
        <v>-</v>
      </c>
      <c r="L208" s="51"/>
    </row>
    <row r="209" spans="11:12">
      <c r="K209" s="51" t="str">
        <f t="shared" si="3"/>
        <v>-</v>
      </c>
      <c r="L209" s="51"/>
    </row>
    <row r="210" spans="11:12">
      <c r="K210" s="51" t="str">
        <f t="shared" si="3"/>
        <v>-</v>
      </c>
      <c r="L210" s="51"/>
    </row>
    <row r="211" spans="11:12">
      <c r="K211" s="51" t="str">
        <f t="shared" si="3"/>
        <v>-</v>
      </c>
      <c r="L211" s="51"/>
    </row>
    <row r="212" spans="11:12">
      <c r="K212" s="51" t="str">
        <f t="shared" si="3"/>
        <v>-</v>
      </c>
      <c r="L212" s="51"/>
    </row>
    <row r="213" spans="11:12">
      <c r="K213" s="51" t="str">
        <f t="shared" si="3"/>
        <v>-</v>
      </c>
      <c r="L213" s="51"/>
    </row>
    <row r="214" spans="11:12">
      <c r="K214" s="51" t="str">
        <f t="shared" si="3"/>
        <v>-</v>
      </c>
      <c r="L214" s="51"/>
    </row>
    <row r="215" spans="11:12">
      <c r="K215" s="51" t="str">
        <f t="shared" si="3"/>
        <v>-</v>
      </c>
      <c r="L215" s="51"/>
    </row>
    <row r="216" spans="11:12">
      <c r="K216" s="51" t="str">
        <f t="shared" si="3"/>
        <v>-</v>
      </c>
      <c r="L216" s="51"/>
    </row>
    <row r="217" spans="11:12">
      <c r="K217" s="51" t="str">
        <f t="shared" si="3"/>
        <v>-</v>
      </c>
      <c r="L217" s="51"/>
    </row>
    <row r="218" spans="11:12">
      <c r="K218" s="51" t="str">
        <f t="shared" si="3"/>
        <v>-</v>
      </c>
      <c r="L218" s="51"/>
    </row>
    <row r="219" spans="11:12">
      <c r="K219" s="51" t="str">
        <f t="shared" si="3"/>
        <v>-</v>
      </c>
      <c r="L219" s="51"/>
    </row>
    <row r="220" spans="11:12">
      <c r="K220" s="51" t="str">
        <f t="shared" si="3"/>
        <v>-</v>
      </c>
      <c r="L220" s="51"/>
    </row>
    <row r="221" spans="11:12">
      <c r="K221" s="51" t="str">
        <f t="shared" si="3"/>
        <v>-</v>
      </c>
      <c r="L221" s="51"/>
    </row>
    <row r="222" spans="11:12">
      <c r="K222" s="51" t="str">
        <f t="shared" si="3"/>
        <v>-</v>
      </c>
      <c r="L222" s="51"/>
    </row>
    <row r="223" spans="11:12">
      <c r="K223" s="51" t="str">
        <f t="shared" si="3"/>
        <v>-</v>
      </c>
      <c r="L223" s="51"/>
    </row>
    <row r="224" spans="11:12">
      <c r="K224" s="51" t="str">
        <f t="shared" si="3"/>
        <v>-</v>
      </c>
      <c r="L224" s="51"/>
    </row>
    <row r="225" spans="11:12">
      <c r="K225" s="51" t="str">
        <f t="shared" si="3"/>
        <v>-</v>
      </c>
      <c r="L225" s="51"/>
    </row>
    <row r="226" spans="11:12">
      <c r="K226" s="51" t="str">
        <f t="shared" si="3"/>
        <v>-</v>
      </c>
      <c r="L226" s="51"/>
    </row>
    <row r="227" spans="11:12">
      <c r="K227" s="51" t="str">
        <f t="shared" si="3"/>
        <v>-</v>
      </c>
      <c r="L227" s="51"/>
    </row>
    <row r="228" spans="11:12">
      <c r="K228" s="51" t="str">
        <f t="shared" si="3"/>
        <v>-</v>
      </c>
      <c r="L228" s="51"/>
    </row>
    <row r="229" spans="11:12">
      <c r="K229" s="51" t="str">
        <f t="shared" si="3"/>
        <v>-</v>
      </c>
      <c r="L229" s="51"/>
    </row>
    <row r="230" spans="11:12">
      <c r="K230" s="51" t="str">
        <f t="shared" si="3"/>
        <v>-</v>
      </c>
      <c r="L230" s="51"/>
    </row>
    <row r="231" spans="11:12">
      <c r="K231" s="51" t="str">
        <f t="shared" si="3"/>
        <v>-</v>
      </c>
      <c r="L231" s="51"/>
    </row>
    <row r="232" spans="11:12">
      <c r="K232" s="51" t="str">
        <f t="shared" si="3"/>
        <v>-</v>
      </c>
      <c r="L232" s="51"/>
    </row>
    <row r="233" spans="11:12">
      <c r="K233" s="51" t="str">
        <f t="shared" si="3"/>
        <v>-</v>
      </c>
      <c r="L233" s="51"/>
    </row>
    <row r="234" spans="11:12">
      <c r="K234" s="51" t="str">
        <f t="shared" si="3"/>
        <v>-</v>
      </c>
      <c r="L234" s="51"/>
    </row>
    <row r="235" spans="11:12">
      <c r="K235" s="51" t="str">
        <f t="shared" si="3"/>
        <v>-</v>
      </c>
      <c r="L235" s="51"/>
    </row>
    <row r="236" spans="11:12">
      <c r="K236" s="51" t="str">
        <f t="shared" si="3"/>
        <v>-</v>
      </c>
      <c r="L236" s="51"/>
    </row>
    <row r="237" spans="11:12">
      <c r="K237" s="51" t="str">
        <f t="shared" si="3"/>
        <v>-</v>
      </c>
      <c r="L237" s="51"/>
    </row>
    <row r="238" spans="11:12">
      <c r="K238" s="51" t="str">
        <f t="shared" si="3"/>
        <v>-</v>
      </c>
      <c r="L238" s="51"/>
    </row>
    <row r="239" spans="11:12">
      <c r="K239" s="51" t="str">
        <f t="shared" si="3"/>
        <v>-</v>
      </c>
      <c r="L239" s="51"/>
    </row>
    <row r="240" spans="11:12">
      <c r="K240" s="51" t="str">
        <f t="shared" si="3"/>
        <v>-</v>
      </c>
      <c r="L240" s="51"/>
    </row>
    <row r="241" spans="11:12">
      <c r="K241" s="51" t="str">
        <f t="shared" si="3"/>
        <v>-</v>
      </c>
      <c r="L241" s="51"/>
    </row>
    <row r="242" spans="11:12">
      <c r="K242" s="51" t="str">
        <f t="shared" si="3"/>
        <v>-</v>
      </c>
      <c r="L242" s="51"/>
    </row>
    <row r="243" spans="11:12">
      <c r="K243" s="51" t="str">
        <f t="shared" si="3"/>
        <v>-</v>
      </c>
      <c r="L243" s="51"/>
    </row>
    <row r="244" spans="11:12">
      <c r="K244" s="51" t="str">
        <f t="shared" si="3"/>
        <v>-</v>
      </c>
      <c r="L244" s="51"/>
    </row>
    <row r="245" spans="11:12">
      <c r="K245" s="51" t="str">
        <f t="shared" si="3"/>
        <v>-</v>
      </c>
      <c r="L245" s="51"/>
    </row>
    <row r="246" spans="11:12">
      <c r="K246" s="51" t="str">
        <f t="shared" si="3"/>
        <v>-</v>
      </c>
      <c r="L246" s="51"/>
    </row>
    <row r="247" spans="11:12">
      <c r="K247" s="51" t="str">
        <f t="shared" si="3"/>
        <v>-</v>
      </c>
      <c r="L247" s="51"/>
    </row>
    <row r="248" spans="11:12">
      <c r="K248" s="51" t="str">
        <f t="shared" si="3"/>
        <v>-</v>
      </c>
      <c r="L248" s="51"/>
    </row>
    <row r="249" spans="11:12">
      <c r="K249" s="51" t="str">
        <f t="shared" si="3"/>
        <v>-</v>
      </c>
      <c r="L249" s="51"/>
    </row>
    <row r="250" spans="11:12">
      <c r="K250" s="51" t="str">
        <f t="shared" si="3"/>
        <v>-</v>
      </c>
      <c r="L250" s="51"/>
    </row>
    <row r="251" spans="11:12">
      <c r="K251" s="51" t="str">
        <f t="shared" si="3"/>
        <v>-</v>
      </c>
      <c r="L251" s="51"/>
    </row>
    <row r="252" spans="11:12">
      <c r="K252" s="51" t="str">
        <f t="shared" si="3"/>
        <v>-</v>
      </c>
      <c r="L252" s="51"/>
    </row>
    <row r="253" spans="11:12">
      <c r="K253" s="51" t="str">
        <f t="shared" si="3"/>
        <v>-</v>
      </c>
      <c r="L253" s="51"/>
    </row>
    <row r="254" spans="11:12">
      <c r="K254" s="51" t="str">
        <f t="shared" si="3"/>
        <v>-</v>
      </c>
      <c r="L254" s="51"/>
    </row>
    <row r="255" spans="11:12">
      <c r="K255" s="51" t="str">
        <f t="shared" si="3"/>
        <v>-</v>
      </c>
      <c r="L255" s="51"/>
    </row>
    <row r="256" spans="11:12">
      <c r="K256" s="51" t="str">
        <f t="shared" si="3"/>
        <v>-</v>
      </c>
      <c r="L256" s="51"/>
    </row>
    <row r="257" spans="11:12">
      <c r="K257" s="51" t="str">
        <f t="shared" si="3"/>
        <v>-</v>
      </c>
      <c r="L257" s="51"/>
    </row>
    <row r="258" spans="11:12">
      <c r="K258" s="51" t="str">
        <f t="shared" si="3"/>
        <v>-</v>
      </c>
      <c r="L258" s="51"/>
    </row>
    <row r="259" spans="11:12">
      <c r="K259" s="51" t="str">
        <f t="shared" si="3"/>
        <v>-</v>
      </c>
      <c r="L259" s="51"/>
    </row>
    <row r="260" spans="11:12">
      <c r="K260" s="51" t="str">
        <f t="shared" si="3"/>
        <v>-</v>
      </c>
      <c r="L260" s="51"/>
    </row>
    <row r="261" spans="11:12">
      <c r="K261" s="51" t="str">
        <f t="shared" si="3"/>
        <v>-</v>
      </c>
      <c r="L261" s="51"/>
    </row>
    <row r="262" spans="11:12">
      <c r="K262" s="51" t="str">
        <f t="shared" si="3"/>
        <v>-</v>
      </c>
      <c r="L262" s="51"/>
    </row>
    <row r="263" spans="11:12">
      <c r="K263" s="51" t="str">
        <f t="shared" si="3"/>
        <v>-</v>
      </c>
      <c r="L263" s="51"/>
    </row>
    <row r="264" spans="11:12">
      <c r="K264" s="51" t="str">
        <f t="shared" si="3"/>
        <v>-</v>
      </c>
      <c r="L264" s="51"/>
    </row>
    <row r="265" spans="11:12">
      <c r="K265" s="51" t="str">
        <f t="shared" si="3"/>
        <v>-</v>
      </c>
      <c r="L265" s="51"/>
    </row>
    <row r="266" spans="11:12">
      <c r="K266" s="51" t="str">
        <f t="shared" si="3"/>
        <v>-</v>
      </c>
      <c r="L266" s="51"/>
    </row>
    <row r="267" spans="11:12">
      <c r="K267" s="51" t="str">
        <f t="shared" si="3"/>
        <v>-</v>
      </c>
      <c r="L267" s="51"/>
    </row>
    <row r="268" spans="11:12">
      <c r="K268" s="51" t="str">
        <f t="shared" si="3"/>
        <v>-</v>
      </c>
      <c r="L268" s="51"/>
    </row>
    <row r="269" spans="11:12">
      <c r="K269" s="51" t="str">
        <f t="shared" ref="K269:K332" si="4">CONCATENATE(I269,"-",J269)</f>
        <v>-</v>
      </c>
      <c r="L269" s="51"/>
    </row>
    <row r="270" spans="11:12">
      <c r="K270" s="51" t="str">
        <f t="shared" si="4"/>
        <v>-</v>
      </c>
      <c r="L270" s="51"/>
    </row>
    <row r="271" spans="11:12">
      <c r="K271" s="51" t="str">
        <f t="shared" si="4"/>
        <v>-</v>
      </c>
      <c r="L271" s="51"/>
    </row>
    <row r="272" spans="11:12">
      <c r="K272" s="51" t="str">
        <f t="shared" si="4"/>
        <v>-</v>
      </c>
      <c r="L272" s="51"/>
    </row>
    <row r="273" spans="11:12">
      <c r="K273" s="51" t="str">
        <f t="shared" si="4"/>
        <v>-</v>
      </c>
      <c r="L273" s="51"/>
    </row>
    <row r="274" spans="11:12">
      <c r="K274" s="51" t="str">
        <f t="shared" si="4"/>
        <v>-</v>
      </c>
      <c r="L274" s="51"/>
    </row>
    <row r="275" spans="11:12">
      <c r="K275" s="51" t="str">
        <f t="shared" si="4"/>
        <v>-</v>
      </c>
      <c r="L275" s="51"/>
    </row>
    <row r="276" spans="11:12">
      <c r="K276" s="51" t="str">
        <f t="shared" si="4"/>
        <v>-</v>
      </c>
      <c r="L276" s="51"/>
    </row>
    <row r="277" spans="11:12">
      <c r="K277" s="51" t="str">
        <f t="shared" si="4"/>
        <v>-</v>
      </c>
      <c r="L277" s="51"/>
    </row>
    <row r="278" spans="11:12">
      <c r="K278" s="51" t="str">
        <f t="shared" si="4"/>
        <v>-</v>
      </c>
      <c r="L278" s="51"/>
    </row>
    <row r="279" spans="11:12">
      <c r="K279" s="51" t="str">
        <f t="shared" si="4"/>
        <v>-</v>
      </c>
      <c r="L279" s="51"/>
    </row>
    <row r="280" spans="11:12">
      <c r="K280" s="51" t="str">
        <f t="shared" si="4"/>
        <v>-</v>
      </c>
      <c r="L280" s="51"/>
    </row>
    <row r="281" spans="11:12">
      <c r="K281" s="51" t="str">
        <f t="shared" si="4"/>
        <v>-</v>
      </c>
      <c r="L281" s="51"/>
    </row>
    <row r="282" spans="11:12">
      <c r="K282" s="51" t="str">
        <f t="shared" si="4"/>
        <v>-</v>
      </c>
      <c r="L282" s="51"/>
    </row>
    <row r="283" spans="11:12">
      <c r="K283" s="51" t="str">
        <f t="shared" si="4"/>
        <v>-</v>
      </c>
      <c r="L283" s="51"/>
    </row>
    <row r="284" spans="11:12">
      <c r="K284" s="51" t="str">
        <f t="shared" si="4"/>
        <v>-</v>
      </c>
      <c r="L284" s="51"/>
    </row>
    <row r="285" spans="11:12">
      <c r="K285" s="51" t="str">
        <f t="shared" si="4"/>
        <v>-</v>
      </c>
      <c r="L285" s="51"/>
    </row>
    <row r="286" spans="11:12">
      <c r="K286" s="51" t="str">
        <f t="shared" si="4"/>
        <v>-</v>
      </c>
      <c r="L286" s="51"/>
    </row>
    <row r="287" spans="11:12">
      <c r="K287" s="51" t="str">
        <f t="shared" si="4"/>
        <v>-</v>
      </c>
      <c r="L287" s="51"/>
    </row>
    <row r="288" spans="11:12">
      <c r="K288" s="51" t="str">
        <f t="shared" si="4"/>
        <v>-</v>
      </c>
      <c r="L288" s="51"/>
    </row>
    <row r="289" spans="11:12">
      <c r="K289" s="51" t="str">
        <f t="shared" si="4"/>
        <v>-</v>
      </c>
      <c r="L289" s="51"/>
    </row>
    <row r="290" spans="11:12">
      <c r="K290" s="51" t="str">
        <f t="shared" si="4"/>
        <v>-</v>
      </c>
      <c r="L290" s="51"/>
    </row>
    <row r="291" spans="11:12">
      <c r="K291" s="51" t="str">
        <f t="shared" si="4"/>
        <v>-</v>
      </c>
      <c r="L291" s="51"/>
    </row>
    <row r="292" spans="11:12">
      <c r="K292" s="51" t="str">
        <f t="shared" si="4"/>
        <v>-</v>
      </c>
      <c r="L292" s="51"/>
    </row>
    <row r="293" spans="11:12">
      <c r="K293" s="51" t="str">
        <f t="shared" si="4"/>
        <v>-</v>
      </c>
      <c r="L293" s="51"/>
    </row>
    <row r="294" spans="11:12">
      <c r="K294" s="51" t="str">
        <f t="shared" si="4"/>
        <v>-</v>
      </c>
      <c r="L294" s="51"/>
    </row>
    <row r="295" spans="11:12">
      <c r="K295" s="51" t="str">
        <f t="shared" si="4"/>
        <v>-</v>
      </c>
      <c r="L295" s="51"/>
    </row>
    <row r="296" spans="11:12">
      <c r="K296" s="51" t="str">
        <f t="shared" si="4"/>
        <v>-</v>
      </c>
      <c r="L296" s="51"/>
    </row>
    <row r="297" spans="11:12">
      <c r="K297" s="51" t="str">
        <f t="shared" si="4"/>
        <v>-</v>
      </c>
      <c r="L297" s="51"/>
    </row>
    <row r="298" spans="11:12">
      <c r="K298" s="51" t="str">
        <f t="shared" si="4"/>
        <v>-</v>
      </c>
      <c r="L298" s="51"/>
    </row>
    <row r="299" spans="11:12">
      <c r="K299" s="51" t="str">
        <f t="shared" si="4"/>
        <v>-</v>
      </c>
      <c r="L299" s="51"/>
    </row>
    <row r="300" spans="11:12">
      <c r="K300" s="51" t="str">
        <f t="shared" si="4"/>
        <v>-</v>
      </c>
      <c r="L300" s="51"/>
    </row>
    <row r="301" spans="11:12">
      <c r="K301" s="51" t="str">
        <f t="shared" si="4"/>
        <v>-</v>
      </c>
      <c r="L301" s="51"/>
    </row>
    <row r="302" spans="11:12">
      <c r="K302" s="51" t="str">
        <f t="shared" si="4"/>
        <v>-</v>
      </c>
      <c r="L302" s="51"/>
    </row>
    <row r="303" spans="11:12">
      <c r="K303" s="51" t="str">
        <f t="shared" si="4"/>
        <v>-</v>
      </c>
      <c r="L303" s="51"/>
    </row>
    <row r="304" spans="11:12">
      <c r="K304" s="51" t="str">
        <f t="shared" si="4"/>
        <v>-</v>
      </c>
      <c r="L304" s="51"/>
    </row>
    <row r="305" spans="11:12">
      <c r="K305" s="51" t="str">
        <f t="shared" si="4"/>
        <v>-</v>
      </c>
      <c r="L305" s="51"/>
    </row>
    <row r="306" spans="11:12">
      <c r="K306" s="51" t="str">
        <f t="shared" si="4"/>
        <v>-</v>
      </c>
      <c r="L306" s="51"/>
    </row>
    <row r="307" spans="11:12">
      <c r="K307" s="51" t="str">
        <f t="shared" si="4"/>
        <v>-</v>
      </c>
      <c r="L307" s="51"/>
    </row>
    <row r="308" spans="11:12">
      <c r="K308" s="51" t="str">
        <f t="shared" si="4"/>
        <v>-</v>
      </c>
      <c r="L308" s="51"/>
    </row>
    <row r="309" spans="11:12">
      <c r="K309" s="51" t="str">
        <f t="shared" si="4"/>
        <v>-</v>
      </c>
      <c r="L309" s="51"/>
    </row>
    <row r="310" spans="11:12">
      <c r="K310" s="51" t="str">
        <f t="shared" si="4"/>
        <v>-</v>
      </c>
      <c r="L310" s="51"/>
    </row>
    <row r="311" spans="11:12">
      <c r="K311" s="51" t="str">
        <f t="shared" si="4"/>
        <v>-</v>
      </c>
      <c r="L311" s="51"/>
    </row>
    <row r="312" spans="11:12">
      <c r="K312" s="51" t="str">
        <f t="shared" si="4"/>
        <v>-</v>
      </c>
      <c r="L312" s="51"/>
    </row>
    <row r="313" spans="11:12">
      <c r="K313" s="51" t="str">
        <f t="shared" si="4"/>
        <v>-</v>
      </c>
      <c r="L313" s="51"/>
    </row>
    <row r="314" spans="11:12">
      <c r="K314" s="51" t="str">
        <f t="shared" si="4"/>
        <v>-</v>
      </c>
      <c r="L314" s="51"/>
    </row>
    <row r="315" spans="11:12">
      <c r="K315" s="51" t="str">
        <f t="shared" si="4"/>
        <v>-</v>
      </c>
      <c r="L315" s="51"/>
    </row>
    <row r="316" spans="11:12">
      <c r="K316" s="51" t="str">
        <f t="shared" si="4"/>
        <v>-</v>
      </c>
      <c r="L316" s="51"/>
    </row>
    <row r="317" spans="11:12">
      <c r="K317" s="51" t="str">
        <f t="shared" si="4"/>
        <v>-</v>
      </c>
      <c r="L317" s="51"/>
    </row>
    <row r="318" spans="11:12">
      <c r="K318" s="51" t="str">
        <f t="shared" si="4"/>
        <v>-</v>
      </c>
      <c r="L318" s="51"/>
    </row>
    <row r="319" spans="11:12">
      <c r="K319" s="51" t="str">
        <f t="shared" si="4"/>
        <v>-</v>
      </c>
      <c r="L319" s="51"/>
    </row>
    <row r="320" spans="11:12">
      <c r="K320" s="51" t="str">
        <f t="shared" si="4"/>
        <v>-</v>
      </c>
      <c r="L320" s="51"/>
    </row>
    <row r="321" spans="11:12">
      <c r="K321" s="51" t="str">
        <f t="shared" si="4"/>
        <v>-</v>
      </c>
      <c r="L321" s="51"/>
    </row>
    <row r="322" spans="11:12">
      <c r="K322" s="51" t="str">
        <f t="shared" si="4"/>
        <v>-</v>
      </c>
      <c r="L322" s="51"/>
    </row>
    <row r="323" spans="11:12">
      <c r="K323" s="51" t="str">
        <f t="shared" si="4"/>
        <v>-</v>
      </c>
      <c r="L323" s="51"/>
    </row>
    <row r="324" spans="11:12">
      <c r="K324" s="51" t="str">
        <f t="shared" si="4"/>
        <v>-</v>
      </c>
      <c r="L324" s="51"/>
    </row>
    <row r="325" spans="11:12">
      <c r="K325" s="51" t="str">
        <f t="shared" si="4"/>
        <v>-</v>
      </c>
      <c r="L325" s="51"/>
    </row>
    <row r="326" spans="11:12">
      <c r="K326" s="51" t="str">
        <f t="shared" si="4"/>
        <v>-</v>
      </c>
      <c r="L326" s="51"/>
    </row>
    <row r="327" spans="11:12">
      <c r="K327" s="51" t="str">
        <f t="shared" si="4"/>
        <v>-</v>
      </c>
      <c r="L327" s="51"/>
    </row>
    <row r="328" spans="11:12">
      <c r="K328" s="51" t="str">
        <f t="shared" si="4"/>
        <v>-</v>
      </c>
      <c r="L328" s="51"/>
    </row>
    <row r="329" spans="11:12">
      <c r="K329" s="51" t="str">
        <f t="shared" si="4"/>
        <v>-</v>
      </c>
      <c r="L329" s="51"/>
    </row>
    <row r="330" spans="11:12">
      <c r="K330" s="51" t="str">
        <f t="shared" si="4"/>
        <v>-</v>
      </c>
      <c r="L330" s="51"/>
    </row>
    <row r="331" spans="11:12">
      <c r="K331" s="51" t="str">
        <f t="shared" si="4"/>
        <v>-</v>
      </c>
      <c r="L331" s="51"/>
    </row>
    <row r="332" spans="11:12">
      <c r="K332" s="51" t="str">
        <f t="shared" si="4"/>
        <v>-</v>
      </c>
      <c r="L332" s="51"/>
    </row>
    <row r="333" spans="11:12">
      <c r="K333" s="51" t="str">
        <f t="shared" ref="K333:K396" si="5">CONCATENATE(I333,"-",J333)</f>
        <v>-</v>
      </c>
      <c r="L333" s="51"/>
    </row>
    <row r="334" spans="11:12">
      <c r="K334" s="51" t="str">
        <f t="shared" si="5"/>
        <v>-</v>
      </c>
      <c r="L334" s="51"/>
    </row>
    <row r="335" spans="11:12">
      <c r="K335" s="51" t="str">
        <f t="shared" si="5"/>
        <v>-</v>
      </c>
      <c r="L335" s="51"/>
    </row>
    <row r="336" spans="11:12">
      <c r="K336" s="51" t="str">
        <f t="shared" si="5"/>
        <v>-</v>
      </c>
      <c r="L336" s="51"/>
    </row>
    <row r="337" spans="11:12">
      <c r="K337" s="51" t="str">
        <f t="shared" si="5"/>
        <v>-</v>
      </c>
      <c r="L337" s="51"/>
    </row>
    <row r="338" spans="11:12">
      <c r="K338" s="51" t="str">
        <f t="shared" si="5"/>
        <v>-</v>
      </c>
      <c r="L338" s="51"/>
    </row>
    <row r="339" spans="11:12">
      <c r="K339" s="51" t="str">
        <f t="shared" si="5"/>
        <v>-</v>
      </c>
      <c r="L339" s="51"/>
    </row>
    <row r="340" spans="11:12">
      <c r="K340" s="51" t="str">
        <f t="shared" si="5"/>
        <v>-</v>
      </c>
      <c r="L340" s="51"/>
    </row>
    <row r="341" spans="11:12">
      <c r="K341" s="51" t="str">
        <f t="shared" si="5"/>
        <v>-</v>
      </c>
      <c r="L341" s="51"/>
    </row>
    <row r="342" spans="11:12">
      <c r="K342" s="51" t="str">
        <f t="shared" si="5"/>
        <v>-</v>
      </c>
      <c r="L342" s="51"/>
    </row>
    <row r="343" spans="11:12">
      <c r="K343" s="51" t="str">
        <f t="shared" si="5"/>
        <v>-</v>
      </c>
      <c r="L343" s="51"/>
    </row>
    <row r="344" spans="11:12">
      <c r="K344" s="51" t="str">
        <f t="shared" si="5"/>
        <v>-</v>
      </c>
      <c r="L344" s="51"/>
    </row>
    <row r="345" spans="11:12">
      <c r="K345" s="51" t="str">
        <f t="shared" si="5"/>
        <v>-</v>
      </c>
      <c r="L345" s="51"/>
    </row>
    <row r="346" spans="11:12">
      <c r="K346" s="51" t="str">
        <f t="shared" si="5"/>
        <v>-</v>
      </c>
      <c r="L346" s="51"/>
    </row>
    <row r="347" spans="11:12">
      <c r="K347" s="51" t="str">
        <f t="shared" si="5"/>
        <v>-</v>
      </c>
      <c r="L347" s="51"/>
    </row>
    <row r="348" spans="11:12">
      <c r="K348" s="51" t="str">
        <f t="shared" si="5"/>
        <v>-</v>
      </c>
      <c r="L348" s="51"/>
    </row>
    <row r="349" spans="11:12">
      <c r="K349" s="51" t="str">
        <f t="shared" si="5"/>
        <v>-</v>
      </c>
      <c r="L349" s="51"/>
    </row>
    <row r="350" spans="11:12">
      <c r="K350" s="51" t="str">
        <f t="shared" si="5"/>
        <v>-</v>
      </c>
      <c r="L350" s="51"/>
    </row>
    <row r="351" spans="11:12">
      <c r="K351" s="51" t="str">
        <f t="shared" si="5"/>
        <v>-</v>
      </c>
      <c r="L351" s="51"/>
    </row>
    <row r="352" spans="11:12">
      <c r="K352" s="51" t="str">
        <f t="shared" si="5"/>
        <v>-</v>
      </c>
      <c r="L352" s="51"/>
    </row>
    <row r="353" spans="11:12">
      <c r="K353" s="51" t="str">
        <f t="shared" si="5"/>
        <v>-</v>
      </c>
      <c r="L353" s="51"/>
    </row>
    <row r="354" spans="11:12">
      <c r="K354" s="51" t="str">
        <f t="shared" si="5"/>
        <v>-</v>
      </c>
      <c r="L354" s="51"/>
    </row>
    <row r="355" spans="11:12">
      <c r="K355" s="51" t="str">
        <f t="shared" si="5"/>
        <v>-</v>
      </c>
      <c r="L355" s="51"/>
    </row>
    <row r="356" spans="11:12">
      <c r="K356" s="51" t="str">
        <f t="shared" si="5"/>
        <v>-</v>
      </c>
      <c r="L356" s="51"/>
    </row>
    <row r="357" spans="11:12">
      <c r="K357" s="51" t="str">
        <f t="shared" si="5"/>
        <v>-</v>
      </c>
      <c r="L357" s="51"/>
    </row>
    <row r="358" spans="11:12">
      <c r="K358" s="51" t="str">
        <f t="shared" si="5"/>
        <v>-</v>
      </c>
      <c r="L358" s="51"/>
    </row>
    <row r="359" spans="11:12">
      <c r="K359" s="51" t="str">
        <f t="shared" si="5"/>
        <v>-</v>
      </c>
      <c r="L359" s="51"/>
    </row>
    <row r="360" spans="11:12">
      <c r="K360" s="51" t="str">
        <f t="shared" si="5"/>
        <v>-</v>
      </c>
      <c r="L360" s="51"/>
    </row>
    <row r="361" spans="11:12">
      <c r="K361" s="51" t="str">
        <f t="shared" si="5"/>
        <v>-</v>
      </c>
      <c r="L361" s="51"/>
    </row>
    <row r="362" spans="11:12">
      <c r="K362" s="51" t="str">
        <f t="shared" si="5"/>
        <v>-</v>
      </c>
      <c r="L362" s="51"/>
    </row>
    <row r="363" spans="11:12">
      <c r="K363" s="51" t="str">
        <f t="shared" si="5"/>
        <v>-</v>
      </c>
      <c r="L363" s="51"/>
    </row>
    <row r="364" spans="11:12">
      <c r="K364" s="51" t="str">
        <f t="shared" si="5"/>
        <v>-</v>
      </c>
      <c r="L364" s="51"/>
    </row>
    <row r="365" spans="11:12">
      <c r="K365" s="51" t="str">
        <f t="shared" si="5"/>
        <v>-</v>
      </c>
      <c r="L365" s="51"/>
    </row>
    <row r="366" spans="11:12">
      <c r="K366" s="51" t="str">
        <f t="shared" si="5"/>
        <v>-</v>
      </c>
      <c r="L366" s="51"/>
    </row>
    <row r="367" spans="11:12">
      <c r="K367" s="51" t="str">
        <f t="shared" si="5"/>
        <v>-</v>
      </c>
      <c r="L367" s="51"/>
    </row>
    <row r="368" spans="11:12">
      <c r="K368" s="51" t="str">
        <f t="shared" si="5"/>
        <v>-</v>
      </c>
      <c r="L368" s="51"/>
    </row>
    <row r="369" spans="11:12">
      <c r="K369" s="51" t="str">
        <f t="shared" si="5"/>
        <v>-</v>
      </c>
      <c r="L369" s="51"/>
    </row>
    <row r="370" spans="11:12">
      <c r="K370" s="51" t="str">
        <f t="shared" si="5"/>
        <v>-</v>
      </c>
      <c r="L370" s="51"/>
    </row>
    <row r="371" spans="11:12">
      <c r="K371" s="51" t="str">
        <f t="shared" si="5"/>
        <v>-</v>
      </c>
      <c r="L371" s="51"/>
    </row>
    <row r="372" spans="11:12">
      <c r="K372" s="51" t="str">
        <f t="shared" si="5"/>
        <v>-</v>
      </c>
      <c r="L372" s="51"/>
    </row>
    <row r="373" spans="11:12">
      <c r="K373" s="51" t="str">
        <f t="shared" si="5"/>
        <v>-</v>
      </c>
      <c r="L373" s="51"/>
    </row>
    <row r="374" spans="11:12">
      <c r="K374" s="51" t="str">
        <f t="shared" si="5"/>
        <v>-</v>
      </c>
      <c r="L374" s="51"/>
    </row>
    <row r="375" spans="11:12">
      <c r="K375" s="51" t="str">
        <f t="shared" si="5"/>
        <v>-</v>
      </c>
      <c r="L375" s="51"/>
    </row>
    <row r="376" spans="11:12">
      <c r="K376" s="51" t="str">
        <f t="shared" si="5"/>
        <v>-</v>
      </c>
      <c r="L376" s="51"/>
    </row>
    <row r="377" spans="11:12">
      <c r="K377" s="51" t="str">
        <f t="shared" si="5"/>
        <v>-</v>
      </c>
      <c r="L377" s="51"/>
    </row>
    <row r="378" spans="11:12">
      <c r="K378" s="51" t="str">
        <f t="shared" si="5"/>
        <v>-</v>
      </c>
      <c r="L378" s="51"/>
    </row>
    <row r="379" spans="11:12">
      <c r="K379" s="51" t="str">
        <f t="shared" si="5"/>
        <v>-</v>
      </c>
      <c r="L379" s="51"/>
    </row>
    <row r="380" spans="11:12">
      <c r="K380" s="51" t="str">
        <f t="shared" si="5"/>
        <v>-</v>
      </c>
      <c r="L380" s="51"/>
    </row>
    <row r="381" spans="11:12">
      <c r="K381" s="51" t="str">
        <f t="shared" si="5"/>
        <v>-</v>
      </c>
      <c r="L381" s="51"/>
    </row>
    <row r="382" spans="11:12">
      <c r="K382" s="51" t="str">
        <f t="shared" si="5"/>
        <v>-</v>
      </c>
      <c r="L382" s="51"/>
    </row>
    <row r="383" spans="11:12">
      <c r="K383" s="51" t="str">
        <f t="shared" si="5"/>
        <v>-</v>
      </c>
      <c r="L383" s="51"/>
    </row>
    <row r="384" spans="11:12">
      <c r="K384" s="51" t="str">
        <f t="shared" si="5"/>
        <v>-</v>
      </c>
      <c r="L384" s="51"/>
    </row>
    <row r="385" spans="11:12">
      <c r="K385" s="51" t="str">
        <f t="shared" si="5"/>
        <v>-</v>
      </c>
      <c r="L385" s="51"/>
    </row>
    <row r="386" spans="11:12">
      <c r="K386" s="51" t="str">
        <f t="shared" si="5"/>
        <v>-</v>
      </c>
      <c r="L386" s="51"/>
    </row>
    <row r="387" spans="11:12">
      <c r="K387" s="51" t="str">
        <f t="shared" si="5"/>
        <v>-</v>
      </c>
      <c r="L387" s="51"/>
    </row>
    <row r="388" spans="11:12">
      <c r="K388" s="51" t="str">
        <f t="shared" si="5"/>
        <v>-</v>
      </c>
      <c r="L388" s="51"/>
    </row>
    <row r="389" spans="11:12">
      <c r="K389" s="51" t="str">
        <f t="shared" si="5"/>
        <v>-</v>
      </c>
      <c r="L389" s="51"/>
    </row>
    <row r="390" spans="11:12">
      <c r="K390" s="51" t="str">
        <f t="shared" si="5"/>
        <v>-</v>
      </c>
      <c r="L390" s="51"/>
    </row>
    <row r="391" spans="11:12">
      <c r="K391" s="51" t="str">
        <f t="shared" si="5"/>
        <v>-</v>
      </c>
      <c r="L391" s="51"/>
    </row>
    <row r="392" spans="11:12">
      <c r="K392" s="51" t="str">
        <f t="shared" si="5"/>
        <v>-</v>
      </c>
      <c r="L392" s="51"/>
    </row>
    <row r="393" spans="11:12">
      <c r="K393" s="51" t="str">
        <f t="shared" si="5"/>
        <v>-</v>
      </c>
      <c r="L393" s="51"/>
    </row>
    <row r="394" spans="11:12">
      <c r="K394" s="51" t="str">
        <f t="shared" si="5"/>
        <v>-</v>
      </c>
      <c r="L394" s="51"/>
    </row>
    <row r="395" spans="11:12">
      <c r="K395" s="51" t="str">
        <f t="shared" si="5"/>
        <v>-</v>
      </c>
      <c r="L395" s="51"/>
    </row>
    <row r="396" spans="11:12">
      <c r="K396" s="51" t="str">
        <f t="shared" si="5"/>
        <v>-</v>
      </c>
      <c r="L396" s="51"/>
    </row>
    <row r="397" spans="11:12">
      <c r="K397" s="51" t="str">
        <f t="shared" ref="K397:K460" si="6">CONCATENATE(I397,"-",J397)</f>
        <v>-</v>
      </c>
      <c r="L397" s="51"/>
    </row>
    <row r="398" spans="11:12">
      <c r="K398" s="51" t="str">
        <f t="shared" si="6"/>
        <v>-</v>
      </c>
      <c r="L398" s="51"/>
    </row>
    <row r="399" spans="11:12">
      <c r="K399" s="51" t="str">
        <f t="shared" si="6"/>
        <v>-</v>
      </c>
      <c r="L399" s="51"/>
    </row>
    <row r="400" spans="11:12">
      <c r="K400" s="51" t="str">
        <f t="shared" si="6"/>
        <v>-</v>
      </c>
      <c r="L400" s="51"/>
    </row>
    <row r="401" spans="11:12">
      <c r="K401" s="51" t="str">
        <f t="shared" si="6"/>
        <v>-</v>
      </c>
      <c r="L401" s="51"/>
    </row>
    <row r="402" spans="11:12">
      <c r="K402" s="51" t="str">
        <f t="shared" si="6"/>
        <v>-</v>
      </c>
      <c r="L402" s="51"/>
    </row>
    <row r="403" spans="11:12">
      <c r="K403" s="51" t="str">
        <f t="shared" si="6"/>
        <v>-</v>
      </c>
      <c r="L403" s="51"/>
    </row>
    <row r="404" spans="11:12">
      <c r="K404" s="51" t="str">
        <f t="shared" si="6"/>
        <v>-</v>
      </c>
      <c r="L404" s="51"/>
    </row>
    <row r="405" spans="11:12">
      <c r="K405" s="51" t="str">
        <f t="shared" si="6"/>
        <v>-</v>
      </c>
      <c r="L405" s="51"/>
    </row>
    <row r="406" spans="11:12">
      <c r="K406" s="51" t="str">
        <f t="shared" si="6"/>
        <v>-</v>
      </c>
      <c r="L406" s="51"/>
    </row>
    <row r="407" spans="11:12">
      <c r="K407" s="51" t="str">
        <f t="shared" si="6"/>
        <v>-</v>
      </c>
      <c r="L407" s="51"/>
    </row>
    <row r="408" spans="11:12">
      <c r="K408" s="51" t="str">
        <f t="shared" si="6"/>
        <v>-</v>
      </c>
      <c r="L408" s="51"/>
    </row>
    <row r="409" spans="11:12">
      <c r="K409" s="51" t="str">
        <f t="shared" si="6"/>
        <v>-</v>
      </c>
      <c r="L409" s="51"/>
    </row>
    <row r="410" spans="11:12">
      <c r="K410" s="51" t="str">
        <f t="shared" si="6"/>
        <v>-</v>
      </c>
      <c r="L410" s="51"/>
    </row>
    <row r="411" spans="11:12">
      <c r="K411" s="51" t="str">
        <f t="shared" si="6"/>
        <v>-</v>
      </c>
      <c r="L411" s="51"/>
    </row>
    <row r="412" spans="11:12">
      <c r="K412" s="51" t="str">
        <f t="shared" si="6"/>
        <v>-</v>
      </c>
      <c r="L412" s="51"/>
    </row>
    <row r="413" spans="11:12">
      <c r="K413" s="51" t="str">
        <f t="shared" si="6"/>
        <v>-</v>
      </c>
      <c r="L413" s="51"/>
    </row>
    <row r="414" spans="11:12">
      <c r="K414" s="51" t="str">
        <f t="shared" si="6"/>
        <v>-</v>
      </c>
      <c r="L414" s="51"/>
    </row>
    <row r="415" spans="11:12">
      <c r="K415" s="51" t="str">
        <f t="shared" si="6"/>
        <v>-</v>
      </c>
      <c r="L415" s="51"/>
    </row>
    <row r="416" spans="11:12">
      <c r="K416" s="51" t="str">
        <f t="shared" si="6"/>
        <v>-</v>
      </c>
      <c r="L416" s="51"/>
    </row>
    <row r="417" spans="11:12">
      <c r="K417" s="51" t="str">
        <f t="shared" si="6"/>
        <v>-</v>
      </c>
      <c r="L417" s="51"/>
    </row>
    <row r="418" spans="11:12">
      <c r="K418" s="51" t="str">
        <f t="shared" si="6"/>
        <v>-</v>
      </c>
      <c r="L418" s="51"/>
    </row>
    <row r="419" spans="11:12">
      <c r="K419" s="51" t="str">
        <f t="shared" si="6"/>
        <v>-</v>
      </c>
      <c r="L419" s="51"/>
    </row>
    <row r="420" spans="11:12">
      <c r="K420" s="51" t="str">
        <f t="shared" si="6"/>
        <v>-</v>
      </c>
      <c r="L420" s="51"/>
    </row>
    <row r="421" spans="11:12">
      <c r="K421" s="51" t="str">
        <f t="shared" si="6"/>
        <v>-</v>
      </c>
      <c r="L421" s="51"/>
    </row>
    <row r="422" spans="11:12">
      <c r="K422" s="51" t="str">
        <f t="shared" si="6"/>
        <v>-</v>
      </c>
      <c r="L422" s="51"/>
    </row>
    <row r="423" spans="11:12">
      <c r="K423" s="51" t="str">
        <f t="shared" si="6"/>
        <v>-</v>
      </c>
      <c r="L423" s="51"/>
    </row>
    <row r="424" spans="11:12">
      <c r="K424" s="51" t="str">
        <f t="shared" si="6"/>
        <v>-</v>
      </c>
      <c r="L424" s="51"/>
    </row>
    <row r="425" spans="11:12">
      <c r="K425" s="51" t="str">
        <f t="shared" si="6"/>
        <v>-</v>
      </c>
      <c r="L425" s="51"/>
    </row>
    <row r="426" spans="11:12">
      <c r="K426" s="51" t="str">
        <f t="shared" si="6"/>
        <v>-</v>
      </c>
      <c r="L426" s="51"/>
    </row>
    <row r="427" spans="11:12">
      <c r="K427" s="51" t="str">
        <f t="shared" si="6"/>
        <v>-</v>
      </c>
      <c r="L427" s="51"/>
    </row>
    <row r="428" spans="11:12">
      <c r="K428" s="51" t="str">
        <f t="shared" si="6"/>
        <v>-</v>
      </c>
      <c r="L428" s="51"/>
    </row>
    <row r="429" spans="11:12">
      <c r="K429" s="51" t="str">
        <f t="shared" si="6"/>
        <v>-</v>
      </c>
      <c r="L429" s="51"/>
    </row>
    <row r="430" spans="11:12">
      <c r="K430" s="51" t="str">
        <f t="shared" si="6"/>
        <v>-</v>
      </c>
      <c r="L430" s="51"/>
    </row>
    <row r="431" spans="11:12">
      <c r="K431" s="51" t="str">
        <f t="shared" si="6"/>
        <v>-</v>
      </c>
      <c r="L431" s="51"/>
    </row>
    <row r="432" spans="11:12">
      <c r="K432" s="51" t="str">
        <f t="shared" si="6"/>
        <v>-</v>
      </c>
      <c r="L432" s="51"/>
    </row>
    <row r="433" spans="11:12">
      <c r="K433" s="51" t="str">
        <f t="shared" si="6"/>
        <v>-</v>
      </c>
      <c r="L433" s="51"/>
    </row>
    <row r="434" spans="11:12">
      <c r="K434" s="51" t="str">
        <f t="shared" si="6"/>
        <v>-</v>
      </c>
      <c r="L434" s="51"/>
    </row>
    <row r="435" spans="11:12">
      <c r="K435" s="51" t="str">
        <f t="shared" si="6"/>
        <v>-</v>
      </c>
      <c r="L435" s="51"/>
    </row>
    <row r="436" spans="11:12">
      <c r="K436" s="51" t="str">
        <f t="shared" si="6"/>
        <v>-</v>
      </c>
      <c r="L436" s="51"/>
    </row>
    <row r="437" spans="11:12">
      <c r="K437" s="51" t="str">
        <f t="shared" si="6"/>
        <v>-</v>
      </c>
      <c r="L437" s="51"/>
    </row>
    <row r="438" spans="11:12">
      <c r="K438" s="51" t="str">
        <f t="shared" si="6"/>
        <v>-</v>
      </c>
      <c r="L438" s="51"/>
    </row>
    <row r="439" spans="11:12">
      <c r="K439" s="51" t="str">
        <f t="shared" si="6"/>
        <v>-</v>
      </c>
      <c r="L439" s="51"/>
    </row>
    <row r="440" spans="11:12">
      <c r="K440" s="51" t="str">
        <f t="shared" si="6"/>
        <v>-</v>
      </c>
      <c r="L440" s="51"/>
    </row>
    <row r="441" spans="11:12">
      <c r="K441" s="51" t="str">
        <f t="shared" si="6"/>
        <v>-</v>
      </c>
      <c r="L441" s="51"/>
    </row>
    <row r="442" spans="11:12">
      <c r="K442" s="51" t="str">
        <f t="shared" si="6"/>
        <v>-</v>
      </c>
      <c r="L442" s="51"/>
    </row>
    <row r="443" spans="11:12">
      <c r="K443" s="51" t="str">
        <f t="shared" si="6"/>
        <v>-</v>
      </c>
      <c r="L443" s="51"/>
    </row>
    <row r="444" spans="11:12">
      <c r="K444" s="51" t="str">
        <f t="shared" si="6"/>
        <v>-</v>
      </c>
      <c r="L444" s="51"/>
    </row>
    <row r="445" spans="11:12">
      <c r="K445" s="51" t="str">
        <f t="shared" si="6"/>
        <v>-</v>
      </c>
      <c r="L445" s="51"/>
    </row>
    <row r="446" spans="11:12">
      <c r="K446" s="51" t="str">
        <f t="shared" si="6"/>
        <v>-</v>
      </c>
      <c r="L446" s="51"/>
    </row>
    <row r="447" spans="11:12">
      <c r="K447" s="51" t="str">
        <f t="shared" si="6"/>
        <v>-</v>
      </c>
      <c r="L447" s="51"/>
    </row>
    <row r="448" spans="11:12">
      <c r="K448" s="51" t="str">
        <f t="shared" si="6"/>
        <v>-</v>
      </c>
      <c r="L448" s="51"/>
    </row>
    <row r="449" spans="11:12">
      <c r="K449" s="51" t="str">
        <f t="shared" si="6"/>
        <v>-</v>
      </c>
      <c r="L449" s="51"/>
    </row>
    <row r="450" spans="11:12">
      <c r="K450" s="51" t="str">
        <f t="shared" si="6"/>
        <v>-</v>
      </c>
      <c r="L450" s="51"/>
    </row>
    <row r="451" spans="11:12">
      <c r="K451" s="51" t="str">
        <f t="shared" si="6"/>
        <v>-</v>
      </c>
      <c r="L451" s="51"/>
    </row>
    <row r="452" spans="11:12">
      <c r="K452" s="51" t="str">
        <f t="shared" si="6"/>
        <v>-</v>
      </c>
      <c r="L452" s="51"/>
    </row>
    <row r="453" spans="11:12">
      <c r="K453" s="51" t="str">
        <f t="shared" si="6"/>
        <v>-</v>
      </c>
      <c r="L453" s="51"/>
    </row>
    <row r="454" spans="11:12">
      <c r="K454" s="51" t="str">
        <f t="shared" si="6"/>
        <v>-</v>
      </c>
      <c r="L454" s="51"/>
    </row>
    <row r="455" spans="11:12">
      <c r="K455" s="51" t="str">
        <f t="shared" si="6"/>
        <v>-</v>
      </c>
      <c r="L455" s="51"/>
    </row>
    <row r="456" spans="11:12">
      <c r="K456" s="51" t="str">
        <f t="shared" si="6"/>
        <v>-</v>
      </c>
      <c r="L456" s="51"/>
    </row>
    <row r="457" spans="11:12">
      <c r="K457" s="51" t="str">
        <f t="shared" si="6"/>
        <v>-</v>
      </c>
      <c r="L457" s="51"/>
    </row>
    <row r="458" spans="11:12">
      <c r="K458" s="51" t="str">
        <f t="shared" si="6"/>
        <v>-</v>
      </c>
      <c r="L458" s="51"/>
    </row>
    <row r="459" spans="11:12">
      <c r="K459" s="51" t="str">
        <f t="shared" si="6"/>
        <v>-</v>
      </c>
      <c r="L459" s="51"/>
    </row>
    <row r="460" spans="11:12">
      <c r="K460" s="51" t="str">
        <f t="shared" si="6"/>
        <v>-</v>
      </c>
      <c r="L460" s="51"/>
    </row>
    <row r="461" spans="11:12">
      <c r="K461" s="51" t="str">
        <f t="shared" ref="K461:K524" si="7">CONCATENATE(I461,"-",J461)</f>
        <v>-</v>
      </c>
      <c r="L461" s="51"/>
    </row>
    <row r="462" spans="11:12">
      <c r="K462" s="51" t="str">
        <f t="shared" si="7"/>
        <v>-</v>
      </c>
      <c r="L462" s="51"/>
    </row>
    <row r="463" spans="11:12">
      <c r="K463" s="51" t="str">
        <f t="shared" si="7"/>
        <v>-</v>
      </c>
      <c r="L463" s="51"/>
    </row>
    <row r="464" spans="11:12">
      <c r="K464" s="51" t="str">
        <f t="shared" si="7"/>
        <v>-</v>
      </c>
      <c r="L464" s="51"/>
    </row>
    <row r="465" spans="11:12">
      <c r="K465" s="51" t="str">
        <f t="shared" si="7"/>
        <v>-</v>
      </c>
      <c r="L465" s="51"/>
    </row>
    <row r="466" spans="11:12">
      <c r="K466" s="51" t="str">
        <f t="shared" si="7"/>
        <v>-</v>
      </c>
      <c r="L466" s="51"/>
    </row>
    <row r="467" spans="11:12">
      <c r="K467" s="51" t="str">
        <f t="shared" si="7"/>
        <v>-</v>
      </c>
      <c r="L467" s="51"/>
    </row>
    <row r="468" spans="11:12">
      <c r="K468" s="51" t="str">
        <f t="shared" si="7"/>
        <v>-</v>
      </c>
      <c r="L468" s="51"/>
    </row>
    <row r="469" spans="11:12">
      <c r="K469" s="51" t="str">
        <f t="shared" si="7"/>
        <v>-</v>
      </c>
      <c r="L469" s="51"/>
    </row>
    <row r="470" spans="11:12">
      <c r="K470" s="51" t="str">
        <f t="shared" si="7"/>
        <v>-</v>
      </c>
      <c r="L470" s="51"/>
    </row>
    <row r="471" spans="11:12">
      <c r="K471" s="51" t="str">
        <f t="shared" si="7"/>
        <v>-</v>
      </c>
      <c r="L471" s="51"/>
    </row>
    <row r="472" spans="11:12">
      <c r="K472" s="51" t="str">
        <f t="shared" si="7"/>
        <v>-</v>
      </c>
      <c r="L472" s="51"/>
    </row>
    <row r="473" spans="11:12">
      <c r="K473" s="51" t="str">
        <f t="shared" si="7"/>
        <v>-</v>
      </c>
      <c r="L473" s="51"/>
    </row>
    <row r="474" spans="11:12">
      <c r="K474" s="51" t="str">
        <f t="shared" si="7"/>
        <v>-</v>
      </c>
      <c r="L474" s="51"/>
    </row>
    <row r="475" spans="11:12">
      <c r="K475" s="51" t="str">
        <f t="shared" si="7"/>
        <v>-</v>
      </c>
      <c r="L475" s="51"/>
    </row>
    <row r="476" spans="11:12">
      <c r="K476" s="51" t="str">
        <f t="shared" si="7"/>
        <v>-</v>
      </c>
      <c r="L476" s="51"/>
    </row>
    <row r="477" spans="11:12">
      <c r="K477" s="51" t="str">
        <f t="shared" si="7"/>
        <v>-</v>
      </c>
      <c r="L477" s="51"/>
    </row>
    <row r="478" spans="11:12">
      <c r="K478" s="51" t="str">
        <f t="shared" si="7"/>
        <v>-</v>
      </c>
      <c r="L478" s="51"/>
    </row>
    <row r="479" spans="11:12">
      <c r="K479" s="51" t="str">
        <f t="shared" si="7"/>
        <v>-</v>
      </c>
      <c r="L479" s="51"/>
    </row>
    <row r="480" spans="11:12">
      <c r="K480" s="51" t="str">
        <f t="shared" si="7"/>
        <v>-</v>
      </c>
      <c r="L480" s="51"/>
    </row>
    <row r="481" spans="11:12">
      <c r="K481" s="51" t="str">
        <f t="shared" si="7"/>
        <v>-</v>
      </c>
      <c r="L481" s="51"/>
    </row>
    <row r="482" spans="11:12">
      <c r="K482" s="51" t="str">
        <f t="shared" si="7"/>
        <v>-</v>
      </c>
      <c r="L482" s="51"/>
    </row>
    <row r="483" spans="11:12">
      <c r="K483" s="51" t="str">
        <f t="shared" si="7"/>
        <v>-</v>
      </c>
      <c r="L483" s="51"/>
    </row>
    <row r="484" spans="11:12">
      <c r="K484" s="51" t="str">
        <f t="shared" si="7"/>
        <v>-</v>
      </c>
      <c r="L484" s="51"/>
    </row>
    <row r="485" spans="11:12">
      <c r="K485" s="51" t="str">
        <f t="shared" si="7"/>
        <v>-</v>
      </c>
      <c r="L485" s="51"/>
    </row>
    <row r="486" spans="11:12">
      <c r="K486" s="51" t="str">
        <f t="shared" si="7"/>
        <v>-</v>
      </c>
      <c r="L486" s="51"/>
    </row>
    <row r="487" spans="11:12">
      <c r="K487" s="51" t="str">
        <f t="shared" si="7"/>
        <v>-</v>
      </c>
      <c r="L487" s="51"/>
    </row>
    <row r="488" spans="11:12">
      <c r="K488" s="51" t="str">
        <f t="shared" si="7"/>
        <v>-</v>
      </c>
      <c r="L488" s="51"/>
    </row>
    <row r="489" spans="11:12">
      <c r="K489" s="51" t="str">
        <f t="shared" si="7"/>
        <v>-</v>
      </c>
      <c r="L489" s="51"/>
    </row>
    <row r="490" spans="11:12">
      <c r="K490" s="51" t="str">
        <f t="shared" si="7"/>
        <v>-</v>
      </c>
      <c r="L490" s="51"/>
    </row>
    <row r="491" spans="11:12">
      <c r="K491" s="51" t="str">
        <f t="shared" si="7"/>
        <v>-</v>
      </c>
      <c r="L491" s="51"/>
    </row>
    <row r="492" spans="11:12">
      <c r="K492" s="51" t="str">
        <f t="shared" si="7"/>
        <v>-</v>
      </c>
      <c r="L492" s="51"/>
    </row>
    <row r="493" spans="11:12">
      <c r="K493" s="51" t="str">
        <f t="shared" si="7"/>
        <v>-</v>
      </c>
      <c r="L493" s="51"/>
    </row>
    <row r="494" spans="11:12">
      <c r="K494" s="51" t="str">
        <f t="shared" si="7"/>
        <v>-</v>
      </c>
      <c r="L494" s="51"/>
    </row>
    <row r="495" spans="11:12">
      <c r="K495" s="51" t="str">
        <f t="shared" si="7"/>
        <v>-</v>
      </c>
      <c r="L495" s="51"/>
    </row>
    <row r="496" spans="11:12">
      <c r="K496" s="51" t="str">
        <f t="shared" si="7"/>
        <v>-</v>
      </c>
      <c r="L496" s="51"/>
    </row>
    <row r="497" spans="11:12">
      <c r="K497" s="51" t="str">
        <f t="shared" si="7"/>
        <v>-</v>
      </c>
      <c r="L497" s="51"/>
    </row>
    <row r="498" spans="11:12">
      <c r="K498" s="51" t="str">
        <f t="shared" si="7"/>
        <v>-</v>
      </c>
      <c r="L498" s="51"/>
    </row>
    <row r="499" spans="11:12">
      <c r="K499" s="51" t="str">
        <f t="shared" si="7"/>
        <v>-</v>
      </c>
      <c r="L499" s="51"/>
    </row>
    <row r="500" spans="11:12">
      <c r="K500" s="51" t="str">
        <f t="shared" si="7"/>
        <v>-</v>
      </c>
      <c r="L500" s="51"/>
    </row>
    <row r="501" spans="11:12">
      <c r="K501" s="51" t="str">
        <f t="shared" si="7"/>
        <v>-</v>
      </c>
      <c r="L501" s="51"/>
    </row>
    <row r="502" spans="11:12">
      <c r="K502" s="51" t="str">
        <f t="shared" si="7"/>
        <v>-</v>
      </c>
      <c r="L502" s="51"/>
    </row>
    <row r="503" spans="11:12">
      <c r="K503" s="51" t="str">
        <f t="shared" si="7"/>
        <v>-</v>
      </c>
      <c r="L503" s="51"/>
    </row>
    <row r="504" spans="11:12">
      <c r="K504" s="51" t="str">
        <f t="shared" si="7"/>
        <v>-</v>
      </c>
      <c r="L504" s="51"/>
    </row>
    <row r="505" spans="11:12">
      <c r="K505" s="51" t="str">
        <f t="shared" si="7"/>
        <v>-</v>
      </c>
      <c r="L505" s="51"/>
    </row>
    <row r="506" spans="11:12">
      <c r="K506" s="51" t="str">
        <f t="shared" si="7"/>
        <v>-</v>
      </c>
      <c r="L506" s="51"/>
    </row>
    <row r="507" spans="11:12">
      <c r="K507" s="51" t="str">
        <f t="shared" si="7"/>
        <v>-</v>
      </c>
      <c r="L507" s="51"/>
    </row>
    <row r="508" spans="11:12">
      <c r="K508" s="51" t="str">
        <f t="shared" si="7"/>
        <v>-</v>
      </c>
      <c r="L508" s="51"/>
    </row>
    <row r="509" spans="11:12">
      <c r="K509" s="51" t="str">
        <f t="shared" si="7"/>
        <v>-</v>
      </c>
      <c r="L509" s="51"/>
    </row>
    <row r="510" spans="11:12">
      <c r="K510" s="51" t="str">
        <f t="shared" si="7"/>
        <v>-</v>
      </c>
      <c r="L510" s="51"/>
    </row>
    <row r="511" spans="11:12">
      <c r="K511" s="51" t="str">
        <f t="shared" si="7"/>
        <v>-</v>
      </c>
      <c r="L511" s="51"/>
    </row>
    <row r="512" spans="11:12">
      <c r="K512" s="51" t="str">
        <f t="shared" si="7"/>
        <v>-</v>
      </c>
      <c r="L512" s="51"/>
    </row>
    <row r="513" spans="11:12">
      <c r="K513" s="51" t="str">
        <f t="shared" si="7"/>
        <v>-</v>
      </c>
      <c r="L513" s="51"/>
    </row>
    <row r="514" spans="11:12">
      <c r="K514" s="51" t="str">
        <f t="shared" si="7"/>
        <v>-</v>
      </c>
      <c r="L514" s="51"/>
    </row>
    <row r="515" spans="11:12">
      <c r="K515" s="51" t="str">
        <f t="shared" si="7"/>
        <v>-</v>
      </c>
      <c r="L515" s="51"/>
    </row>
    <row r="516" spans="11:12">
      <c r="K516" s="51" t="str">
        <f t="shared" si="7"/>
        <v>-</v>
      </c>
      <c r="L516" s="51"/>
    </row>
    <row r="517" spans="11:12">
      <c r="K517" s="51" t="str">
        <f t="shared" si="7"/>
        <v>-</v>
      </c>
      <c r="L517" s="51"/>
    </row>
    <row r="518" spans="11:12">
      <c r="K518" s="51" t="str">
        <f t="shared" si="7"/>
        <v>-</v>
      </c>
      <c r="L518" s="51"/>
    </row>
    <row r="519" spans="11:12">
      <c r="K519" s="51" t="str">
        <f t="shared" si="7"/>
        <v>-</v>
      </c>
      <c r="L519" s="51"/>
    </row>
    <row r="520" spans="11:12">
      <c r="K520" s="51" t="str">
        <f t="shared" si="7"/>
        <v>-</v>
      </c>
      <c r="L520" s="51"/>
    </row>
    <row r="521" spans="11:12">
      <c r="K521" s="51" t="str">
        <f t="shared" si="7"/>
        <v>-</v>
      </c>
      <c r="L521" s="51"/>
    </row>
    <row r="522" spans="11:12">
      <c r="K522" s="51" t="str">
        <f t="shared" si="7"/>
        <v>-</v>
      </c>
      <c r="L522" s="51"/>
    </row>
    <row r="523" spans="11:12">
      <c r="K523" s="51" t="str">
        <f t="shared" si="7"/>
        <v>-</v>
      </c>
      <c r="L523" s="51"/>
    </row>
    <row r="524" spans="11:12">
      <c r="K524" s="51" t="str">
        <f t="shared" si="7"/>
        <v>-</v>
      </c>
      <c r="L524" s="51"/>
    </row>
    <row r="525" spans="11:12">
      <c r="K525" s="51" t="str">
        <f t="shared" ref="K525:K588" si="8">CONCATENATE(I525,"-",J525)</f>
        <v>-</v>
      </c>
      <c r="L525" s="51"/>
    </row>
    <row r="526" spans="11:12">
      <c r="K526" s="51" t="str">
        <f t="shared" si="8"/>
        <v>-</v>
      </c>
      <c r="L526" s="51"/>
    </row>
    <row r="527" spans="11:12">
      <c r="K527" s="51" t="str">
        <f t="shared" si="8"/>
        <v>-</v>
      </c>
      <c r="L527" s="51"/>
    </row>
    <row r="528" spans="11:12">
      <c r="K528" s="51" t="str">
        <f t="shared" si="8"/>
        <v>-</v>
      </c>
      <c r="L528" s="51"/>
    </row>
    <row r="529" spans="11:12">
      <c r="K529" s="51" t="str">
        <f t="shared" si="8"/>
        <v>-</v>
      </c>
      <c r="L529" s="51"/>
    </row>
    <row r="530" spans="11:12">
      <c r="K530" s="51" t="str">
        <f t="shared" si="8"/>
        <v>-</v>
      </c>
      <c r="L530" s="51"/>
    </row>
    <row r="531" spans="11:12">
      <c r="K531" s="51" t="str">
        <f t="shared" si="8"/>
        <v>-</v>
      </c>
      <c r="L531" s="51"/>
    </row>
    <row r="532" spans="11:12">
      <c r="K532" s="51" t="str">
        <f t="shared" si="8"/>
        <v>-</v>
      </c>
      <c r="L532" s="51"/>
    </row>
    <row r="533" spans="11:12">
      <c r="K533" s="51" t="str">
        <f t="shared" si="8"/>
        <v>-</v>
      </c>
      <c r="L533" s="51"/>
    </row>
    <row r="534" spans="11:12">
      <c r="K534" s="51" t="str">
        <f t="shared" si="8"/>
        <v>-</v>
      </c>
      <c r="L534" s="51"/>
    </row>
    <row r="535" spans="11:12">
      <c r="K535" s="51" t="str">
        <f t="shared" si="8"/>
        <v>-</v>
      </c>
      <c r="L535" s="51"/>
    </row>
    <row r="536" spans="11:12">
      <c r="K536" s="51" t="str">
        <f t="shared" si="8"/>
        <v>-</v>
      </c>
      <c r="L536" s="51"/>
    </row>
    <row r="537" spans="11:12">
      <c r="K537" s="51" t="str">
        <f t="shared" si="8"/>
        <v>-</v>
      </c>
      <c r="L537" s="51"/>
    </row>
    <row r="538" spans="11:12">
      <c r="K538" s="51" t="str">
        <f t="shared" si="8"/>
        <v>-</v>
      </c>
      <c r="L538" s="51"/>
    </row>
    <row r="539" spans="11:12">
      <c r="K539" s="51" t="str">
        <f t="shared" si="8"/>
        <v>-</v>
      </c>
      <c r="L539" s="51"/>
    </row>
    <row r="540" spans="11:12">
      <c r="K540" s="51" t="str">
        <f t="shared" si="8"/>
        <v>-</v>
      </c>
      <c r="L540" s="51"/>
    </row>
    <row r="541" spans="11:12">
      <c r="K541" s="51" t="str">
        <f t="shared" si="8"/>
        <v>-</v>
      </c>
      <c r="L541" s="51"/>
    </row>
    <row r="542" spans="11:12">
      <c r="K542" s="51" t="str">
        <f t="shared" si="8"/>
        <v>-</v>
      </c>
      <c r="L542" s="51"/>
    </row>
    <row r="543" spans="11:12">
      <c r="K543" s="51" t="str">
        <f t="shared" si="8"/>
        <v>-</v>
      </c>
      <c r="L543" s="51"/>
    </row>
    <row r="544" spans="11:12">
      <c r="K544" s="51" t="str">
        <f t="shared" si="8"/>
        <v>-</v>
      </c>
      <c r="L544" s="51"/>
    </row>
    <row r="545" spans="11:12">
      <c r="K545" s="51" t="str">
        <f t="shared" si="8"/>
        <v>-</v>
      </c>
      <c r="L545" s="51"/>
    </row>
    <row r="546" spans="11:12">
      <c r="K546" s="51" t="str">
        <f t="shared" si="8"/>
        <v>-</v>
      </c>
      <c r="L546" s="51"/>
    </row>
    <row r="547" spans="11:12">
      <c r="K547" s="51" t="str">
        <f t="shared" si="8"/>
        <v>-</v>
      </c>
      <c r="L547" s="51"/>
    </row>
    <row r="548" spans="11:12">
      <c r="K548" s="51" t="str">
        <f t="shared" si="8"/>
        <v>-</v>
      </c>
      <c r="L548" s="51"/>
    </row>
    <row r="549" spans="11:12">
      <c r="K549" s="51" t="str">
        <f t="shared" si="8"/>
        <v>-</v>
      </c>
      <c r="L549" s="51"/>
    </row>
    <row r="550" spans="11:12">
      <c r="K550" s="51" t="str">
        <f t="shared" si="8"/>
        <v>-</v>
      </c>
      <c r="L550" s="51"/>
    </row>
    <row r="551" spans="11:12">
      <c r="K551" s="51" t="str">
        <f t="shared" si="8"/>
        <v>-</v>
      </c>
      <c r="L551" s="51"/>
    </row>
    <row r="552" spans="11:12">
      <c r="K552" s="51" t="str">
        <f t="shared" si="8"/>
        <v>-</v>
      </c>
      <c r="L552" s="51"/>
    </row>
    <row r="553" spans="11:12">
      <c r="K553" s="51" t="str">
        <f t="shared" si="8"/>
        <v>-</v>
      </c>
      <c r="L553" s="51"/>
    </row>
    <row r="554" spans="11:12">
      <c r="K554" s="51" t="str">
        <f t="shared" si="8"/>
        <v>-</v>
      </c>
      <c r="L554" s="51"/>
    </row>
    <row r="555" spans="11:12">
      <c r="K555" s="51" t="str">
        <f t="shared" si="8"/>
        <v>-</v>
      </c>
      <c r="L555" s="51"/>
    </row>
    <row r="556" spans="11:12">
      <c r="K556" s="51" t="str">
        <f t="shared" si="8"/>
        <v>-</v>
      </c>
      <c r="L556" s="51"/>
    </row>
    <row r="557" spans="11:12">
      <c r="K557" s="51" t="str">
        <f t="shared" si="8"/>
        <v>-</v>
      </c>
      <c r="L557" s="51"/>
    </row>
    <row r="558" spans="11:12">
      <c r="K558" s="51" t="str">
        <f t="shared" si="8"/>
        <v>-</v>
      </c>
      <c r="L558" s="51"/>
    </row>
    <row r="559" spans="11:12">
      <c r="K559" s="51" t="str">
        <f t="shared" si="8"/>
        <v>-</v>
      </c>
      <c r="L559" s="51"/>
    </row>
    <row r="560" spans="11:12">
      <c r="K560" s="51" t="str">
        <f t="shared" si="8"/>
        <v>-</v>
      </c>
      <c r="L560" s="51"/>
    </row>
    <row r="561" spans="11:12">
      <c r="K561" s="51" t="str">
        <f t="shared" si="8"/>
        <v>-</v>
      </c>
      <c r="L561" s="51"/>
    </row>
    <row r="562" spans="11:12">
      <c r="K562" s="51" t="str">
        <f t="shared" si="8"/>
        <v>-</v>
      </c>
      <c r="L562" s="51"/>
    </row>
    <row r="563" spans="11:12">
      <c r="K563" s="51" t="str">
        <f t="shared" si="8"/>
        <v>-</v>
      </c>
      <c r="L563" s="51"/>
    </row>
    <row r="564" spans="11:12">
      <c r="K564" s="51" t="str">
        <f t="shared" si="8"/>
        <v>-</v>
      </c>
      <c r="L564" s="51"/>
    </row>
    <row r="565" spans="11:12">
      <c r="K565" s="51" t="str">
        <f t="shared" si="8"/>
        <v>-</v>
      </c>
      <c r="L565" s="51"/>
    </row>
    <row r="566" spans="11:12">
      <c r="K566" s="51" t="str">
        <f t="shared" si="8"/>
        <v>-</v>
      </c>
      <c r="L566" s="51"/>
    </row>
    <row r="567" spans="11:12">
      <c r="K567" s="51" t="str">
        <f t="shared" si="8"/>
        <v>-</v>
      </c>
      <c r="L567" s="51"/>
    </row>
    <row r="568" spans="11:12">
      <c r="K568" s="51" t="str">
        <f t="shared" si="8"/>
        <v>-</v>
      </c>
      <c r="L568" s="51"/>
    </row>
    <row r="569" spans="11:12">
      <c r="K569" s="51" t="str">
        <f t="shared" si="8"/>
        <v>-</v>
      </c>
      <c r="L569" s="51"/>
    </row>
    <row r="570" spans="11:12">
      <c r="K570" s="51" t="str">
        <f t="shared" si="8"/>
        <v>-</v>
      </c>
      <c r="L570" s="51"/>
    </row>
    <row r="571" spans="11:12">
      <c r="K571" s="51" t="str">
        <f t="shared" si="8"/>
        <v>-</v>
      </c>
      <c r="L571" s="51"/>
    </row>
    <row r="572" spans="11:12">
      <c r="K572" s="51" t="str">
        <f t="shared" si="8"/>
        <v>-</v>
      </c>
      <c r="L572" s="51"/>
    </row>
    <row r="573" spans="11:12">
      <c r="K573" s="51" t="str">
        <f t="shared" si="8"/>
        <v>-</v>
      </c>
      <c r="L573" s="51"/>
    </row>
    <row r="574" spans="11:12">
      <c r="K574" s="51" t="str">
        <f t="shared" si="8"/>
        <v>-</v>
      </c>
      <c r="L574" s="51"/>
    </row>
    <row r="575" spans="11:12">
      <c r="K575" s="51" t="str">
        <f t="shared" si="8"/>
        <v>-</v>
      </c>
      <c r="L575" s="51"/>
    </row>
    <row r="576" spans="11:12">
      <c r="K576" s="51" t="str">
        <f t="shared" si="8"/>
        <v>-</v>
      </c>
      <c r="L576" s="51"/>
    </row>
    <row r="577" spans="11:12">
      <c r="K577" s="51" t="str">
        <f t="shared" si="8"/>
        <v>-</v>
      </c>
      <c r="L577" s="51"/>
    </row>
    <row r="578" spans="11:12">
      <c r="K578" s="51" t="str">
        <f t="shared" si="8"/>
        <v>-</v>
      </c>
      <c r="L578" s="51"/>
    </row>
    <row r="579" spans="11:12">
      <c r="K579" s="51" t="str">
        <f t="shared" si="8"/>
        <v>-</v>
      </c>
      <c r="L579" s="51"/>
    </row>
    <row r="580" spans="11:12">
      <c r="K580" s="51" t="str">
        <f t="shared" si="8"/>
        <v>-</v>
      </c>
      <c r="L580" s="51"/>
    </row>
    <row r="581" spans="11:12">
      <c r="K581" s="51" t="str">
        <f t="shared" si="8"/>
        <v>-</v>
      </c>
      <c r="L581" s="51"/>
    </row>
    <row r="582" spans="11:12">
      <c r="K582" s="51" t="str">
        <f t="shared" si="8"/>
        <v>-</v>
      </c>
      <c r="L582" s="51"/>
    </row>
    <row r="583" spans="11:12">
      <c r="K583" s="51" t="str">
        <f t="shared" si="8"/>
        <v>-</v>
      </c>
      <c r="L583" s="51"/>
    </row>
    <row r="584" spans="11:12">
      <c r="K584" s="51" t="str">
        <f t="shared" si="8"/>
        <v>-</v>
      </c>
      <c r="L584" s="51"/>
    </row>
    <row r="585" spans="11:12">
      <c r="K585" s="51" t="str">
        <f t="shared" si="8"/>
        <v>-</v>
      </c>
      <c r="L585" s="51"/>
    </row>
    <row r="586" spans="11:12">
      <c r="K586" s="51" t="str">
        <f t="shared" si="8"/>
        <v>-</v>
      </c>
      <c r="L586" s="51"/>
    </row>
    <row r="587" spans="11:12">
      <c r="K587" s="51" t="str">
        <f t="shared" si="8"/>
        <v>-</v>
      </c>
      <c r="L587" s="51"/>
    </row>
    <row r="588" spans="11:12">
      <c r="K588" s="51" t="str">
        <f t="shared" si="8"/>
        <v>-</v>
      </c>
      <c r="L588" s="51"/>
    </row>
    <row r="589" spans="11:12">
      <c r="K589" s="51" t="str">
        <f t="shared" ref="K589:K652" si="9">CONCATENATE(I589,"-",J589)</f>
        <v>-</v>
      </c>
      <c r="L589" s="51"/>
    </row>
    <row r="590" spans="11:12">
      <c r="K590" s="51" t="str">
        <f t="shared" si="9"/>
        <v>-</v>
      </c>
      <c r="L590" s="51"/>
    </row>
    <row r="591" spans="11:12">
      <c r="K591" s="51" t="str">
        <f t="shared" si="9"/>
        <v>-</v>
      </c>
      <c r="L591" s="51"/>
    </row>
    <row r="592" spans="11:12">
      <c r="K592" s="51" t="str">
        <f t="shared" si="9"/>
        <v>-</v>
      </c>
      <c r="L592" s="51"/>
    </row>
    <row r="593" spans="11:12">
      <c r="K593" s="51" t="str">
        <f t="shared" si="9"/>
        <v>-</v>
      </c>
      <c r="L593" s="51"/>
    </row>
    <row r="594" spans="11:12">
      <c r="K594" s="51" t="str">
        <f t="shared" si="9"/>
        <v>-</v>
      </c>
      <c r="L594" s="51"/>
    </row>
    <row r="595" spans="11:12">
      <c r="K595" s="51" t="str">
        <f t="shared" si="9"/>
        <v>-</v>
      </c>
      <c r="L595" s="51"/>
    </row>
    <row r="596" spans="11:12">
      <c r="K596" s="51" t="str">
        <f t="shared" si="9"/>
        <v>-</v>
      </c>
      <c r="L596" s="51"/>
    </row>
    <row r="597" spans="11:12">
      <c r="K597" s="51" t="str">
        <f t="shared" si="9"/>
        <v>-</v>
      </c>
      <c r="L597" s="51"/>
    </row>
    <row r="598" spans="11:12">
      <c r="K598" s="51" t="str">
        <f t="shared" si="9"/>
        <v>-</v>
      </c>
      <c r="L598" s="51"/>
    </row>
    <row r="599" spans="11:12">
      <c r="K599" s="51" t="str">
        <f t="shared" si="9"/>
        <v>-</v>
      </c>
      <c r="L599" s="51"/>
    </row>
    <row r="600" spans="11:12">
      <c r="K600" s="51" t="str">
        <f t="shared" si="9"/>
        <v>-</v>
      </c>
      <c r="L600" s="51"/>
    </row>
    <row r="601" spans="11:12">
      <c r="K601" s="51" t="str">
        <f t="shared" si="9"/>
        <v>-</v>
      </c>
      <c r="L601" s="51"/>
    </row>
    <row r="602" spans="11:12">
      <c r="K602" s="51" t="str">
        <f t="shared" si="9"/>
        <v>-</v>
      </c>
      <c r="L602" s="51"/>
    </row>
    <row r="603" spans="11:12">
      <c r="K603" s="51" t="str">
        <f t="shared" si="9"/>
        <v>-</v>
      </c>
      <c r="L603" s="51"/>
    </row>
    <row r="604" spans="11:12">
      <c r="K604" s="51" t="str">
        <f t="shared" si="9"/>
        <v>-</v>
      </c>
      <c r="L604" s="51"/>
    </row>
    <row r="605" spans="11:12">
      <c r="K605" s="51" t="str">
        <f t="shared" si="9"/>
        <v>-</v>
      </c>
      <c r="L605" s="51"/>
    </row>
    <row r="606" spans="11:12">
      <c r="K606" s="51" t="str">
        <f t="shared" si="9"/>
        <v>-</v>
      </c>
      <c r="L606" s="51"/>
    </row>
    <row r="607" spans="11:12">
      <c r="K607" s="51" t="str">
        <f t="shared" si="9"/>
        <v>-</v>
      </c>
      <c r="L607" s="51"/>
    </row>
    <row r="608" spans="11:12">
      <c r="K608" s="51" t="str">
        <f t="shared" si="9"/>
        <v>-</v>
      </c>
      <c r="L608" s="51"/>
    </row>
    <row r="609" spans="11:12">
      <c r="K609" s="51" t="str">
        <f t="shared" si="9"/>
        <v>-</v>
      </c>
      <c r="L609" s="51"/>
    </row>
    <row r="610" spans="11:12">
      <c r="K610" s="51" t="str">
        <f t="shared" si="9"/>
        <v>-</v>
      </c>
      <c r="L610" s="51"/>
    </row>
    <row r="611" spans="11:12">
      <c r="K611" s="51" t="str">
        <f t="shared" si="9"/>
        <v>-</v>
      </c>
      <c r="L611" s="51"/>
    </row>
    <row r="612" spans="11:12">
      <c r="K612" s="51" t="str">
        <f t="shared" si="9"/>
        <v>-</v>
      </c>
      <c r="L612" s="51"/>
    </row>
    <row r="613" spans="11:12">
      <c r="K613" s="51" t="str">
        <f t="shared" si="9"/>
        <v>-</v>
      </c>
      <c r="L613" s="51"/>
    </row>
    <row r="614" spans="11:12">
      <c r="K614" s="51" t="str">
        <f t="shared" si="9"/>
        <v>-</v>
      </c>
      <c r="L614" s="51"/>
    </row>
    <row r="615" spans="11:12">
      <c r="K615" s="51" t="str">
        <f t="shared" si="9"/>
        <v>-</v>
      </c>
      <c r="L615" s="51"/>
    </row>
    <row r="616" spans="11:12">
      <c r="K616" s="51" t="str">
        <f t="shared" si="9"/>
        <v>-</v>
      </c>
      <c r="L616" s="51"/>
    </row>
    <row r="617" spans="11:12">
      <c r="K617" s="51" t="str">
        <f t="shared" si="9"/>
        <v>-</v>
      </c>
      <c r="L617" s="51"/>
    </row>
    <row r="618" spans="11:12">
      <c r="K618" s="51" t="str">
        <f t="shared" si="9"/>
        <v>-</v>
      </c>
      <c r="L618" s="51"/>
    </row>
    <row r="619" spans="11:12">
      <c r="K619" s="51" t="str">
        <f t="shared" si="9"/>
        <v>-</v>
      </c>
      <c r="L619" s="51"/>
    </row>
    <row r="620" spans="11:12">
      <c r="K620" s="51" t="str">
        <f t="shared" si="9"/>
        <v>-</v>
      </c>
      <c r="L620" s="51"/>
    </row>
    <row r="621" spans="11:12">
      <c r="K621" s="51" t="str">
        <f t="shared" si="9"/>
        <v>-</v>
      </c>
      <c r="L621" s="51"/>
    </row>
    <row r="622" spans="11:12">
      <c r="K622" s="51" t="str">
        <f t="shared" si="9"/>
        <v>-</v>
      </c>
      <c r="L622" s="51"/>
    </row>
    <row r="623" spans="11:12">
      <c r="K623" s="51" t="str">
        <f t="shared" si="9"/>
        <v>-</v>
      </c>
      <c r="L623" s="51"/>
    </row>
    <row r="624" spans="11:12">
      <c r="K624" s="51" t="str">
        <f t="shared" si="9"/>
        <v>-</v>
      </c>
      <c r="L624" s="51"/>
    </row>
    <row r="625" spans="11:12">
      <c r="K625" s="51" t="str">
        <f t="shared" si="9"/>
        <v>-</v>
      </c>
      <c r="L625" s="51"/>
    </row>
    <row r="626" spans="11:12">
      <c r="K626" s="51" t="str">
        <f t="shared" si="9"/>
        <v>-</v>
      </c>
      <c r="L626" s="51"/>
    </row>
    <row r="627" spans="11:12">
      <c r="K627" s="51" t="str">
        <f t="shared" si="9"/>
        <v>-</v>
      </c>
      <c r="L627" s="51"/>
    </row>
    <row r="628" spans="11:12">
      <c r="K628" s="51" t="str">
        <f t="shared" si="9"/>
        <v>-</v>
      </c>
      <c r="L628" s="51"/>
    </row>
    <row r="629" spans="11:12">
      <c r="K629" s="51" t="str">
        <f t="shared" si="9"/>
        <v>-</v>
      </c>
      <c r="L629" s="51"/>
    </row>
    <row r="630" spans="11:12">
      <c r="K630" s="51" t="str">
        <f t="shared" si="9"/>
        <v>-</v>
      </c>
      <c r="L630" s="51"/>
    </row>
    <row r="631" spans="11:12">
      <c r="K631" s="51" t="str">
        <f t="shared" si="9"/>
        <v>-</v>
      </c>
      <c r="L631" s="51"/>
    </row>
    <row r="632" spans="11:12">
      <c r="K632" s="51" t="str">
        <f t="shared" si="9"/>
        <v>-</v>
      </c>
      <c r="L632" s="51"/>
    </row>
    <row r="633" spans="11:12">
      <c r="K633" s="51" t="str">
        <f t="shared" si="9"/>
        <v>-</v>
      </c>
      <c r="L633" s="51"/>
    </row>
    <row r="634" spans="11:12">
      <c r="K634" s="51" t="str">
        <f t="shared" si="9"/>
        <v>-</v>
      </c>
      <c r="L634" s="51"/>
    </row>
    <row r="635" spans="11:12">
      <c r="K635" s="51" t="str">
        <f t="shared" si="9"/>
        <v>-</v>
      </c>
      <c r="L635" s="51"/>
    </row>
    <row r="636" spans="11:12">
      <c r="K636" s="51" t="str">
        <f t="shared" si="9"/>
        <v>-</v>
      </c>
      <c r="L636" s="51"/>
    </row>
    <row r="637" spans="11:12">
      <c r="K637" s="51" t="str">
        <f t="shared" si="9"/>
        <v>-</v>
      </c>
      <c r="L637" s="51"/>
    </row>
    <row r="638" spans="11:12">
      <c r="K638" s="51" t="str">
        <f t="shared" si="9"/>
        <v>-</v>
      </c>
      <c r="L638" s="51"/>
    </row>
    <row r="639" spans="11:12">
      <c r="K639" s="51" t="str">
        <f t="shared" si="9"/>
        <v>-</v>
      </c>
      <c r="L639" s="51"/>
    </row>
    <row r="640" spans="11:12">
      <c r="K640" s="51" t="str">
        <f t="shared" si="9"/>
        <v>-</v>
      </c>
      <c r="L640" s="51"/>
    </row>
    <row r="641" spans="11:12">
      <c r="K641" s="51" t="str">
        <f t="shared" si="9"/>
        <v>-</v>
      </c>
      <c r="L641" s="51"/>
    </row>
    <row r="642" spans="11:12">
      <c r="K642" s="51" t="str">
        <f t="shared" si="9"/>
        <v>-</v>
      </c>
      <c r="L642" s="51"/>
    </row>
    <row r="643" spans="11:12">
      <c r="K643" s="51" t="str">
        <f t="shared" si="9"/>
        <v>-</v>
      </c>
      <c r="L643" s="51"/>
    </row>
    <row r="644" spans="11:12">
      <c r="K644" s="51" t="str">
        <f t="shared" si="9"/>
        <v>-</v>
      </c>
      <c r="L644" s="51"/>
    </row>
    <row r="645" spans="11:12">
      <c r="K645" s="51" t="str">
        <f t="shared" si="9"/>
        <v>-</v>
      </c>
      <c r="L645" s="51"/>
    </row>
    <row r="646" spans="11:12">
      <c r="K646" s="51" t="str">
        <f t="shared" si="9"/>
        <v>-</v>
      </c>
      <c r="L646" s="51"/>
    </row>
    <row r="647" spans="11:12">
      <c r="K647" s="51" t="str">
        <f t="shared" si="9"/>
        <v>-</v>
      </c>
      <c r="L647" s="51"/>
    </row>
    <row r="648" spans="11:12">
      <c r="K648" s="51" t="str">
        <f t="shared" si="9"/>
        <v>-</v>
      </c>
      <c r="L648" s="51"/>
    </row>
    <row r="649" spans="11:12">
      <c r="K649" s="51" t="str">
        <f t="shared" si="9"/>
        <v>-</v>
      </c>
      <c r="L649" s="51"/>
    </row>
    <row r="650" spans="11:12">
      <c r="K650" s="51" t="str">
        <f t="shared" si="9"/>
        <v>-</v>
      </c>
      <c r="L650" s="51"/>
    </row>
    <row r="651" spans="11:12">
      <c r="K651" s="51" t="str">
        <f t="shared" si="9"/>
        <v>-</v>
      </c>
      <c r="L651" s="51"/>
    </row>
    <row r="652" spans="11:12">
      <c r="K652" s="51" t="str">
        <f t="shared" si="9"/>
        <v>-</v>
      </c>
      <c r="L652" s="51"/>
    </row>
    <row r="653" spans="11:12">
      <c r="K653" s="51" t="str">
        <f t="shared" ref="K653:K716" si="10">CONCATENATE(I653,"-",J653)</f>
        <v>-</v>
      </c>
      <c r="L653" s="51"/>
    </row>
    <row r="654" spans="11:12">
      <c r="K654" s="51" t="str">
        <f t="shared" si="10"/>
        <v>-</v>
      </c>
      <c r="L654" s="51"/>
    </row>
    <row r="655" spans="11:12">
      <c r="K655" s="51" t="str">
        <f t="shared" si="10"/>
        <v>-</v>
      </c>
      <c r="L655" s="51"/>
    </row>
    <row r="656" spans="11:12">
      <c r="K656" s="51" t="str">
        <f t="shared" si="10"/>
        <v>-</v>
      </c>
      <c r="L656" s="51"/>
    </row>
    <row r="657" spans="11:12">
      <c r="K657" s="51" t="str">
        <f t="shared" si="10"/>
        <v>-</v>
      </c>
      <c r="L657" s="51"/>
    </row>
    <row r="658" spans="11:12">
      <c r="K658" s="51" t="str">
        <f t="shared" si="10"/>
        <v>-</v>
      </c>
      <c r="L658" s="51"/>
    </row>
    <row r="659" spans="11:12">
      <c r="K659" s="51" t="str">
        <f t="shared" si="10"/>
        <v>-</v>
      </c>
      <c r="L659" s="51"/>
    </row>
    <row r="660" spans="11:12">
      <c r="K660" s="51" t="str">
        <f t="shared" si="10"/>
        <v>-</v>
      </c>
      <c r="L660" s="51"/>
    </row>
    <row r="661" spans="11:12">
      <c r="K661" s="51" t="str">
        <f t="shared" si="10"/>
        <v>-</v>
      </c>
      <c r="L661" s="51"/>
    </row>
    <row r="662" spans="11:12">
      <c r="K662" s="51" t="str">
        <f t="shared" si="10"/>
        <v>-</v>
      </c>
      <c r="L662" s="51"/>
    </row>
    <row r="663" spans="11:12">
      <c r="K663" s="51" t="str">
        <f t="shared" si="10"/>
        <v>-</v>
      </c>
      <c r="L663" s="51"/>
    </row>
    <row r="664" spans="11:12">
      <c r="K664" s="51" t="str">
        <f t="shared" si="10"/>
        <v>-</v>
      </c>
      <c r="L664" s="51"/>
    </row>
    <row r="665" spans="11:12">
      <c r="K665" s="51" t="str">
        <f t="shared" si="10"/>
        <v>-</v>
      </c>
      <c r="L665" s="51"/>
    </row>
    <row r="666" spans="11:12">
      <c r="K666" s="51" t="str">
        <f t="shared" si="10"/>
        <v>-</v>
      </c>
      <c r="L666" s="51"/>
    </row>
    <row r="667" spans="11:12">
      <c r="K667" s="51" t="str">
        <f t="shared" si="10"/>
        <v>-</v>
      </c>
      <c r="L667" s="51"/>
    </row>
    <row r="668" spans="11:12">
      <c r="K668" s="51" t="str">
        <f t="shared" si="10"/>
        <v>-</v>
      </c>
      <c r="L668" s="51"/>
    </row>
    <row r="669" spans="11:12">
      <c r="K669" s="51" t="str">
        <f t="shared" si="10"/>
        <v>-</v>
      </c>
      <c r="L669" s="51"/>
    </row>
    <row r="670" spans="11:12">
      <c r="K670" s="51" t="str">
        <f t="shared" si="10"/>
        <v>-</v>
      </c>
      <c r="L670" s="51"/>
    </row>
    <row r="671" spans="11:12">
      <c r="K671" s="51" t="str">
        <f t="shared" si="10"/>
        <v>-</v>
      </c>
      <c r="L671" s="51"/>
    </row>
    <row r="672" spans="11:12">
      <c r="K672" s="51" t="str">
        <f t="shared" si="10"/>
        <v>-</v>
      </c>
      <c r="L672" s="51"/>
    </row>
    <row r="673" spans="11:12">
      <c r="K673" s="51" t="str">
        <f t="shared" si="10"/>
        <v>-</v>
      </c>
      <c r="L673" s="51"/>
    </row>
    <row r="674" spans="11:12">
      <c r="K674" s="51" t="str">
        <f t="shared" si="10"/>
        <v>-</v>
      </c>
      <c r="L674" s="51"/>
    </row>
    <row r="675" spans="11:12">
      <c r="K675" s="51" t="str">
        <f t="shared" si="10"/>
        <v>-</v>
      </c>
      <c r="L675" s="51"/>
    </row>
    <row r="676" spans="11:12">
      <c r="K676" s="51" t="str">
        <f t="shared" si="10"/>
        <v>-</v>
      </c>
      <c r="L676" s="51"/>
    </row>
    <row r="677" spans="11:12">
      <c r="K677" s="51" t="str">
        <f t="shared" si="10"/>
        <v>-</v>
      </c>
      <c r="L677" s="51"/>
    </row>
    <row r="678" spans="11:12">
      <c r="K678" s="51" t="str">
        <f t="shared" si="10"/>
        <v>-</v>
      </c>
      <c r="L678" s="51"/>
    </row>
    <row r="679" spans="11:12">
      <c r="K679" s="51" t="str">
        <f t="shared" si="10"/>
        <v>-</v>
      </c>
      <c r="L679" s="51"/>
    </row>
    <row r="680" spans="11:12">
      <c r="K680" s="51" t="str">
        <f t="shared" si="10"/>
        <v>-</v>
      </c>
      <c r="L680" s="51"/>
    </row>
    <row r="681" spans="11:12">
      <c r="K681" s="51" t="str">
        <f t="shared" si="10"/>
        <v>-</v>
      </c>
      <c r="L681" s="51"/>
    </row>
    <row r="682" spans="11:12">
      <c r="K682" s="51" t="str">
        <f t="shared" si="10"/>
        <v>-</v>
      </c>
      <c r="L682" s="51"/>
    </row>
    <row r="683" spans="11:12">
      <c r="K683" s="51" t="str">
        <f t="shared" si="10"/>
        <v>-</v>
      </c>
      <c r="L683" s="51"/>
    </row>
    <row r="684" spans="11:12">
      <c r="K684" s="51" t="str">
        <f t="shared" si="10"/>
        <v>-</v>
      </c>
      <c r="L684" s="51"/>
    </row>
    <row r="685" spans="11:12">
      <c r="K685" s="51" t="str">
        <f t="shared" si="10"/>
        <v>-</v>
      </c>
      <c r="L685" s="51"/>
    </row>
    <row r="686" spans="11:12">
      <c r="K686" s="51" t="str">
        <f t="shared" si="10"/>
        <v>-</v>
      </c>
      <c r="L686" s="51"/>
    </row>
    <row r="687" spans="11:12">
      <c r="K687" s="51" t="str">
        <f t="shared" si="10"/>
        <v>-</v>
      </c>
      <c r="L687" s="51"/>
    </row>
    <row r="688" spans="11:12">
      <c r="K688" s="51" t="str">
        <f t="shared" si="10"/>
        <v>-</v>
      </c>
      <c r="L688" s="51"/>
    </row>
    <row r="689" spans="11:12">
      <c r="K689" s="51" t="str">
        <f t="shared" si="10"/>
        <v>-</v>
      </c>
      <c r="L689" s="51"/>
    </row>
    <row r="690" spans="11:12">
      <c r="K690" s="51" t="str">
        <f t="shared" si="10"/>
        <v>-</v>
      </c>
      <c r="L690" s="51"/>
    </row>
    <row r="691" spans="11:12">
      <c r="K691" s="51" t="str">
        <f t="shared" si="10"/>
        <v>-</v>
      </c>
      <c r="L691" s="51"/>
    </row>
    <row r="692" spans="11:12">
      <c r="K692" s="51" t="str">
        <f t="shared" si="10"/>
        <v>-</v>
      </c>
      <c r="L692" s="51"/>
    </row>
    <row r="693" spans="11:12">
      <c r="K693" s="51" t="str">
        <f t="shared" si="10"/>
        <v>-</v>
      </c>
      <c r="L693" s="51"/>
    </row>
    <row r="694" spans="11:12">
      <c r="K694" s="51" t="str">
        <f t="shared" si="10"/>
        <v>-</v>
      </c>
      <c r="L694" s="51"/>
    </row>
    <row r="695" spans="11:12">
      <c r="K695" s="51" t="str">
        <f t="shared" si="10"/>
        <v>-</v>
      </c>
      <c r="L695" s="51"/>
    </row>
    <row r="696" spans="11:12">
      <c r="K696" s="51" t="str">
        <f t="shared" si="10"/>
        <v>-</v>
      </c>
      <c r="L696" s="51"/>
    </row>
    <row r="697" spans="11:12">
      <c r="K697" s="51" t="str">
        <f t="shared" si="10"/>
        <v>-</v>
      </c>
      <c r="L697" s="51"/>
    </row>
    <row r="698" spans="11:12">
      <c r="K698" s="51" t="str">
        <f t="shared" si="10"/>
        <v>-</v>
      </c>
      <c r="L698" s="51"/>
    </row>
    <row r="699" spans="11:12">
      <c r="K699" s="51" t="str">
        <f t="shared" si="10"/>
        <v>-</v>
      </c>
      <c r="L699" s="51"/>
    </row>
    <row r="700" spans="11:12">
      <c r="K700" s="51" t="str">
        <f t="shared" si="10"/>
        <v>-</v>
      </c>
      <c r="L700" s="51"/>
    </row>
    <row r="701" spans="11:12">
      <c r="K701" s="51" t="str">
        <f t="shared" si="10"/>
        <v>-</v>
      </c>
      <c r="L701" s="51"/>
    </row>
    <row r="702" spans="11:12">
      <c r="K702" s="51" t="str">
        <f t="shared" si="10"/>
        <v>-</v>
      </c>
      <c r="L702" s="51"/>
    </row>
    <row r="703" spans="11:12">
      <c r="K703" s="51" t="str">
        <f t="shared" si="10"/>
        <v>-</v>
      </c>
      <c r="L703" s="51"/>
    </row>
    <row r="704" spans="11:12">
      <c r="K704" s="51" t="str">
        <f t="shared" si="10"/>
        <v>-</v>
      </c>
      <c r="L704" s="51"/>
    </row>
    <row r="705" spans="11:12">
      <c r="K705" s="51" t="str">
        <f t="shared" si="10"/>
        <v>-</v>
      </c>
      <c r="L705" s="51"/>
    </row>
    <row r="706" spans="11:12">
      <c r="K706" s="51" t="str">
        <f t="shared" si="10"/>
        <v>-</v>
      </c>
      <c r="L706" s="51"/>
    </row>
    <row r="707" spans="11:12">
      <c r="K707" s="51" t="str">
        <f t="shared" si="10"/>
        <v>-</v>
      </c>
      <c r="L707" s="51"/>
    </row>
    <row r="708" spans="11:12">
      <c r="K708" s="51" t="str">
        <f t="shared" si="10"/>
        <v>-</v>
      </c>
      <c r="L708" s="51"/>
    </row>
    <row r="709" spans="11:12">
      <c r="K709" s="51" t="str">
        <f t="shared" si="10"/>
        <v>-</v>
      </c>
      <c r="L709" s="51"/>
    </row>
    <row r="710" spans="11:12">
      <c r="K710" s="51" t="str">
        <f t="shared" si="10"/>
        <v>-</v>
      </c>
      <c r="L710" s="51"/>
    </row>
    <row r="711" spans="11:12">
      <c r="K711" s="51" t="str">
        <f t="shared" si="10"/>
        <v>-</v>
      </c>
      <c r="L711" s="51"/>
    </row>
    <row r="712" spans="11:12">
      <c r="K712" s="51" t="str">
        <f t="shared" si="10"/>
        <v>-</v>
      </c>
      <c r="L712" s="51"/>
    </row>
    <row r="713" spans="11:12">
      <c r="K713" s="51" t="str">
        <f t="shared" si="10"/>
        <v>-</v>
      </c>
      <c r="L713" s="51"/>
    </row>
    <row r="714" spans="11:12">
      <c r="K714" s="51" t="str">
        <f t="shared" si="10"/>
        <v>-</v>
      </c>
      <c r="L714" s="51"/>
    </row>
    <row r="715" spans="11:12">
      <c r="K715" s="51" t="str">
        <f t="shared" si="10"/>
        <v>-</v>
      </c>
      <c r="L715" s="51"/>
    </row>
    <row r="716" spans="11:12">
      <c r="K716" s="51" t="str">
        <f t="shared" si="10"/>
        <v>-</v>
      </c>
      <c r="L716" s="51"/>
    </row>
    <row r="717" spans="11:12">
      <c r="K717" s="51" t="str">
        <f t="shared" ref="K717:K780" si="11">CONCATENATE(I717,"-",J717)</f>
        <v>-</v>
      </c>
      <c r="L717" s="51"/>
    </row>
    <row r="718" spans="11:12">
      <c r="K718" s="51" t="str">
        <f t="shared" si="11"/>
        <v>-</v>
      </c>
      <c r="L718" s="51"/>
    </row>
    <row r="719" spans="11:12">
      <c r="K719" s="51" t="str">
        <f t="shared" si="11"/>
        <v>-</v>
      </c>
      <c r="L719" s="51"/>
    </row>
    <row r="720" spans="11:12">
      <c r="K720" s="51" t="str">
        <f t="shared" si="11"/>
        <v>-</v>
      </c>
      <c r="L720" s="51"/>
    </row>
    <row r="721" spans="11:12">
      <c r="K721" s="51" t="str">
        <f t="shared" si="11"/>
        <v>-</v>
      </c>
      <c r="L721" s="51"/>
    </row>
    <row r="722" spans="11:12">
      <c r="K722" s="51" t="str">
        <f t="shared" si="11"/>
        <v>-</v>
      </c>
      <c r="L722" s="51"/>
    </row>
    <row r="723" spans="11:12">
      <c r="K723" s="51" t="str">
        <f t="shared" si="11"/>
        <v>-</v>
      </c>
      <c r="L723" s="51"/>
    </row>
    <row r="724" spans="11:12">
      <c r="K724" s="51" t="str">
        <f t="shared" si="11"/>
        <v>-</v>
      </c>
      <c r="L724" s="51"/>
    </row>
    <row r="725" spans="11:12">
      <c r="K725" s="51" t="str">
        <f t="shared" si="11"/>
        <v>-</v>
      </c>
      <c r="L725" s="51"/>
    </row>
    <row r="726" spans="11:12">
      <c r="K726" s="51" t="str">
        <f t="shared" si="11"/>
        <v>-</v>
      </c>
      <c r="L726" s="51"/>
    </row>
    <row r="727" spans="11:12">
      <c r="K727" s="51" t="str">
        <f t="shared" si="11"/>
        <v>-</v>
      </c>
      <c r="L727" s="51"/>
    </row>
    <row r="728" spans="11:12">
      <c r="K728" s="51" t="str">
        <f t="shared" si="11"/>
        <v>-</v>
      </c>
      <c r="L728" s="51"/>
    </row>
    <row r="729" spans="11:12">
      <c r="K729" s="51" t="str">
        <f t="shared" si="11"/>
        <v>-</v>
      </c>
      <c r="L729" s="51"/>
    </row>
    <row r="730" spans="11:12">
      <c r="K730" s="51" t="str">
        <f t="shared" si="11"/>
        <v>-</v>
      </c>
      <c r="L730" s="51"/>
    </row>
    <row r="731" spans="11:12">
      <c r="K731" s="51" t="str">
        <f t="shared" si="11"/>
        <v>-</v>
      </c>
      <c r="L731" s="51"/>
    </row>
    <row r="732" spans="11:12">
      <c r="K732" s="51" t="str">
        <f t="shared" si="11"/>
        <v>-</v>
      </c>
      <c r="L732" s="51"/>
    </row>
    <row r="733" spans="11:12">
      <c r="K733" s="51" t="str">
        <f t="shared" si="11"/>
        <v>-</v>
      </c>
      <c r="L733" s="51"/>
    </row>
    <row r="734" spans="11:12">
      <c r="K734" s="51" t="str">
        <f t="shared" si="11"/>
        <v>-</v>
      </c>
      <c r="L734" s="51"/>
    </row>
    <row r="735" spans="11:12">
      <c r="K735" s="51" t="str">
        <f t="shared" si="11"/>
        <v>-</v>
      </c>
      <c r="L735" s="51"/>
    </row>
    <row r="736" spans="11:12">
      <c r="K736" s="51" t="str">
        <f t="shared" si="11"/>
        <v>-</v>
      </c>
      <c r="L736" s="51"/>
    </row>
    <row r="737" spans="11:12">
      <c r="K737" s="51" t="str">
        <f t="shared" si="11"/>
        <v>-</v>
      </c>
      <c r="L737" s="51"/>
    </row>
    <row r="738" spans="11:12">
      <c r="K738" s="51" t="str">
        <f t="shared" si="11"/>
        <v>-</v>
      </c>
      <c r="L738" s="51"/>
    </row>
    <row r="739" spans="11:12">
      <c r="K739" s="51" t="str">
        <f t="shared" si="11"/>
        <v>-</v>
      </c>
      <c r="L739" s="51"/>
    </row>
    <row r="740" spans="11:12">
      <c r="K740" s="51" t="str">
        <f t="shared" si="11"/>
        <v>-</v>
      </c>
      <c r="L740" s="51"/>
    </row>
    <row r="741" spans="11:12">
      <c r="K741" s="51" t="str">
        <f t="shared" si="11"/>
        <v>-</v>
      </c>
      <c r="L741" s="51"/>
    </row>
    <row r="742" spans="11:12">
      <c r="K742" s="51" t="str">
        <f t="shared" si="11"/>
        <v>-</v>
      </c>
      <c r="L742" s="51"/>
    </row>
    <row r="743" spans="11:12">
      <c r="K743" s="51" t="str">
        <f t="shared" si="11"/>
        <v>-</v>
      </c>
      <c r="L743" s="51"/>
    </row>
    <row r="744" spans="11:12">
      <c r="K744" s="51" t="str">
        <f t="shared" si="11"/>
        <v>-</v>
      </c>
      <c r="L744" s="51"/>
    </row>
    <row r="745" spans="11:12">
      <c r="K745" s="51" t="str">
        <f t="shared" si="11"/>
        <v>-</v>
      </c>
      <c r="L745" s="51"/>
    </row>
    <row r="746" spans="11:12">
      <c r="K746" s="51" t="str">
        <f t="shared" si="11"/>
        <v>-</v>
      </c>
      <c r="L746" s="51"/>
    </row>
    <row r="747" spans="11:12">
      <c r="K747" s="51" t="str">
        <f t="shared" si="11"/>
        <v>-</v>
      </c>
      <c r="L747" s="51"/>
    </row>
    <row r="748" spans="11:12">
      <c r="K748" s="51" t="str">
        <f t="shared" si="11"/>
        <v>-</v>
      </c>
      <c r="L748" s="51"/>
    </row>
    <row r="749" spans="11:12">
      <c r="K749" s="51" t="str">
        <f t="shared" si="11"/>
        <v>-</v>
      </c>
      <c r="L749" s="51"/>
    </row>
    <row r="750" spans="11:12">
      <c r="K750" s="51" t="str">
        <f t="shared" si="11"/>
        <v>-</v>
      </c>
      <c r="L750" s="51"/>
    </row>
    <row r="751" spans="11:12">
      <c r="K751" s="51" t="str">
        <f t="shared" si="11"/>
        <v>-</v>
      </c>
      <c r="L751" s="51"/>
    </row>
    <row r="752" spans="11:12">
      <c r="K752" s="51" t="str">
        <f t="shared" si="11"/>
        <v>-</v>
      </c>
      <c r="L752" s="51"/>
    </row>
    <row r="753" spans="11:12">
      <c r="K753" s="51" t="str">
        <f t="shared" si="11"/>
        <v>-</v>
      </c>
      <c r="L753" s="51"/>
    </row>
    <row r="754" spans="11:12">
      <c r="K754" s="51" t="str">
        <f t="shared" si="11"/>
        <v>-</v>
      </c>
      <c r="L754" s="51"/>
    </row>
    <row r="755" spans="11:12">
      <c r="K755" s="51" t="str">
        <f t="shared" si="11"/>
        <v>-</v>
      </c>
      <c r="L755" s="51"/>
    </row>
    <row r="756" spans="11:12">
      <c r="K756" s="51" t="str">
        <f t="shared" si="11"/>
        <v>-</v>
      </c>
      <c r="L756" s="51"/>
    </row>
    <row r="757" spans="11:12">
      <c r="K757" s="51" t="str">
        <f t="shared" si="11"/>
        <v>-</v>
      </c>
      <c r="L757" s="51"/>
    </row>
    <row r="758" spans="11:12">
      <c r="K758" s="51" t="str">
        <f t="shared" si="11"/>
        <v>-</v>
      </c>
      <c r="L758" s="51"/>
    </row>
    <row r="759" spans="11:12">
      <c r="K759" s="51" t="str">
        <f t="shared" si="11"/>
        <v>-</v>
      </c>
      <c r="L759" s="51"/>
    </row>
    <row r="760" spans="11:12">
      <c r="K760" s="51" t="str">
        <f t="shared" si="11"/>
        <v>-</v>
      </c>
      <c r="L760" s="51"/>
    </row>
    <row r="761" spans="11:12">
      <c r="K761" s="51" t="str">
        <f t="shared" si="11"/>
        <v>-</v>
      </c>
      <c r="L761" s="51"/>
    </row>
    <row r="762" spans="11:12">
      <c r="K762" s="51" t="str">
        <f t="shared" si="11"/>
        <v>-</v>
      </c>
      <c r="L762" s="51"/>
    </row>
    <row r="763" spans="11:12">
      <c r="K763" s="51" t="str">
        <f t="shared" si="11"/>
        <v>-</v>
      </c>
      <c r="L763" s="51"/>
    </row>
    <row r="764" spans="11:12">
      <c r="K764" s="51" t="str">
        <f t="shared" si="11"/>
        <v>-</v>
      </c>
      <c r="L764" s="51"/>
    </row>
    <row r="765" spans="11:12">
      <c r="K765" s="51" t="str">
        <f t="shared" si="11"/>
        <v>-</v>
      </c>
      <c r="L765" s="51"/>
    </row>
    <row r="766" spans="11:12">
      <c r="K766" s="51" t="str">
        <f t="shared" si="11"/>
        <v>-</v>
      </c>
      <c r="L766" s="51"/>
    </row>
    <row r="767" spans="11:12">
      <c r="K767" s="51" t="str">
        <f t="shared" si="11"/>
        <v>-</v>
      </c>
      <c r="L767" s="51"/>
    </row>
    <row r="768" spans="11:12">
      <c r="K768" s="51" t="str">
        <f t="shared" si="11"/>
        <v>-</v>
      </c>
      <c r="L768" s="51"/>
    </row>
    <row r="769" spans="11:12">
      <c r="K769" s="51" t="str">
        <f t="shared" si="11"/>
        <v>-</v>
      </c>
      <c r="L769" s="51"/>
    </row>
    <row r="770" spans="11:12">
      <c r="K770" s="51" t="str">
        <f t="shared" si="11"/>
        <v>-</v>
      </c>
      <c r="L770" s="51"/>
    </row>
    <row r="771" spans="11:12">
      <c r="K771" s="51" t="str">
        <f t="shared" si="11"/>
        <v>-</v>
      </c>
      <c r="L771" s="51"/>
    </row>
    <row r="772" spans="11:12">
      <c r="K772" s="51" t="str">
        <f t="shared" si="11"/>
        <v>-</v>
      </c>
      <c r="L772" s="51"/>
    </row>
    <row r="773" spans="11:12">
      <c r="K773" s="51" t="str">
        <f t="shared" si="11"/>
        <v>-</v>
      </c>
      <c r="L773" s="51"/>
    </row>
    <row r="774" spans="11:12">
      <c r="K774" s="51" t="str">
        <f t="shared" si="11"/>
        <v>-</v>
      </c>
      <c r="L774" s="51"/>
    </row>
    <row r="775" spans="11:12">
      <c r="K775" s="51" t="str">
        <f t="shared" si="11"/>
        <v>-</v>
      </c>
      <c r="L775" s="51"/>
    </row>
    <row r="776" spans="11:12">
      <c r="K776" s="51" t="str">
        <f t="shared" si="11"/>
        <v>-</v>
      </c>
      <c r="L776" s="51"/>
    </row>
    <row r="777" spans="11:12">
      <c r="K777" s="51" t="str">
        <f t="shared" si="11"/>
        <v>-</v>
      </c>
      <c r="L777" s="51"/>
    </row>
    <row r="778" spans="11:12">
      <c r="K778" s="51" t="str">
        <f t="shared" si="11"/>
        <v>-</v>
      </c>
      <c r="L778" s="51"/>
    </row>
    <row r="779" spans="11:12">
      <c r="K779" s="51" t="str">
        <f t="shared" si="11"/>
        <v>-</v>
      </c>
      <c r="L779" s="51"/>
    </row>
    <row r="780" spans="11:12">
      <c r="K780" s="51" t="str">
        <f t="shared" si="11"/>
        <v>-</v>
      </c>
      <c r="L780" s="51"/>
    </row>
    <row r="781" spans="11:12">
      <c r="K781" s="51" t="str">
        <f t="shared" ref="K781:K844" si="12">CONCATENATE(I781,"-",J781)</f>
        <v>-</v>
      </c>
      <c r="L781" s="51"/>
    </row>
    <row r="782" spans="11:12">
      <c r="K782" s="51" t="str">
        <f t="shared" si="12"/>
        <v>-</v>
      </c>
      <c r="L782" s="51"/>
    </row>
    <row r="783" spans="11:12">
      <c r="K783" s="51" t="str">
        <f t="shared" si="12"/>
        <v>-</v>
      </c>
      <c r="L783" s="51"/>
    </row>
    <row r="784" spans="11:12">
      <c r="K784" s="51" t="str">
        <f t="shared" si="12"/>
        <v>-</v>
      </c>
      <c r="L784" s="51"/>
    </row>
    <row r="785" spans="11:12">
      <c r="K785" s="51" t="str">
        <f t="shared" si="12"/>
        <v>-</v>
      </c>
      <c r="L785" s="51"/>
    </row>
    <row r="786" spans="11:12">
      <c r="K786" s="51" t="str">
        <f t="shared" si="12"/>
        <v>-</v>
      </c>
      <c r="L786" s="51"/>
    </row>
    <row r="787" spans="11:12">
      <c r="K787" s="51" t="str">
        <f t="shared" si="12"/>
        <v>-</v>
      </c>
      <c r="L787" s="51"/>
    </row>
    <row r="788" spans="11:12">
      <c r="K788" s="51" t="str">
        <f t="shared" si="12"/>
        <v>-</v>
      </c>
      <c r="L788" s="51"/>
    </row>
    <row r="789" spans="11:12">
      <c r="K789" s="51" t="str">
        <f t="shared" si="12"/>
        <v>-</v>
      </c>
      <c r="L789" s="51"/>
    </row>
    <row r="790" spans="11:12">
      <c r="K790" s="51" t="str">
        <f t="shared" si="12"/>
        <v>-</v>
      </c>
      <c r="L790" s="51"/>
    </row>
    <row r="791" spans="11:12">
      <c r="K791" s="51" t="str">
        <f t="shared" si="12"/>
        <v>-</v>
      </c>
      <c r="L791" s="51"/>
    </row>
    <row r="792" spans="11:12">
      <c r="K792" s="51" t="str">
        <f t="shared" si="12"/>
        <v>-</v>
      </c>
      <c r="L792" s="51"/>
    </row>
    <row r="793" spans="11:12">
      <c r="K793" s="51" t="str">
        <f t="shared" si="12"/>
        <v>-</v>
      </c>
      <c r="L793" s="51"/>
    </row>
    <row r="794" spans="11:12">
      <c r="K794" s="51" t="str">
        <f t="shared" si="12"/>
        <v>-</v>
      </c>
      <c r="L794" s="51"/>
    </row>
    <row r="795" spans="11:12">
      <c r="K795" s="51" t="str">
        <f t="shared" si="12"/>
        <v>-</v>
      </c>
      <c r="L795" s="51"/>
    </row>
    <row r="796" spans="11:12">
      <c r="K796" s="51" t="str">
        <f t="shared" si="12"/>
        <v>-</v>
      </c>
      <c r="L796" s="51"/>
    </row>
    <row r="797" spans="11:12">
      <c r="K797" s="51" t="str">
        <f t="shared" si="12"/>
        <v>-</v>
      </c>
      <c r="L797" s="51"/>
    </row>
    <row r="798" spans="11:12">
      <c r="K798" s="51" t="str">
        <f t="shared" si="12"/>
        <v>-</v>
      </c>
      <c r="L798" s="51"/>
    </row>
    <row r="799" spans="11:12">
      <c r="K799" s="51" t="str">
        <f t="shared" si="12"/>
        <v>-</v>
      </c>
      <c r="L799" s="51"/>
    </row>
    <row r="800" spans="11:12">
      <c r="K800" s="51" t="str">
        <f t="shared" si="12"/>
        <v>-</v>
      </c>
      <c r="L800" s="51"/>
    </row>
    <row r="801" spans="11:12">
      <c r="K801" s="51" t="str">
        <f t="shared" si="12"/>
        <v>-</v>
      </c>
      <c r="L801" s="51"/>
    </row>
    <row r="802" spans="11:12">
      <c r="K802" s="51" t="str">
        <f t="shared" si="12"/>
        <v>-</v>
      </c>
      <c r="L802" s="51"/>
    </row>
    <row r="803" spans="11:12">
      <c r="K803" s="51" t="str">
        <f t="shared" si="12"/>
        <v>-</v>
      </c>
      <c r="L803" s="51"/>
    </row>
    <row r="804" spans="11:12">
      <c r="K804" s="51" t="str">
        <f t="shared" si="12"/>
        <v>-</v>
      </c>
      <c r="L804" s="51"/>
    </row>
    <row r="805" spans="11:12">
      <c r="K805" s="51" t="str">
        <f t="shared" si="12"/>
        <v>-</v>
      </c>
      <c r="L805" s="51"/>
    </row>
    <row r="806" spans="11:12">
      <c r="K806" s="51" t="str">
        <f t="shared" si="12"/>
        <v>-</v>
      </c>
      <c r="L806" s="51"/>
    </row>
    <row r="807" spans="11:12">
      <c r="K807" s="51" t="str">
        <f t="shared" si="12"/>
        <v>-</v>
      </c>
      <c r="L807" s="51"/>
    </row>
    <row r="808" spans="11:12">
      <c r="K808" s="51" t="str">
        <f t="shared" si="12"/>
        <v>-</v>
      </c>
      <c r="L808" s="51"/>
    </row>
    <row r="809" spans="11:12">
      <c r="K809" s="51" t="str">
        <f t="shared" si="12"/>
        <v>-</v>
      </c>
      <c r="L809" s="51"/>
    </row>
    <row r="810" spans="11:12">
      <c r="K810" s="51" t="str">
        <f t="shared" si="12"/>
        <v>-</v>
      </c>
      <c r="L810" s="51"/>
    </row>
    <row r="811" spans="11:12">
      <c r="K811" s="51" t="str">
        <f t="shared" si="12"/>
        <v>-</v>
      </c>
      <c r="L811" s="51"/>
    </row>
    <row r="812" spans="11:12">
      <c r="K812" s="51" t="str">
        <f t="shared" si="12"/>
        <v>-</v>
      </c>
      <c r="L812" s="51"/>
    </row>
    <row r="813" spans="11:12">
      <c r="K813" s="51" t="str">
        <f t="shared" si="12"/>
        <v>-</v>
      </c>
      <c r="L813" s="51"/>
    </row>
    <row r="814" spans="11:12">
      <c r="K814" s="51" t="str">
        <f t="shared" si="12"/>
        <v>-</v>
      </c>
      <c r="L814" s="51"/>
    </row>
    <row r="815" spans="11:12">
      <c r="K815" s="51" t="str">
        <f t="shared" si="12"/>
        <v>-</v>
      </c>
      <c r="L815" s="51"/>
    </row>
    <row r="816" spans="11:12">
      <c r="K816" s="51" t="str">
        <f t="shared" si="12"/>
        <v>-</v>
      </c>
      <c r="L816" s="51"/>
    </row>
    <row r="817" spans="11:12">
      <c r="K817" s="51" t="str">
        <f t="shared" si="12"/>
        <v>-</v>
      </c>
      <c r="L817" s="51"/>
    </row>
    <row r="818" spans="11:12">
      <c r="K818" s="51" t="str">
        <f t="shared" si="12"/>
        <v>-</v>
      </c>
      <c r="L818" s="51"/>
    </row>
    <row r="819" spans="11:12">
      <c r="K819" s="51" t="str">
        <f t="shared" si="12"/>
        <v>-</v>
      </c>
      <c r="L819" s="51"/>
    </row>
    <row r="820" spans="11:12">
      <c r="K820" s="51" t="str">
        <f t="shared" si="12"/>
        <v>-</v>
      </c>
      <c r="L820" s="51"/>
    </row>
    <row r="821" spans="11:12">
      <c r="K821" s="51" t="str">
        <f t="shared" si="12"/>
        <v>-</v>
      </c>
      <c r="L821" s="51"/>
    </row>
    <row r="822" spans="11:12">
      <c r="K822" s="51" t="str">
        <f t="shared" si="12"/>
        <v>-</v>
      </c>
      <c r="L822" s="51"/>
    </row>
    <row r="823" spans="11:12">
      <c r="K823" s="51" t="str">
        <f t="shared" si="12"/>
        <v>-</v>
      </c>
      <c r="L823" s="51"/>
    </row>
    <row r="824" spans="11:12">
      <c r="K824" s="51" t="str">
        <f t="shared" si="12"/>
        <v>-</v>
      </c>
      <c r="L824" s="51"/>
    </row>
    <row r="825" spans="11:12">
      <c r="K825" s="51" t="str">
        <f t="shared" si="12"/>
        <v>-</v>
      </c>
      <c r="L825" s="51"/>
    </row>
    <row r="826" spans="11:12">
      <c r="K826" s="51" t="str">
        <f t="shared" si="12"/>
        <v>-</v>
      </c>
      <c r="L826" s="51"/>
    </row>
    <row r="827" spans="11:12">
      <c r="K827" s="51" t="str">
        <f t="shared" si="12"/>
        <v>-</v>
      </c>
      <c r="L827" s="51"/>
    </row>
    <row r="828" spans="11:12">
      <c r="K828" s="51" t="str">
        <f t="shared" si="12"/>
        <v>-</v>
      </c>
      <c r="L828" s="51"/>
    </row>
    <row r="829" spans="11:12">
      <c r="K829" s="51" t="str">
        <f t="shared" si="12"/>
        <v>-</v>
      </c>
      <c r="L829" s="51"/>
    </row>
    <row r="830" spans="11:12">
      <c r="K830" s="51" t="str">
        <f t="shared" si="12"/>
        <v>-</v>
      </c>
      <c r="L830" s="51"/>
    </row>
    <row r="831" spans="11:12">
      <c r="K831" s="51" t="str">
        <f t="shared" si="12"/>
        <v>-</v>
      </c>
      <c r="L831" s="51"/>
    </row>
    <row r="832" spans="11:12">
      <c r="K832" s="51" t="str">
        <f t="shared" si="12"/>
        <v>-</v>
      </c>
      <c r="L832" s="51"/>
    </row>
    <row r="833" spans="11:12">
      <c r="K833" s="51" t="str">
        <f t="shared" si="12"/>
        <v>-</v>
      </c>
      <c r="L833" s="51"/>
    </row>
    <row r="834" spans="11:12">
      <c r="K834" s="51" t="str">
        <f t="shared" si="12"/>
        <v>-</v>
      </c>
      <c r="L834" s="51"/>
    </row>
    <row r="835" spans="11:12">
      <c r="K835" s="51" t="str">
        <f t="shared" si="12"/>
        <v>-</v>
      </c>
      <c r="L835" s="51"/>
    </row>
    <row r="836" spans="11:12">
      <c r="K836" s="51" t="str">
        <f t="shared" si="12"/>
        <v>-</v>
      </c>
      <c r="L836" s="51"/>
    </row>
    <row r="837" spans="11:12">
      <c r="K837" s="51" t="str">
        <f t="shared" si="12"/>
        <v>-</v>
      </c>
      <c r="L837" s="51"/>
    </row>
    <row r="838" spans="11:12">
      <c r="K838" s="51" t="str">
        <f t="shared" si="12"/>
        <v>-</v>
      </c>
      <c r="L838" s="51"/>
    </row>
    <row r="839" spans="11:12">
      <c r="K839" s="51" t="str">
        <f t="shared" si="12"/>
        <v>-</v>
      </c>
      <c r="L839" s="51"/>
    </row>
    <row r="840" spans="11:12">
      <c r="K840" s="51" t="str">
        <f t="shared" si="12"/>
        <v>-</v>
      </c>
      <c r="L840" s="51"/>
    </row>
    <row r="841" spans="11:12">
      <c r="K841" s="51" t="str">
        <f t="shared" si="12"/>
        <v>-</v>
      </c>
      <c r="L841" s="51"/>
    </row>
    <row r="842" spans="11:12">
      <c r="K842" s="51" t="str">
        <f t="shared" si="12"/>
        <v>-</v>
      </c>
      <c r="L842" s="51"/>
    </row>
    <row r="843" spans="11:12">
      <c r="K843" s="51" t="str">
        <f t="shared" si="12"/>
        <v>-</v>
      </c>
      <c r="L843" s="51"/>
    </row>
    <row r="844" spans="11:12">
      <c r="K844" s="51" t="str">
        <f t="shared" si="12"/>
        <v>-</v>
      </c>
      <c r="L844" s="51"/>
    </row>
    <row r="845" spans="11:12">
      <c r="K845" s="51" t="str">
        <f t="shared" ref="K845:K908" si="13">CONCATENATE(I845,"-",J845)</f>
        <v>-</v>
      </c>
      <c r="L845" s="51"/>
    </row>
    <row r="846" spans="11:12">
      <c r="K846" s="51" t="str">
        <f t="shared" si="13"/>
        <v>-</v>
      </c>
      <c r="L846" s="51"/>
    </row>
    <row r="847" spans="11:12">
      <c r="K847" s="51" t="str">
        <f t="shared" si="13"/>
        <v>-</v>
      </c>
      <c r="L847" s="51"/>
    </row>
    <row r="848" spans="11:12">
      <c r="K848" s="51" t="str">
        <f t="shared" si="13"/>
        <v>-</v>
      </c>
      <c r="L848" s="51"/>
    </row>
    <row r="849" spans="11:12">
      <c r="K849" s="51" t="str">
        <f t="shared" si="13"/>
        <v>-</v>
      </c>
      <c r="L849" s="51"/>
    </row>
    <row r="850" spans="11:12">
      <c r="K850" s="51" t="str">
        <f t="shared" si="13"/>
        <v>-</v>
      </c>
      <c r="L850" s="51"/>
    </row>
    <row r="851" spans="11:12">
      <c r="K851" s="51" t="str">
        <f t="shared" si="13"/>
        <v>-</v>
      </c>
      <c r="L851" s="51"/>
    </row>
    <row r="852" spans="11:12">
      <c r="K852" s="51" t="str">
        <f t="shared" si="13"/>
        <v>-</v>
      </c>
      <c r="L852" s="51"/>
    </row>
    <row r="853" spans="11:12">
      <c r="K853" s="51" t="str">
        <f t="shared" si="13"/>
        <v>-</v>
      </c>
      <c r="L853" s="51"/>
    </row>
    <row r="854" spans="11:12">
      <c r="K854" s="51" t="str">
        <f t="shared" si="13"/>
        <v>-</v>
      </c>
      <c r="L854" s="51"/>
    </row>
    <row r="855" spans="11:12">
      <c r="K855" s="51" t="str">
        <f t="shared" si="13"/>
        <v>-</v>
      </c>
      <c r="L855" s="51"/>
    </row>
    <row r="856" spans="11:12">
      <c r="K856" s="51" t="str">
        <f t="shared" si="13"/>
        <v>-</v>
      </c>
      <c r="L856" s="51"/>
    </row>
    <row r="857" spans="11:12">
      <c r="K857" s="51" t="str">
        <f t="shared" si="13"/>
        <v>-</v>
      </c>
      <c r="L857" s="51"/>
    </row>
    <row r="858" spans="11:12">
      <c r="K858" s="51" t="str">
        <f t="shared" si="13"/>
        <v>-</v>
      </c>
      <c r="L858" s="51"/>
    </row>
    <row r="859" spans="11:12">
      <c r="K859" s="51" t="str">
        <f t="shared" si="13"/>
        <v>-</v>
      </c>
      <c r="L859" s="51"/>
    </row>
    <row r="860" spans="11:12">
      <c r="K860" s="51" t="str">
        <f t="shared" si="13"/>
        <v>-</v>
      </c>
      <c r="L860" s="51"/>
    </row>
    <row r="861" spans="11:12">
      <c r="K861" s="51" t="str">
        <f t="shared" si="13"/>
        <v>-</v>
      </c>
      <c r="L861" s="51"/>
    </row>
    <row r="862" spans="11:12">
      <c r="K862" s="51" t="str">
        <f t="shared" si="13"/>
        <v>-</v>
      </c>
      <c r="L862" s="51"/>
    </row>
    <row r="863" spans="11:12">
      <c r="K863" s="51" t="str">
        <f t="shared" si="13"/>
        <v>-</v>
      </c>
      <c r="L863" s="51"/>
    </row>
    <row r="864" spans="11:12">
      <c r="K864" s="51" t="str">
        <f t="shared" si="13"/>
        <v>-</v>
      </c>
      <c r="L864" s="51"/>
    </row>
    <row r="865" spans="11:12">
      <c r="K865" s="51" t="str">
        <f t="shared" si="13"/>
        <v>-</v>
      </c>
      <c r="L865" s="51"/>
    </row>
    <row r="866" spans="11:12">
      <c r="K866" s="51" t="str">
        <f t="shared" si="13"/>
        <v>-</v>
      </c>
      <c r="L866" s="51"/>
    </row>
    <row r="867" spans="11:12">
      <c r="K867" s="51" t="str">
        <f t="shared" si="13"/>
        <v>-</v>
      </c>
      <c r="L867" s="51"/>
    </row>
    <row r="868" spans="11:12">
      <c r="K868" s="51" t="str">
        <f t="shared" si="13"/>
        <v>-</v>
      </c>
      <c r="L868" s="51"/>
    </row>
    <row r="869" spans="11:12">
      <c r="K869" s="51" t="str">
        <f t="shared" si="13"/>
        <v>-</v>
      </c>
      <c r="L869" s="51"/>
    </row>
    <row r="870" spans="11:12">
      <c r="K870" s="51" t="str">
        <f t="shared" si="13"/>
        <v>-</v>
      </c>
      <c r="L870" s="51"/>
    </row>
    <row r="871" spans="11:12">
      <c r="K871" s="51" t="str">
        <f t="shared" si="13"/>
        <v>-</v>
      </c>
      <c r="L871" s="51"/>
    </row>
    <row r="872" spans="11:12">
      <c r="K872" s="51" t="str">
        <f t="shared" si="13"/>
        <v>-</v>
      </c>
      <c r="L872" s="51"/>
    </row>
    <row r="873" spans="11:12">
      <c r="K873" s="51" t="str">
        <f t="shared" si="13"/>
        <v>-</v>
      </c>
      <c r="L873" s="51"/>
    </row>
    <row r="874" spans="11:12">
      <c r="K874" s="51" t="str">
        <f t="shared" si="13"/>
        <v>-</v>
      </c>
      <c r="L874" s="51"/>
    </row>
    <row r="875" spans="11:12">
      <c r="K875" s="51" t="str">
        <f t="shared" si="13"/>
        <v>-</v>
      </c>
      <c r="L875" s="51"/>
    </row>
    <row r="876" spans="11:12">
      <c r="K876" s="51" t="str">
        <f t="shared" si="13"/>
        <v>-</v>
      </c>
      <c r="L876" s="51"/>
    </row>
    <row r="877" spans="11:12">
      <c r="K877" s="51" t="str">
        <f t="shared" si="13"/>
        <v>-</v>
      </c>
      <c r="L877" s="51"/>
    </row>
    <row r="878" spans="11:12">
      <c r="K878" s="51" t="str">
        <f t="shared" si="13"/>
        <v>-</v>
      </c>
      <c r="L878" s="51"/>
    </row>
    <row r="879" spans="11:12">
      <c r="K879" s="51" t="str">
        <f t="shared" si="13"/>
        <v>-</v>
      </c>
      <c r="L879" s="51"/>
    </row>
    <row r="880" spans="11:12">
      <c r="K880" s="51" t="str">
        <f t="shared" si="13"/>
        <v>-</v>
      </c>
      <c r="L880" s="51"/>
    </row>
    <row r="881" spans="11:12">
      <c r="K881" s="51" t="str">
        <f t="shared" si="13"/>
        <v>-</v>
      </c>
      <c r="L881" s="51"/>
    </row>
    <row r="882" spans="11:12">
      <c r="K882" s="51" t="str">
        <f t="shared" si="13"/>
        <v>-</v>
      </c>
      <c r="L882" s="51"/>
    </row>
    <row r="883" spans="11:12">
      <c r="K883" s="51" t="str">
        <f t="shared" si="13"/>
        <v>-</v>
      </c>
      <c r="L883" s="51"/>
    </row>
    <row r="884" spans="11:12">
      <c r="K884" s="51" t="str">
        <f t="shared" si="13"/>
        <v>-</v>
      </c>
      <c r="L884" s="51"/>
    </row>
    <row r="885" spans="11:12">
      <c r="K885" s="51" t="str">
        <f t="shared" si="13"/>
        <v>-</v>
      </c>
      <c r="L885" s="51"/>
    </row>
    <row r="886" spans="11:12">
      <c r="K886" s="51" t="str">
        <f t="shared" si="13"/>
        <v>-</v>
      </c>
      <c r="L886" s="51"/>
    </row>
    <row r="887" spans="11:12">
      <c r="K887" s="51" t="str">
        <f t="shared" si="13"/>
        <v>-</v>
      </c>
      <c r="L887" s="51"/>
    </row>
    <row r="888" spans="11:12">
      <c r="K888" s="51" t="str">
        <f t="shared" si="13"/>
        <v>-</v>
      </c>
      <c r="L888" s="51"/>
    </row>
    <row r="889" spans="11:12">
      <c r="K889" s="51" t="str">
        <f t="shared" si="13"/>
        <v>-</v>
      </c>
      <c r="L889" s="51"/>
    </row>
    <row r="890" spans="11:12">
      <c r="K890" s="51" t="str">
        <f t="shared" si="13"/>
        <v>-</v>
      </c>
      <c r="L890" s="51"/>
    </row>
    <row r="891" spans="11:12">
      <c r="K891" s="51" t="str">
        <f t="shared" si="13"/>
        <v>-</v>
      </c>
      <c r="L891" s="51"/>
    </row>
    <row r="892" spans="11:12">
      <c r="K892" s="51" t="str">
        <f t="shared" si="13"/>
        <v>-</v>
      </c>
      <c r="L892" s="51"/>
    </row>
    <row r="893" spans="11:12">
      <c r="K893" s="51" t="str">
        <f t="shared" si="13"/>
        <v>-</v>
      </c>
      <c r="L893" s="51"/>
    </row>
    <row r="894" spans="11:12">
      <c r="K894" s="51" t="str">
        <f t="shared" si="13"/>
        <v>-</v>
      </c>
      <c r="L894" s="51"/>
    </row>
    <row r="895" spans="11:12">
      <c r="K895" s="51" t="str">
        <f t="shared" si="13"/>
        <v>-</v>
      </c>
      <c r="L895" s="51"/>
    </row>
    <row r="896" spans="11:12">
      <c r="K896" s="51" t="str">
        <f t="shared" si="13"/>
        <v>-</v>
      </c>
      <c r="L896" s="51"/>
    </row>
    <row r="897" spans="11:12">
      <c r="K897" s="51" t="str">
        <f t="shared" si="13"/>
        <v>-</v>
      </c>
      <c r="L897" s="51"/>
    </row>
    <row r="898" spans="11:12">
      <c r="K898" s="51" t="str">
        <f t="shared" si="13"/>
        <v>-</v>
      </c>
      <c r="L898" s="51"/>
    </row>
    <row r="899" spans="11:12">
      <c r="K899" s="51" t="str">
        <f t="shared" si="13"/>
        <v>-</v>
      </c>
      <c r="L899" s="51"/>
    </row>
    <row r="900" spans="11:12">
      <c r="K900" s="51" t="str">
        <f t="shared" si="13"/>
        <v>-</v>
      </c>
      <c r="L900" s="51"/>
    </row>
    <row r="901" spans="11:12">
      <c r="K901" s="51" t="str">
        <f t="shared" si="13"/>
        <v>-</v>
      </c>
      <c r="L901" s="51"/>
    </row>
    <row r="902" spans="11:12">
      <c r="K902" s="51" t="str">
        <f t="shared" si="13"/>
        <v>-</v>
      </c>
      <c r="L902" s="51"/>
    </row>
    <row r="903" spans="11:12">
      <c r="K903" s="51" t="str">
        <f t="shared" si="13"/>
        <v>-</v>
      </c>
      <c r="L903" s="51"/>
    </row>
    <row r="904" spans="11:12">
      <c r="K904" s="51" t="str">
        <f t="shared" si="13"/>
        <v>-</v>
      </c>
      <c r="L904" s="51"/>
    </row>
    <row r="905" spans="11:12">
      <c r="K905" s="51" t="str">
        <f t="shared" si="13"/>
        <v>-</v>
      </c>
      <c r="L905" s="51"/>
    </row>
    <row r="906" spans="11:12">
      <c r="K906" s="51" t="str">
        <f t="shared" si="13"/>
        <v>-</v>
      </c>
      <c r="L906" s="51"/>
    </row>
    <row r="907" spans="11:12">
      <c r="K907" s="51" t="str">
        <f t="shared" si="13"/>
        <v>-</v>
      </c>
      <c r="L907" s="51"/>
    </row>
    <row r="908" spans="11:12">
      <c r="K908" s="51" t="str">
        <f t="shared" si="13"/>
        <v>-</v>
      </c>
      <c r="L908" s="51"/>
    </row>
    <row r="909" spans="11:12">
      <c r="K909" s="51" t="str">
        <f t="shared" ref="K909:K972" si="14">CONCATENATE(I909,"-",J909)</f>
        <v>-</v>
      </c>
      <c r="L909" s="51"/>
    </row>
    <row r="910" spans="11:12">
      <c r="K910" s="51" t="str">
        <f t="shared" si="14"/>
        <v>-</v>
      </c>
      <c r="L910" s="51"/>
    </row>
    <row r="911" spans="11:12">
      <c r="K911" s="51" t="str">
        <f t="shared" si="14"/>
        <v>-</v>
      </c>
      <c r="L911" s="51"/>
    </row>
    <row r="912" spans="11:12">
      <c r="K912" s="51" t="str">
        <f t="shared" si="14"/>
        <v>-</v>
      </c>
      <c r="L912" s="51"/>
    </row>
    <row r="913" spans="11:12">
      <c r="K913" s="51" t="str">
        <f t="shared" si="14"/>
        <v>-</v>
      </c>
      <c r="L913" s="51"/>
    </row>
    <row r="914" spans="11:12">
      <c r="K914" s="51" t="str">
        <f t="shared" si="14"/>
        <v>-</v>
      </c>
      <c r="L914" s="51"/>
    </row>
    <row r="915" spans="11:12">
      <c r="K915" s="51" t="str">
        <f t="shared" si="14"/>
        <v>-</v>
      </c>
      <c r="L915" s="51"/>
    </row>
    <row r="916" spans="11:12">
      <c r="K916" s="51" t="str">
        <f t="shared" si="14"/>
        <v>-</v>
      </c>
      <c r="L916" s="51"/>
    </row>
    <row r="917" spans="11:12">
      <c r="K917" s="51" t="str">
        <f t="shared" si="14"/>
        <v>-</v>
      </c>
      <c r="L917" s="51"/>
    </row>
    <row r="918" spans="11:12">
      <c r="K918" s="51" t="str">
        <f t="shared" si="14"/>
        <v>-</v>
      </c>
      <c r="L918" s="51"/>
    </row>
    <row r="919" spans="11:12">
      <c r="K919" s="51" t="str">
        <f t="shared" si="14"/>
        <v>-</v>
      </c>
      <c r="L919" s="51"/>
    </row>
    <row r="920" spans="11:12">
      <c r="K920" s="51" t="str">
        <f t="shared" si="14"/>
        <v>-</v>
      </c>
      <c r="L920" s="51"/>
    </row>
    <row r="921" spans="11:12">
      <c r="K921" s="51" t="str">
        <f t="shared" si="14"/>
        <v>-</v>
      </c>
      <c r="L921" s="51"/>
    </row>
    <row r="922" spans="11:12">
      <c r="K922" s="51" t="str">
        <f t="shared" si="14"/>
        <v>-</v>
      </c>
      <c r="L922" s="51"/>
    </row>
    <row r="923" spans="11:12">
      <c r="K923" s="51" t="str">
        <f t="shared" si="14"/>
        <v>-</v>
      </c>
      <c r="L923" s="51"/>
    </row>
    <row r="924" spans="11:12">
      <c r="K924" s="51" t="str">
        <f t="shared" si="14"/>
        <v>-</v>
      </c>
      <c r="L924" s="51"/>
    </row>
    <row r="925" spans="11:12">
      <c r="K925" s="51" t="str">
        <f t="shared" si="14"/>
        <v>-</v>
      </c>
      <c r="L925" s="51"/>
    </row>
    <row r="926" spans="11:12">
      <c r="K926" s="51" t="str">
        <f t="shared" si="14"/>
        <v>-</v>
      </c>
      <c r="L926" s="51"/>
    </row>
    <row r="927" spans="11:12">
      <c r="K927" s="51" t="str">
        <f t="shared" si="14"/>
        <v>-</v>
      </c>
      <c r="L927" s="51"/>
    </row>
    <row r="928" spans="11:12">
      <c r="K928" s="51" t="str">
        <f t="shared" si="14"/>
        <v>-</v>
      </c>
      <c r="L928" s="51"/>
    </row>
    <row r="929" spans="11:12">
      <c r="K929" s="51" t="str">
        <f t="shared" si="14"/>
        <v>-</v>
      </c>
      <c r="L929" s="51"/>
    </row>
    <row r="930" spans="11:12">
      <c r="K930" s="51" t="str">
        <f t="shared" si="14"/>
        <v>-</v>
      </c>
      <c r="L930" s="51"/>
    </row>
    <row r="931" spans="11:12">
      <c r="K931" s="51" t="str">
        <f t="shared" si="14"/>
        <v>-</v>
      </c>
      <c r="L931" s="51"/>
    </row>
    <row r="932" spans="11:12">
      <c r="K932" s="51" t="str">
        <f t="shared" si="14"/>
        <v>-</v>
      </c>
      <c r="L932" s="51"/>
    </row>
    <row r="933" spans="11:12">
      <c r="K933" s="51" t="str">
        <f t="shared" si="14"/>
        <v>-</v>
      </c>
      <c r="L933" s="51"/>
    </row>
    <row r="934" spans="11:12">
      <c r="K934" s="51" t="str">
        <f t="shared" si="14"/>
        <v>-</v>
      </c>
      <c r="L934" s="51"/>
    </row>
    <row r="935" spans="11:12">
      <c r="K935" s="51" t="str">
        <f t="shared" si="14"/>
        <v>-</v>
      </c>
      <c r="L935" s="51"/>
    </row>
    <row r="936" spans="11:12">
      <c r="K936" s="51" t="str">
        <f t="shared" si="14"/>
        <v>-</v>
      </c>
      <c r="L936" s="51"/>
    </row>
    <row r="937" spans="11:12">
      <c r="K937" s="51" t="str">
        <f t="shared" si="14"/>
        <v>-</v>
      </c>
      <c r="L937" s="51"/>
    </row>
    <row r="938" spans="11:12">
      <c r="K938" s="51" t="str">
        <f t="shared" si="14"/>
        <v>-</v>
      </c>
      <c r="L938" s="51"/>
    </row>
    <row r="939" spans="11:12">
      <c r="K939" s="51" t="str">
        <f t="shared" si="14"/>
        <v>-</v>
      </c>
      <c r="L939" s="51"/>
    </row>
    <row r="940" spans="11:12">
      <c r="K940" s="51" t="str">
        <f t="shared" si="14"/>
        <v>-</v>
      </c>
      <c r="L940" s="51"/>
    </row>
    <row r="941" spans="11:12">
      <c r="K941" s="51" t="str">
        <f t="shared" si="14"/>
        <v>-</v>
      </c>
      <c r="L941" s="51"/>
    </row>
    <row r="942" spans="11:12">
      <c r="K942" s="51" t="str">
        <f t="shared" si="14"/>
        <v>-</v>
      </c>
      <c r="L942" s="51"/>
    </row>
    <row r="943" spans="11:12">
      <c r="K943" s="51" t="str">
        <f t="shared" si="14"/>
        <v>-</v>
      </c>
      <c r="L943" s="51"/>
    </row>
    <row r="944" spans="11:12">
      <c r="K944" s="51" t="str">
        <f t="shared" si="14"/>
        <v>-</v>
      </c>
      <c r="L944" s="51"/>
    </row>
    <row r="945" spans="11:12">
      <c r="K945" s="51" t="str">
        <f t="shared" si="14"/>
        <v>-</v>
      </c>
      <c r="L945" s="51"/>
    </row>
    <row r="946" spans="11:12">
      <c r="K946" s="51" t="str">
        <f t="shared" si="14"/>
        <v>-</v>
      </c>
      <c r="L946" s="51"/>
    </row>
    <row r="947" spans="11:12">
      <c r="K947" s="51" t="str">
        <f t="shared" si="14"/>
        <v>-</v>
      </c>
      <c r="L947" s="51"/>
    </row>
    <row r="948" spans="11:12">
      <c r="K948" s="51" t="str">
        <f t="shared" si="14"/>
        <v>-</v>
      </c>
      <c r="L948" s="51"/>
    </row>
    <row r="949" spans="11:12">
      <c r="K949" s="51" t="str">
        <f t="shared" si="14"/>
        <v>-</v>
      </c>
      <c r="L949" s="51"/>
    </row>
    <row r="950" spans="11:12">
      <c r="K950" s="51" t="str">
        <f t="shared" si="14"/>
        <v>-</v>
      </c>
      <c r="L950" s="51"/>
    </row>
    <row r="951" spans="11:12">
      <c r="K951" s="51" t="str">
        <f t="shared" si="14"/>
        <v>-</v>
      </c>
      <c r="L951" s="51"/>
    </row>
    <row r="952" spans="11:12">
      <c r="K952" s="51" t="str">
        <f t="shared" si="14"/>
        <v>-</v>
      </c>
      <c r="L952" s="51"/>
    </row>
    <row r="953" spans="11:12">
      <c r="K953" s="51" t="str">
        <f t="shared" si="14"/>
        <v>-</v>
      </c>
      <c r="L953" s="51"/>
    </row>
    <row r="954" spans="11:12">
      <c r="K954" s="51" t="str">
        <f t="shared" si="14"/>
        <v>-</v>
      </c>
      <c r="L954" s="51"/>
    </row>
    <row r="955" spans="11:12">
      <c r="K955" s="51" t="str">
        <f t="shared" si="14"/>
        <v>-</v>
      </c>
      <c r="L955" s="51"/>
    </row>
    <row r="956" spans="11:12">
      <c r="K956" s="51" t="str">
        <f t="shared" si="14"/>
        <v>-</v>
      </c>
      <c r="L956" s="51"/>
    </row>
    <row r="957" spans="11:12">
      <c r="K957" s="51" t="str">
        <f t="shared" si="14"/>
        <v>-</v>
      </c>
      <c r="L957" s="51"/>
    </row>
    <row r="958" spans="11:12">
      <c r="K958" s="51" t="str">
        <f t="shared" si="14"/>
        <v>-</v>
      </c>
      <c r="L958" s="51"/>
    </row>
    <row r="959" spans="11:12">
      <c r="K959" s="51" t="str">
        <f t="shared" si="14"/>
        <v>-</v>
      </c>
      <c r="L959" s="51"/>
    </row>
    <row r="960" spans="11:12">
      <c r="K960" s="51" t="str">
        <f t="shared" si="14"/>
        <v>-</v>
      </c>
      <c r="L960" s="51"/>
    </row>
    <row r="961" spans="11:12">
      <c r="K961" s="51" t="str">
        <f t="shared" si="14"/>
        <v>-</v>
      </c>
      <c r="L961" s="51"/>
    </row>
    <row r="962" spans="11:12">
      <c r="K962" s="51" t="str">
        <f t="shared" si="14"/>
        <v>-</v>
      </c>
      <c r="L962" s="51"/>
    </row>
    <row r="963" spans="11:12">
      <c r="K963" s="51" t="str">
        <f t="shared" si="14"/>
        <v>-</v>
      </c>
      <c r="L963" s="51"/>
    </row>
    <row r="964" spans="11:12">
      <c r="K964" s="51" t="str">
        <f t="shared" si="14"/>
        <v>-</v>
      </c>
      <c r="L964" s="51"/>
    </row>
    <row r="965" spans="11:12">
      <c r="K965" s="51" t="str">
        <f t="shared" si="14"/>
        <v>-</v>
      </c>
      <c r="L965" s="51"/>
    </row>
    <row r="966" spans="11:12">
      <c r="K966" s="51" t="str">
        <f t="shared" si="14"/>
        <v>-</v>
      </c>
      <c r="L966" s="51"/>
    </row>
    <row r="967" spans="11:12">
      <c r="K967" s="51" t="str">
        <f t="shared" si="14"/>
        <v>-</v>
      </c>
      <c r="L967" s="51"/>
    </row>
    <row r="968" spans="11:12">
      <c r="K968" s="51" t="str">
        <f t="shared" si="14"/>
        <v>-</v>
      </c>
      <c r="L968" s="51"/>
    </row>
    <row r="969" spans="11:12">
      <c r="K969" s="51" t="str">
        <f t="shared" si="14"/>
        <v>-</v>
      </c>
      <c r="L969" s="51"/>
    </row>
    <row r="970" spans="11:12">
      <c r="K970" s="51" t="str">
        <f t="shared" si="14"/>
        <v>-</v>
      </c>
      <c r="L970" s="51"/>
    </row>
    <row r="971" spans="11:12">
      <c r="K971" s="51" t="str">
        <f t="shared" si="14"/>
        <v>-</v>
      </c>
      <c r="L971" s="51"/>
    </row>
    <row r="972" spans="11:12">
      <c r="K972" s="51" t="str">
        <f t="shared" si="14"/>
        <v>-</v>
      </c>
      <c r="L972" s="51"/>
    </row>
    <row r="973" spans="11:12">
      <c r="K973" s="51" t="str">
        <f t="shared" ref="K973:K1036" si="15">CONCATENATE(I973,"-",J973)</f>
        <v>-</v>
      </c>
      <c r="L973" s="51"/>
    </row>
    <row r="974" spans="11:12">
      <c r="K974" s="51" t="str">
        <f t="shared" si="15"/>
        <v>-</v>
      </c>
      <c r="L974" s="51"/>
    </row>
    <row r="975" spans="11:12">
      <c r="K975" s="51" t="str">
        <f t="shared" si="15"/>
        <v>-</v>
      </c>
      <c r="L975" s="51"/>
    </row>
    <row r="976" spans="11:12">
      <c r="K976" s="51" t="str">
        <f t="shared" si="15"/>
        <v>-</v>
      </c>
      <c r="L976" s="51"/>
    </row>
    <row r="977" spans="11:12">
      <c r="K977" s="51" t="str">
        <f t="shared" si="15"/>
        <v>-</v>
      </c>
      <c r="L977" s="51"/>
    </row>
    <row r="978" spans="11:12">
      <c r="K978" s="51" t="str">
        <f t="shared" si="15"/>
        <v>-</v>
      </c>
      <c r="L978" s="51"/>
    </row>
    <row r="979" spans="11:12">
      <c r="K979" s="51" t="str">
        <f t="shared" si="15"/>
        <v>-</v>
      </c>
      <c r="L979" s="51"/>
    </row>
    <row r="980" spans="11:12">
      <c r="K980" s="51" t="str">
        <f t="shared" si="15"/>
        <v>-</v>
      </c>
      <c r="L980" s="51"/>
    </row>
    <row r="981" spans="11:12">
      <c r="K981" s="51" t="str">
        <f t="shared" si="15"/>
        <v>-</v>
      </c>
      <c r="L981" s="51"/>
    </row>
    <row r="982" spans="11:12">
      <c r="K982" s="51" t="str">
        <f t="shared" si="15"/>
        <v>-</v>
      </c>
      <c r="L982" s="51"/>
    </row>
    <row r="983" spans="11:12">
      <c r="K983" s="51" t="str">
        <f t="shared" si="15"/>
        <v>-</v>
      </c>
      <c r="L983" s="51"/>
    </row>
    <row r="984" spans="11:12">
      <c r="K984" s="51" t="str">
        <f t="shared" si="15"/>
        <v>-</v>
      </c>
      <c r="L984" s="51"/>
    </row>
    <row r="985" spans="11:12">
      <c r="K985" s="51" t="str">
        <f t="shared" si="15"/>
        <v>-</v>
      </c>
      <c r="L985" s="51"/>
    </row>
    <row r="986" spans="11:12">
      <c r="K986" s="51" t="str">
        <f t="shared" si="15"/>
        <v>-</v>
      </c>
      <c r="L986" s="51"/>
    </row>
    <row r="987" spans="11:12">
      <c r="K987" s="51" t="str">
        <f t="shared" si="15"/>
        <v>-</v>
      </c>
      <c r="L987" s="51"/>
    </row>
    <row r="988" spans="11:12">
      <c r="K988" s="51" t="str">
        <f t="shared" si="15"/>
        <v>-</v>
      </c>
      <c r="L988" s="51"/>
    </row>
    <row r="989" spans="11:12">
      <c r="K989" s="51" t="str">
        <f t="shared" si="15"/>
        <v>-</v>
      </c>
      <c r="L989" s="51"/>
    </row>
    <row r="990" spans="11:12">
      <c r="K990" s="51" t="str">
        <f t="shared" si="15"/>
        <v>-</v>
      </c>
      <c r="L990" s="51"/>
    </row>
    <row r="991" spans="11:12">
      <c r="K991" s="51" t="str">
        <f t="shared" si="15"/>
        <v>-</v>
      </c>
      <c r="L991" s="51"/>
    </row>
    <row r="992" spans="11:12">
      <c r="K992" s="51" t="str">
        <f t="shared" si="15"/>
        <v>-</v>
      </c>
      <c r="L992" s="51"/>
    </row>
    <row r="993" spans="11:12">
      <c r="K993" s="51" t="str">
        <f t="shared" si="15"/>
        <v>-</v>
      </c>
      <c r="L993" s="51"/>
    </row>
    <row r="994" spans="11:12">
      <c r="K994" s="51" t="str">
        <f t="shared" si="15"/>
        <v>-</v>
      </c>
      <c r="L994" s="51"/>
    </row>
    <row r="995" spans="11:12">
      <c r="K995" s="51" t="str">
        <f t="shared" si="15"/>
        <v>-</v>
      </c>
      <c r="L995" s="51"/>
    </row>
    <row r="996" spans="11:12">
      <c r="K996" s="51" t="str">
        <f t="shared" si="15"/>
        <v>-</v>
      </c>
      <c r="L996" s="51"/>
    </row>
    <row r="997" spans="11:12">
      <c r="K997" s="51" t="str">
        <f t="shared" si="15"/>
        <v>-</v>
      </c>
      <c r="L997" s="51"/>
    </row>
    <row r="998" spans="11:12">
      <c r="K998" s="51" t="str">
        <f t="shared" si="15"/>
        <v>-</v>
      </c>
      <c r="L998" s="51"/>
    </row>
    <row r="999" spans="11:12">
      <c r="K999" s="51" t="str">
        <f t="shared" si="15"/>
        <v>-</v>
      </c>
      <c r="L999" s="51"/>
    </row>
    <row r="1000" spans="11:12">
      <c r="K1000" s="51" t="str">
        <f t="shared" si="15"/>
        <v>-</v>
      </c>
      <c r="L1000" s="51"/>
    </row>
    <row r="1001" spans="11:12">
      <c r="K1001" s="51" t="str">
        <f t="shared" si="15"/>
        <v>-</v>
      </c>
      <c r="L1001" s="51"/>
    </row>
    <row r="1002" spans="11:12">
      <c r="K1002" s="51" t="str">
        <f t="shared" si="15"/>
        <v>-</v>
      </c>
      <c r="L1002" s="51"/>
    </row>
    <row r="1003" spans="11:12">
      <c r="K1003" s="51" t="str">
        <f t="shared" si="15"/>
        <v>-</v>
      </c>
      <c r="L1003" s="51"/>
    </row>
    <row r="1004" spans="11:12">
      <c r="K1004" s="51" t="str">
        <f t="shared" si="15"/>
        <v>-</v>
      </c>
      <c r="L1004" s="51"/>
    </row>
    <row r="1005" spans="11:12">
      <c r="K1005" s="51" t="str">
        <f t="shared" si="15"/>
        <v>-</v>
      </c>
      <c r="L1005" s="51"/>
    </row>
    <row r="1006" spans="11:12">
      <c r="K1006" s="51" t="str">
        <f t="shared" si="15"/>
        <v>-</v>
      </c>
      <c r="L1006" s="51"/>
    </row>
    <row r="1007" spans="11:12">
      <c r="K1007" s="51" t="str">
        <f t="shared" si="15"/>
        <v>-</v>
      </c>
      <c r="L1007" s="51"/>
    </row>
    <row r="1008" spans="11:12">
      <c r="K1008" s="51" t="str">
        <f t="shared" si="15"/>
        <v>-</v>
      </c>
      <c r="L1008" s="51"/>
    </row>
    <row r="1009" spans="11:12">
      <c r="K1009" s="51" t="str">
        <f t="shared" si="15"/>
        <v>-</v>
      </c>
      <c r="L1009" s="51"/>
    </row>
    <row r="1010" spans="11:12">
      <c r="K1010" s="51" t="str">
        <f t="shared" si="15"/>
        <v>-</v>
      </c>
      <c r="L1010" s="51"/>
    </row>
    <row r="1011" spans="11:12">
      <c r="K1011" s="51" t="str">
        <f t="shared" si="15"/>
        <v>-</v>
      </c>
      <c r="L1011" s="51"/>
    </row>
    <row r="1012" spans="11:12">
      <c r="K1012" s="51" t="str">
        <f t="shared" si="15"/>
        <v>-</v>
      </c>
      <c r="L1012" s="51"/>
    </row>
    <row r="1013" spans="11:12">
      <c r="K1013" s="51" t="str">
        <f t="shared" si="15"/>
        <v>-</v>
      </c>
      <c r="L1013" s="51"/>
    </row>
    <row r="1014" spans="11:12">
      <c r="K1014" s="51" t="str">
        <f t="shared" si="15"/>
        <v>-</v>
      </c>
      <c r="L1014" s="51"/>
    </row>
    <row r="1015" spans="11:12">
      <c r="K1015" s="51" t="str">
        <f t="shared" si="15"/>
        <v>-</v>
      </c>
      <c r="L1015" s="51"/>
    </row>
    <row r="1016" spans="11:12">
      <c r="K1016" s="51" t="str">
        <f t="shared" si="15"/>
        <v>-</v>
      </c>
      <c r="L1016" s="51"/>
    </row>
    <row r="1017" spans="11:12">
      <c r="K1017" s="51" t="str">
        <f t="shared" si="15"/>
        <v>-</v>
      </c>
      <c r="L1017" s="51"/>
    </row>
    <row r="1018" spans="11:12">
      <c r="K1018" s="51" t="str">
        <f t="shared" si="15"/>
        <v>-</v>
      </c>
      <c r="L1018" s="51"/>
    </row>
    <row r="1019" spans="11:12">
      <c r="K1019" s="51" t="str">
        <f t="shared" si="15"/>
        <v>-</v>
      </c>
      <c r="L1019" s="51"/>
    </row>
    <row r="1020" spans="11:12">
      <c r="K1020" s="51" t="str">
        <f t="shared" si="15"/>
        <v>-</v>
      </c>
      <c r="L1020" s="51"/>
    </row>
    <row r="1021" spans="11:12">
      <c r="K1021" s="51" t="str">
        <f t="shared" si="15"/>
        <v>-</v>
      </c>
      <c r="L1021" s="51"/>
    </row>
    <row r="1022" spans="11:12">
      <c r="K1022" s="51" t="str">
        <f t="shared" si="15"/>
        <v>-</v>
      </c>
      <c r="L1022" s="51"/>
    </row>
    <row r="1023" spans="11:12">
      <c r="K1023" s="51" t="str">
        <f t="shared" si="15"/>
        <v>-</v>
      </c>
      <c r="L1023" s="51"/>
    </row>
    <row r="1024" spans="11:12">
      <c r="K1024" s="51" t="str">
        <f t="shared" si="15"/>
        <v>-</v>
      </c>
      <c r="L1024" s="51"/>
    </row>
    <row r="1025" spans="11:12">
      <c r="K1025" s="51" t="str">
        <f t="shared" si="15"/>
        <v>-</v>
      </c>
      <c r="L1025" s="51"/>
    </row>
    <row r="1026" spans="11:12">
      <c r="K1026" s="51" t="str">
        <f t="shared" si="15"/>
        <v>-</v>
      </c>
      <c r="L1026" s="51"/>
    </row>
    <row r="1027" spans="11:12">
      <c r="K1027" s="51" t="str">
        <f t="shared" si="15"/>
        <v>-</v>
      </c>
      <c r="L1027" s="51"/>
    </row>
    <row r="1028" spans="11:12">
      <c r="K1028" s="51" t="str">
        <f t="shared" si="15"/>
        <v>-</v>
      </c>
      <c r="L1028" s="51"/>
    </row>
    <row r="1029" spans="11:12">
      <c r="K1029" s="51" t="str">
        <f t="shared" si="15"/>
        <v>-</v>
      </c>
      <c r="L1029" s="51"/>
    </row>
    <row r="1030" spans="11:12">
      <c r="K1030" s="51" t="str">
        <f t="shared" si="15"/>
        <v>-</v>
      </c>
      <c r="L1030" s="51"/>
    </row>
    <row r="1031" spans="11:12">
      <c r="K1031" s="51" t="str">
        <f t="shared" si="15"/>
        <v>-</v>
      </c>
      <c r="L1031" s="51"/>
    </row>
    <row r="1032" spans="11:12">
      <c r="K1032" s="51" t="str">
        <f t="shared" si="15"/>
        <v>-</v>
      </c>
      <c r="L1032" s="51"/>
    </row>
    <row r="1033" spans="11:12">
      <c r="K1033" s="51" t="str">
        <f t="shared" si="15"/>
        <v>-</v>
      </c>
      <c r="L1033" s="51"/>
    </row>
    <row r="1034" spans="11:12">
      <c r="K1034" s="51" t="str">
        <f t="shared" si="15"/>
        <v>-</v>
      </c>
      <c r="L1034" s="51"/>
    </row>
    <row r="1035" spans="11:12">
      <c r="K1035" s="51" t="str">
        <f t="shared" si="15"/>
        <v>-</v>
      </c>
      <c r="L1035" s="51"/>
    </row>
    <row r="1036" spans="11:12">
      <c r="K1036" s="51" t="str">
        <f t="shared" si="15"/>
        <v>-</v>
      </c>
      <c r="L1036" s="51"/>
    </row>
    <row r="1037" spans="11:12">
      <c r="K1037" s="51" t="str">
        <f t="shared" ref="K1037:K1100" si="16">CONCATENATE(I1037,"-",J1037)</f>
        <v>-</v>
      </c>
      <c r="L1037" s="51"/>
    </row>
    <row r="1038" spans="11:12">
      <c r="K1038" s="51" t="str">
        <f t="shared" si="16"/>
        <v>-</v>
      </c>
      <c r="L1038" s="51"/>
    </row>
    <row r="1039" spans="11:12">
      <c r="K1039" s="51" t="str">
        <f t="shared" si="16"/>
        <v>-</v>
      </c>
      <c r="L1039" s="51"/>
    </row>
    <row r="1040" spans="11:12">
      <c r="K1040" s="51" t="str">
        <f t="shared" si="16"/>
        <v>-</v>
      </c>
      <c r="L1040" s="51"/>
    </row>
    <row r="1041" spans="11:12">
      <c r="K1041" s="51" t="str">
        <f t="shared" si="16"/>
        <v>-</v>
      </c>
      <c r="L1041" s="51"/>
    </row>
    <row r="1042" spans="11:12">
      <c r="K1042" s="51" t="str">
        <f t="shared" si="16"/>
        <v>-</v>
      </c>
      <c r="L1042" s="51"/>
    </row>
    <row r="1043" spans="11:12">
      <c r="K1043" s="51" t="str">
        <f t="shared" si="16"/>
        <v>-</v>
      </c>
      <c r="L1043" s="51"/>
    </row>
    <row r="1044" spans="11:12">
      <c r="K1044" s="51" t="str">
        <f t="shared" si="16"/>
        <v>-</v>
      </c>
      <c r="L1044" s="51"/>
    </row>
    <row r="1045" spans="11:12">
      <c r="K1045" s="51" t="str">
        <f t="shared" si="16"/>
        <v>-</v>
      </c>
      <c r="L1045" s="51"/>
    </row>
    <row r="1046" spans="11:12">
      <c r="K1046" s="51" t="str">
        <f t="shared" si="16"/>
        <v>-</v>
      </c>
      <c r="L1046" s="51"/>
    </row>
    <row r="1047" spans="11:12">
      <c r="K1047" s="51" t="str">
        <f t="shared" si="16"/>
        <v>-</v>
      </c>
      <c r="L1047" s="51"/>
    </row>
    <row r="1048" spans="11:12">
      <c r="K1048" s="51" t="str">
        <f t="shared" si="16"/>
        <v>-</v>
      </c>
      <c r="L1048" s="51"/>
    </row>
    <row r="1049" spans="11:12">
      <c r="K1049" s="51" t="str">
        <f t="shared" si="16"/>
        <v>-</v>
      </c>
      <c r="L1049" s="51"/>
    </row>
    <row r="1050" spans="11:12">
      <c r="K1050" s="51" t="str">
        <f t="shared" si="16"/>
        <v>-</v>
      </c>
      <c r="L1050" s="51"/>
    </row>
    <row r="1051" spans="11:12">
      <c r="K1051" s="51" t="str">
        <f t="shared" si="16"/>
        <v>-</v>
      </c>
      <c r="L1051" s="51"/>
    </row>
    <row r="1052" spans="11:12">
      <c r="K1052" s="51" t="str">
        <f t="shared" si="16"/>
        <v>-</v>
      </c>
    </row>
    <row r="1053" spans="11:12">
      <c r="K1053" s="51" t="str">
        <f t="shared" si="16"/>
        <v>-</v>
      </c>
    </row>
    <row r="1054" spans="11:12">
      <c r="K1054" s="51" t="str">
        <f t="shared" si="16"/>
        <v>-</v>
      </c>
    </row>
    <row r="1055" spans="11:12">
      <c r="K1055" s="51" t="str">
        <f t="shared" si="16"/>
        <v>-</v>
      </c>
    </row>
    <row r="1056" spans="11:12">
      <c r="K1056" s="51" t="str">
        <f t="shared" si="16"/>
        <v>-</v>
      </c>
    </row>
    <row r="1057" spans="11:11">
      <c r="K1057" s="51" t="str">
        <f t="shared" si="16"/>
        <v>-</v>
      </c>
    </row>
    <row r="1058" spans="11:11">
      <c r="K1058" s="51" t="str">
        <f t="shared" si="16"/>
        <v>-</v>
      </c>
    </row>
    <row r="1059" spans="11:11">
      <c r="K1059" s="51" t="str">
        <f t="shared" si="16"/>
        <v>-</v>
      </c>
    </row>
    <row r="1060" spans="11:11">
      <c r="K1060" s="51" t="str">
        <f t="shared" si="16"/>
        <v>-</v>
      </c>
    </row>
    <row r="1061" spans="11:11">
      <c r="K1061" s="51" t="str">
        <f t="shared" si="16"/>
        <v>-</v>
      </c>
    </row>
    <row r="1062" spans="11:11">
      <c r="K1062" s="51" t="str">
        <f t="shared" si="16"/>
        <v>-</v>
      </c>
    </row>
    <row r="1063" spans="11:11">
      <c r="K1063" s="51" t="str">
        <f t="shared" si="16"/>
        <v>-</v>
      </c>
    </row>
    <row r="1064" spans="11:11">
      <c r="K1064" s="51" t="str">
        <f t="shared" si="16"/>
        <v>-</v>
      </c>
    </row>
    <row r="1065" spans="11:11">
      <c r="K1065" s="51" t="str">
        <f t="shared" si="16"/>
        <v>-</v>
      </c>
    </row>
    <row r="1066" spans="11:11">
      <c r="K1066" s="51" t="str">
        <f t="shared" si="16"/>
        <v>-</v>
      </c>
    </row>
    <row r="1067" spans="11:11">
      <c r="K1067" s="51" t="str">
        <f t="shared" si="16"/>
        <v>-</v>
      </c>
    </row>
    <row r="1068" spans="11:11">
      <c r="K1068" s="51" t="str">
        <f t="shared" si="16"/>
        <v>-</v>
      </c>
    </row>
    <row r="1069" spans="11:11">
      <c r="K1069" s="51" t="str">
        <f t="shared" si="16"/>
        <v>-</v>
      </c>
    </row>
    <row r="1070" spans="11:11">
      <c r="K1070" s="51" t="str">
        <f t="shared" si="16"/>
        <v>-</v>
      </c>
    </row>
    <row r="1071" spans="11:11">
      <c r="K1071" s="51" t="str">
        <f t="shared" si="16"/>
        <v>-</v>
      </c>
    </row>
    <row r="1072" spans="11:11">
      <c r="K1072" s="51" t="str">
        <f t="shared" si="16"/>
        <v>-</v>
      </c>
    </row>
    <row r="1073" spans="11:11">
      <c r="K1073" s="51" t="str">
        <f t="shared" si="16"/>
        <v>-</v>
      </c>
    </row>
    <row r="1074" spans="11:11">
      <c r="K1074" s="51" t="str">
        <f t="shared" si="16"/>
        <v>-</v>
      </c>
    </row>
    <row r="1075" spans="11:11">
      <c r="K1075" s="51" t="str">
        <f t="shared" si="16"/>
        <v>-</v>
      </c>
    </row>
    <row r="1076" spans="11:11">
      <c r="K1076" s="51" t="str">
        <f t="shared" si="16"/>
        <v>-</v>
      </c>
    </row>
    <row r="1077" spans="11:11">
      <c r="K1077" s="51" t="str">
        <f t="shared" si="16"/>
        <v>-</v>
      </c>
    </row>
    <row r="1078" spans="11:11">
      <c r="K1078" s="51" t="str">
        <f t="shared" si="16"/>
        <v>-</v>
      </c>
    </row>
    <row r="1079" spans="11:11">
      <c r="K1079" s="51" t="str">
        <f t="shared" si="16"/>
        <v>-</v>
      </c>
    </row>
    <row r="1080" spans="11:11">
      <c r="K1080" s="51" t="str">
        <f t="shared" si="16"/>
        <v>-</v>
      </c>
    </row>
    <row r="1081" spans="11:11">
      <c r="K1081" s="51" t="str">
        <f t="shared" si="16"/>
        <v>-</v>
      </c>
    </row>
    <row r="1082" spans="11:11">
      <c r="K1082" s="51" t="str">
        <f t="shared" si="16"/>
        <v>-</v>
      </c>
    </row>
    <row r="1083" spans="11:11">
      <c r="K1083" s="51" t="str">
        <f t="shared" si="16"/>
        <v>-</v>
      </c>
    </row>
    <row r="1084" spans="11:11">
      <c r="K1084" s="51" t="str">
        <f t="shared" si="16"/>
        <v>-</v>
      </c>
    </row>
    <row r="1085" spans="11:11">
      <c r="K1085" s="51" t="str">
        <f t="shared" si="16"/>
        <v>-</v>
      </c>
    </row>
    <row r="1086" spans="11:11">
      <c r="K1086" s="51" t="str">
        <f t="shared" si="16"/>
        <v>-</v>
      </c>
    </row>
    <row r="1087" spans="11:11">
      <c r="K1087" s="51" t="str">
        <f t="shared" si="16"/>
        <v>-</v>
      </c>
    </row>
    <row r="1088" spans="11:11">
      <c r="K1088" s="51" t="str">
        <f t="shared" si="16"/>
        <v>-</v>
      </c>
    </row>
    <row r="1089" spans="11:11">
      <c r="K1089" s="51" t="str">
        <f t="shared" si="16"/>
        <v>-</v>
      </c>
    </row>
    <row r="1090" spans="11:11">
      <c r="K1090" s="51" t="str">
        <f t="shared" si="16"/>
        <v>-</v>
      </c>
    </row>
    <row r="1091" spans="11:11">
      <c r="K1091" s="51" t="str">
        <f t="shared" si="16"/>
        <v>-</v>
      </c>
    </row>
    <row r="1092" spans="11:11">
      <c r="K1092" s="51" t="str">
        <f t="shared" si="16"/>
        <v>-</v>
      </c>
    </row>
    <row r="1093" spans="11:11">
      <c r="K1093" s="51" t="str">
        <f t="shared" si="16"/>
        <v>-</v>
      </c>
    </row>
    <row r="1094" spans="11:11">
      <c r="K1094" s="51" t="str">
        <f t="shared" si="16"/>
        <v>-</v>
      </c>
    </row>
    <row r="1095" spans="11:11">
      <c r="K1095" s="51" t="str">
        <f t="shared" si="16"/>
        <v>-</v>
      </c>
    </row>
    <row r="1096" spans="11:11">
      <c r="K1096" s="51" t="str">
        <f t="shared" si="16"/>
        <v>-</v>
      </c>
    </row>
    <row r="1097" spans="11:11">
      <c r="K1097" s="51" t="str">
        <f t="shared" si="16"/>
        <v>-</v>
      </c>
    </row>
    <row r="1098" spans="11:11">
      <c r="K1098" s="51" t="str">
        <f t="shared" si="16"/>
        <v>-</v>
      </c>
    </row>
    <row r="1099" spans="11:11">
      <c r="K1099" s="51" t="str">
        <f t="shared" si="16"/>
        <v>-</v>
      </c>
    </row>
    <row r="1100" spans="11:11">
      <c r="K1100" s="51" t="str">
        <f t="shared" si="16"/>
        <v>-</v>
      </c>
    </row>
    <row r="1101" spans="11:11">
      <c r="K1101" s="51" t="str">
        <f t="shared" ref="K1101:K1164" si="17">CONCATENATE(I1101,"-",J1101)</f>
        <v>-</v>
      </c>
    </row>
    <row r="1102" spans="11:11">
      <c r="K1102" s="51" t="str">
        <f t="shared" si="17"/>
        <v>-</v>
      </c>
    </row>
    <row r="1103" spans="11:11">
      <c r="K1103" s="51" t="str">
        <f t="shared" si="17"/>
        <v>-</v>
      </c>
    </row>
    <row r="1104" spans="11:11">
      <c r="K1104" s="51" t="str">
        <f t="shared" si="17"/>
        <v>-</v>
      </c>
    </row>
    <row r="1105" spans="11:11">
      <c r="K1105" s="51" t="str">
        <f t="shared" si="17"/>
        <v>-</v>
      </c>
    </row>
    <row r="1106" spans="11:11">
      <c r="K1106" s="51" t="str">
        <f t="shared" si="17"/>
        <v>-</v>
      </c>
    </row>
    <row r="1107" spans="11:11">
      <c r="K1107" s="51" t="str">
        <f t="shared" si="17"/>
        <v>-</v>
      </c>
    </row>
    <row r="1108" spans="11:11">
      <c r="K1108" s="51" t="str">
        <f t="shared" si="17"/>
        <v>-</v>
      </c>
    </row>
    <row r="1109" spans="11:11">
      <c r="K1109" s="51" t="str">
        <f t="shared" si="17"/>
        <v>-</v>
      </c>
    </row>
    <row r="1110" spans="11:11">
      <c r="K1110" s="51" t="str">
        <f t="shared" si="17"/>
        <v>-</v>
      </c>
    </row>
    <row r="1111" spans="11:11">
      <c r="K1111" s="51" t="str">
        <f t="shared" si="17"/>
        <v>-</v>
      </c>
    </row>
    <row r="1112" spans="11:11">
      <c r="K1112" s="51" t="str">
        <f t="shared" si="17"/>
        <v>-</v>
      </c>
    </row>
    <row r="1113" spans="11:11">
      <c r="K1113" s="51" t="str">
        <f t="shared" si="17"/>
        <v>-</v>
      </c>
    </row>
    <row r="1114" spans="11:11">
      <c r="K1114" s="51" t="str">
        <f t="shared" si="17"/>
        <v>-</v>
      </c>
    </row>
    <row r="1115" spans="11:11">
      <c r="K1115" s="51" t="str">
        <f t="shared" si="17"/>
        <v>-</v>
      </c>
    </row>
    <row r="1116" spans="11:11">
      <c r="K1116" s="51" t="str">
        <f t="shared" si="17"/>
        <v>-</v>
      </c>
    </row>
    <row r="1117" spans="11:11">
      <c r="K1117" s="51" t="str">
        <f t="shared" si="17"/>
        <v>-</v>
      </c>
    </row>
    <row r="1118" spans="11:11">
      <c r="K1118" s="51" t="str">
        <f t="shared" si="17"/>
        <v>-</v>
      </c>
    </row>
    <row r="1119" spans="11:11">
      <c r="K1119" s="51" t="str">
        <f t="shared" si="17"/>
        <v>-</v>
      </c>
    </row>
    <row r="1120" spans="11:11">
      <c r="K1120" s="51" t="str">
        <f t="shared" si="17"/>
        <v>-</v>
      </c>
    </row>
    <row r="1121" spans="11:11">
      <c r="K1121" s="51" t="str">
        <f t="shared" si="17"/>
        <v>-</v>
      </c>
    </row>
    <row r="1122" spans="11:11">
      <c r="K1122" s="51" t="str">
        <f t="shared" si="17"/>
        <v>-</v>
      </c>
    </row>
    <row r="1123" spans="11:11">
      <c r="K1123" s="51" t="str">
        <f t="shared" si="17"/>
        <v>-</v>
      </c>
    </row>
    <row r="1124" spans="11:11">
      <c r="K1124" s="51" t="str">
        <f t="shared" si="17"/>
        <v>-</v>
      </c>
    </row>
    <row r="1125" spans="11:11">
      <c r="K1125" s="51" t="str">
        <f t="shared" si="17"/>
        <v>-</v>
      </c>
    </row>
    <row r="1126" spans="11:11">
      <c r="K1126" s="51" t="str">
        <f t="shared" si="17"/>
        <v>-</v>
      </c>
    </row>
    <row r="1127" spans="11:11">
      <c r="K1127" s="51" t="str">
        <f t="shared" si="17"/>
        <v>-</v>
      </c>
    </row>
    <row r="1128" spans="11:11">
      <c r="K1128" s="51" t="str">
        <f t="shared" si="17"/>
        <v>-</v>
      </c>
    </row>
    <row r="1129" spans="11:11">
      <c r="K1129" s="51" t="str">
        <f t="shared" si="17"/>
        <v>-</v>
      </c>
    </row>
    <row r="1130" spans="11:11">
      <c r="K1130" s="51" t="str">
        <f t="shared" si="17"/>
        <v>-</v>
      </c>
    </row>
    <row r="1131" spans="11:11">
      <c r="K1131" s="51" t="str">
        <f t="shared" si="17"/>
        <v>-</v>
      </c>
    </row>
    <row r="1132" spans="11:11">
      <c r="K1132" s="51" t="str">
        <f t="shared" si="17"/>
        <v>-</v>
      </c>
    </row>
    <row r="1133" spans="11:11">
      <c r="K1133" s="51" t="str">
        <f t="shared" si="17"/>
        <v>-</v>
      </c>
    </row>
    <row r="1134" spans="11:11">
      <c r="K1134" s="51" t="str">
        <f t="shared" si="17"/>
        <v>-</v>
      </c>
    </row>
    <row r="1135" spans="11:11">
      <c r="K1135" s="51" t="str">
        <f t="shared" si="17"/>
        <v>-</v>
      </c>
    </row>
    <row r="1136" spans="11:11">
      <c r="K1136" s="51" t="str">
        <f t="shared" si="17"/>
        <v>-</v>
      </c>
    </row>
    <row r="1137" spans="11:11">
      <c r="K1137" s="51" t="str">
        <f t="shared" si="17"/>
        <v>-</v>
      </c>
    </row>
    <row r="1138" spans="11:11">
      <c r="K1138" s="51" t="str">
        <f t="shared" si="17"/>
        <v>-</v>
      </c>
    </row>
    <row r="1139" spans="11:11">
      <c r="K1139" s="51" t="str">
        <f t="shared" si="17"/>
        <v>-</v>
      </c>
    </row>
    <row r="1140" spans="11:11">
      <c r="K1140" s="51" t="str">
        <f t="shared" si="17"/>
        <v>-</v>
      </c>
    </row>
    <row r="1141" spans="11:11">
      <c r="K1141" s="51" t="str">
        <f t="shared" si="17"/>
        <v>-</v>
      </c>
    </row>
    <row r="1142" spans="11:11">
      <c r="K1142" s="51" t="str">
        <f t="shared" si="17"/>
        <v>-</v>
      </c>
    </row>
    <row r="1143" spans="11:11">
      <c r="K1143" s="51" t="str">
        <f t="shared" si="17"/>
        <v>-</v>
      </c>
    </row>
    <row r="1144" spans="11:11">
      <c r="K1144" s="51" t="str">
        <f t="shared" si="17"/>
        <v>-</v>
      </c>
    </row>
    <row r="1145" spans="11:11">
      <c r="K1145" s="51" t="str">
        <f t="shared" si="17"/>
        <v>-</v>
      </c>
    </row>
    <row r="1146" spans="11:11">
      <c r="K1146" s="51" t="str">
        <f t="shared" si="17"/>
        <v>-</v>
      </c>
    </row>
    <row r="1147" spans="11:11">
      <c r="K1147" s="51" t="str">
        <f t="shared" si="17"/>
        <v>-</v>
      </c>
    </row>
    <row r="1148" spans="11:11">
      <c r="K1148" s="51" t="str">
        <f t="shared" si="17"/>
        <v>-</v>
      </c>
    </row>
    <row r="1149" spans="11:11">
      <c r="K1149" s="51" t="str">
        <f t="shared" si="17"/>
        <v>-</v>
      </c>
    </row>
    <row r="1150" spans="11:11">
      <c r="K1150" s="51" t="str">
        <f t="shared" si="17"/>
        <v>-</v>
      </c>
    </row>
    <row r="1151" spans="11:11">
      <c r="K1151" s="51" t="str">
        <f t="shared" si="17"/>
        <v>-</v>
      </c>
    </row>
    <row r="1152" spans="11:11">
      <c r="K1152" s="51" t="str">
        <f t="shared" si="17"/>
        <v>-</v>
      </c>
    </row>
    <row r="1153" spans="11:11">
      <c r="K1153" s="51" t="str">
        <f t="shared" si="17"/>
        <v>-</v>
      </c>
    </row>
    <row r="1154" spans="11:11">
      <c r="K1154" s="51" t="str">
        <f t="shared" si="17"/>
        <v>-</v>
      </c>
    </row>
    <row r="1155" spans="11:11">
      <c r="K1155" s="51" t="str">
        <f t="shared" si="17"/>
        <v>-</v>
      </c>
    </row>
    <row r="1156" spans="11:11">
      <c r="K1156" s="51" t="str">
        <f t="shared" si="17"/>
        <v>-</v>
      </c>
    </row>
    <row r="1157" spans="11:11">
      <c r="K1157" s="51" t="str">
        <f t="shared" si="17"/>
        <v>-</v>
      </c>
    </row>
    <row r="1158" spans="11:11">
      <c r="K1158" s="51" t="str">
        <f t="shared" si="17"/>
        <v>-</v>
      </c>
    </row>
    <row r="1159" spans="11:11">
      <c r="K1159" s="51" t="str">
        <f t="shared" si="17"/>
        <v>-</v>
      </c>
    </row>
    <row r="1160" spans="11:11">
      <c r="K1160" s="51" t="str">
        <f t="shared" si="17"/>
        <v>-</v>
      </c>
    </row>
    <row r="1161" spans="11:11">
      <c r="K1161" s="51" t="str">
        <f t="shared" si="17"/>
        <v>-</v>
      </c>
    </row>
    <row r="1162" spans="11:11">
      <c r="K1162" s="51" t="str">
        <f t="shared" si="17"/>
        <v>-</v>
      </c>
    </row>
    <row r="1163" spans="11:11">
      <c r="K1163" s="51" t="str">
        <f t="shared" si="17"/>
        <v>-</v>
      </c>
    </row>
    <row r="1164" spans="11:11">
      <c r="K1164" s="51" t="str">
        <f t="shared" si="17"/>
        <v>-</v>
      </c>
    </row>
    <row r="1165" spans="11:11">
      <c r="K1165" s="51" t="str">
        <f t="shared" ref="K1165:K1228" si="18">CONCATENATE(I1165,"-",J1165)</f>
        <v>-</v>
      </c>
    </row>
    <row r="1166" spans="11:11">
      <c r="K1166" s="51" t="str">
        <f t="shared" si="18"/>
        <v>-</v>
      </c>
    </row>
    <row r="1167" spans="11:11">
      <c r="K1167" s="51" t="str">
        <f t="shared" si="18"/>
        <v>-</v>
      </c>
    </row>
    <row r="1168" spans="11:11">
      <c r="K1168" s="51" t="str">
        <f t="shared" si="18"/>
        <v>-</v>
      </c>
    </row>
    <row r="1169" spans="11:11">
      <c r="K1169" s="51" t="str">
        <f t="shared" si="18"/>
        <v>-</v>
      </c>
    </row>
    <row r="1170" spans="11:11">
      <c r="K1170" s="51" t="str">
        <f t="shared" si="18"/>
        <v>-</v>
      </c>
    </row>
    <row r="1171" spans="11:11">
      <c r="K1171" s="51" t="str">
        <f t="shared" si="18"/>
        <v>-</v>
      </c>
    </row>
    <row r="1172" spans="11:11">
      <c r="K1172" s="51" t="str">
        <f t="shared" si="18"/>
        <v>-</v>
      </c>
    </row>
    <row r="1173" spans="11:11">
      <c r="K1173" s="51" t="str">
        <f t="shared" si="18"/>
        <v>-</v>
      </c>
    </row>
    <row r="1174" spans="11:11">
      <c r="K1174" s="51" t="str">
        <f t="shared" si="18"/>
        <v>-</v>
      </c>
    </row>
    <row r="1175" spans="11:11">
      <c r="K1175" s="51" t="str">
        <f t="shared" si="18"/>
        <v>-</v>
      </c>
    </row>
    <row r="1176" spans="11:11">
      <c r="K1176" s="51" t="str">
        <f t="shared" si="18"/>
        <v>-</v>
      </c>
    </row>
    <row r="1177" spans="11:11">
      <c r="K1177" s="51" t="str">
        <f t="shared" si="18"/>
        <v>-</v>
      </c>
    </row>
    <row r="1178" spans="11:11">
      <c r="K1178" s="51" t="str">
        <f t="shared" si="18"/>
        <v>-</v>
      </c>
    </row>
    <row r="1179" spans="11:11">
      <c r="K1179" s="51" t="str">
        <f t="shared" si="18"/>
        <v>-</v>
      </c>
    </row>
    <row r="1180" spans="11:11">
      <c r="K1180" s="51" t="str">
        <f t="shared" si="18"/>
        <v>-</v>
      </c>
    </row>
    <row r="1181" spans="11:11">
      <c r="K1181" s="51" t="str">
        <f t="shared" si="18"/>
        <v>-</v>
      </c>
    </row>
    <row r="1182" spans="11:11">
      <c r="K1182" s="51" t="str">
        <f t="shared" si="18"/>
        <v>-</v>
      </c>
    </row>
    <row r="1183" spans="11:11">
      <c r="K1183" s="51" t="str">
        <f t="shared" si="18"/>
        <v>-</v>
      </c>
    </row>
    <row r="1184" spans="11:11">
      <c r="K1184" s="51" t="str">
        <f t="shared" si="18"/>
        <v>-</v>
      </c>
    </row>
    <row r="1185" spans="11:11">
      <c r="K1185" s="51" t="str">
        <f t="shared" si="18"/>
        <v>-</v>
      </c>
    </row>
    <row r="1186" spans="11:11">
      <c r="K1186" s="51" t="str">
        <f t="shared" si="18"/>
        <v>-</v>
      </c>
    </row>
    <row r="1187" spans="11:11">
      <c r="K1187" s="51" t="str">
        <f t="shared" si="18"/>
        <v>-</v>
      </c>
    </row>
    <row r="1188" spans="11:11">
      <c r="K1188" s="51" t="str">
        <f t="shared" si="18"/>
        <v>-</v>
      </c>
    </row>
    <row r="1189" spans="11:11">
      <c r="K1189" s="51" t="str">
        <f t="shared" si="18"/>
        <v>-</v>
      </c>
    </row>
    <row r="1190" spans="11:11">
      <c r="K1190" s="51" t="str">
        <f t="shared" si="18"/>
        <v>-</v>
      </c>
    </row>
    <row r="1191" spans="11:11">
      <c r="K1191" s="51" t="str">
        <f t="shared" si="18"/>
        <v>-</v>
      </c>
    </row>
    <row r="1192" spans="11:11">
      <c r="K1192" s="51" t="str">
        <f t="shared" si="18"/>
        <v>-</v>
      </c>
    </row>
    <row r="1193" spans="11:11">
      <c r="K1193" s="51" t="str">
        <f t="shared" si="18"/>
        <v>-</v>
      </c>
    </row>
    <row r="1194" spans="11:11">
      <c r="K1194" s="51" t="str">
        <f t="shared" si="18"/>
        <v>-</v>
      </c>
    </row>
    <row r="1195" spans="11:11">
      <c r="K1195" s="51" t="str">
        <f t="shared" si="18"/>
        <v>-</v>
      </c>
    </row>
    <row r="1196" spans="11:11">
      <c r="K1196" s="51" t="str">
        <f t="shared" si="18"/>
        <v>-</v>
      </c>
    </row>
    <row r="1197" spans="11:11">
      <c r="K1197" s="51" t="str">
        <f t="shared" si="18"/>
        <v>-</v>
      </c>
    </row>
    <row r="1198" spans="11:11">
      <c r="K1198" s="51" t="str">
        <f t="shared" si="18"/>
        <v>-</v>
      </c>
    </row>
    <row r="1199" spans="11:11">
      <c r="K1199" s="51" t="str">
        <f t="shared" si="18"/>
        <v>-</v>
      </c>
    </row>
    <row r="1200" spans="11:11">
      <c r="K1200" s="51" t="str">
        <f t="shared" si="18"/>
        <v>-</v>
      </c>
    </row>
    <row r="1201" spans="11:11">
      <c r="K1201" s="51" t="str">
        <f t="shared" si="18"/>
        <v>-</v>
      </c>
    </row>
    <row r="1202" spans="11:11">
      <c r="K1202" s="51" t="str">
        <f t="shared" si="18"/>
        <v>-</v>
      </c>
    </row>
    <row r="1203" spans="11:11">
      <c r="K1203" s="51" t="str">
        <f t="shared" si="18"/>
        <v>-</v>
      </c>
    </row>
    <row r="1204" spans="11:11">
      <c r="K1204" s="51" t="str">
        <f t="shared" si="18"/>
        <v>-</v>
      </c>
    </row>
    <row r="1205" spans="11:11">
      <c r="K1205" s="51" t="str">
        <f t="shared" si="18"/>
        <v>-</v>
      </c>
    </row>
    <row r="1206" spans="11:11">
      <c r="K1206" s="51" t="str">
        <f t="shared" si="18"/>
        <v>-</v>
      </c>
    </row>
    <row r="1207" spans="11:11">
      <c r="K1207" s="51" t="str">
        <f t="shared" si="18"/>
        <v>-</v>
      </c>
    </row>
    <row r="1208" spans="11:11">
      <c r="K1208" s="51" t="str">
        <f t="shared" si="18"/>
        <v>-</v>
      </c>
    </row>
    <row r="1209" spans="11:11">
      <c r="K1209" s="51" t="str">
        <f t="shared" si="18"/>
        <v>-</v>
      </c>
    </row>
    <row r="1210" spans="11:11">
      <c r="K1210" s="51" t="str">
        <f t="shared" si="18"/>
        <v>-</v>
      </c>
    </row>
    <row r="1211" spans="11:11">
      <c r="K1211" s="51" t="str">
        <f t="shared" si="18"/>
        <v>-</v>
      </c>
    </row>
    <row r="1212" spans="11:11">
      <c r="K1212" s="51" t="str">
        <f t="shared" si="18"/>
        <v>-</v>
      </c>
    </row>
    <row r="1213" spans="11:11">
      <c r="K1213" s="51" t="str">
        <f t="shared" si="18"/>
        <v>-</v>
      </c>
    </row>
    <row r="1214" spans="11:11">
      <c r="K1214" s="51" t="str">
        <f t="shared" si="18"/>
        <v>-</v>
      </c>
    </row>
    <row r="1215" spans="11:11">
      <c r="K1215" s="51" t="str">
        <f t="shared" si="18"/>
        <v>-</v>
      </c>
    </row>
    <row r="1216" spans="11:11">
      <c r="K1216" s="51" t="str">
        <f t="shared" si="18"/>
        <v>-</v>
      </c>
    </row>
    <row r="1217" spans="11:11">
      <c r="K1217" s="51" t="str">
        <f t="shared" si="18"/>
        <v>-</v>
      </c>
    </row>
    <row r="1218" spans="11:11">
      <c r="K1218" s="51" t="str">
        <f t="shared" si="18"/>
        <v>-</v>
      </c>
    </row>
    <row r="1219" spans="11:11">
      <c r="K1219" s="51" t="str">
        <f t="shared" si="18"/>
        <v>-</v>
      </c>
    </row>
    <row r="1220" spans="11:11">
      <c r="K1220" s="51" t="str">
        <f t="shared" si="18"/>
        <v>-</v>
      </c>
    </row>
    <row r="1221" spans="11:11">
      <c r="K1221" s="51" t="str">
        <f t="shared" si="18"/>
        <v>-</v>
      </c>
    </row>
    <row r="1222" spans="11:11">
      <c r="K1222" s="51" t="str">
        <f t="shared" si="18"/>
        <v>-</v>
      </c>
    </row>
    <row r="1223" spans="11:11">
      <c r="K1223" s="51" t="str">
        <f t="shared" si="18"/>
        <v>-</v>
      </c>
    </row>
    <row r="1224" spans="11:11">
      <c r="K1224" s="51" t="str">
        <f t="shared" si="18"/>
        <v>-</v>
      </c>
    </row>
    <row r="1225" spans="11:11">
      <c r="K1225" s="51" t="str">
        <f t="shared" si="18"/>
        <v>-</v>
      </c>
    </row>
    <row r="1226" spans="11:11">
      <c r="K1226" s="51" t="str">
        <f t="shared" si="18"/>
        <v>-</v>
      </c>
    </row>
    <row r="1227" spans="11:11">
      <c r="K1227" s="51" t="str">
        <f t="shared" si="18"/>
        <v>-</v>
      </c>
    </row>
    <row r="1228" spans="11:11">
      <c r="K1228" s="51" t="str">
        <f t="shared" si="18"/>
        <v>-</v>
      </c>
    </row>
    <row r="1229" spans="11:11">
      <c r="K1229" s="51" t="str">
        <f t="shared" ref="K1229:K1292" si="19">CONCATENATE(I1229,"-",J1229)</f>
        <v>-</v>
      </c>
    </row>
    <row r="1230" spans="11:11">
      <c r="K1230" s="51" t="str">
        <f t="shared" si="19"/>
        <v>-</v>
      </c>
    </row>
    <row r="1231" spans="11:11">
      <c r="K1231" s="51" t="str">
        <f t="shared" si="19"/>
        <v>-</v>
      </c>
    </row>
    <row r="1232" spans="11:11">
      <c r="K1232" s="51" t="str">
        <f t="shared" si="19"/>
        <v>-</v>
      </c>
    </row>
    <row r="1233" spans="11:11">
      <c r="K1233" s="51" t="str">
        <f t="shared" si="19"/>
        <v>-</v>
      </c>
    </row>
    <row r="1234" spans="11:11">
      <c r="K1234" s="51" t="str">
        <f t="shared" si="19"/>
        <v>-</v>
      </c>
    </row>
    <row r="1235" spans="11:11">
      <c r="K1235" s="51" t="str">
        <f t="shared" si="19"/>
        <v>-</v>
      </c>
    </row>
    <row r="1236" spans="11:11">
      <c r="K1236" s="51" t="str">
        <f t="shared" si="19"/>
        <v>-</v>
      </c>
    </row>
    <row r="1237" spans="11:11">
      <c r="K1237" s="51" t="str">
        <f t="shared" si="19"/>
        <v>-</v>
      </c>
    </row>
    <row r="1238" spans="11:11">
      <c r="K1238" s="51" t="str">
        <f t="shared" si="19"/>
        <v>-</v>
      </c>
    </row>
    <row r="1239" spans="11:11">
      <c r="K1239" s="51" t="str">
        <f t="shared" si="19"/>
        <v>-</v>
      </c>
    </row>
    <row r="1240" spans="11:11">
      <c r="K1240" s="51" t="str">
        <f t="shared" si="19"/>
        <v>-</v>
      </c>
    </row>
    <row r="1241" spans="11:11">
      <c r="K1241" s="51" t="str">
        <f t="shared" si="19"/>
        <v>-</v>
      </c>
    </row>
    <row r="1242" spans="11:11">
      <c r="K1242" s="51" t="str">
        <f t="shared" si="19"/>
        <v>-</v>
      </c>
    </row>
    <row r="1243" spans="11:11">
      <c r="K1243" s="51" t="str">
        <f t="shared" si="19"/>
        <v>-</v>
      </c>
    </row>
    <row r="1244" spans="11:11">
      <c r="K1244" s="51" t="str">
        <f t="shared" si="19"/>
        <v>-</v>
      </c>
    </row>
    <row r="1245" spans="11:11">
      <c r="K1245" s="51" t="str">
        <f t="shared" si="19"/>
        <v>-</v>
      </c>
    </row>
    <row r="1246" spans="11:11">
      <c r="K1246" s="51" t="str">
        <f t="shared" si="19"/>
        <v>-</v>
      </c>
    </row>
    <row r="1247" spans="11:11">
      <c r="K1247" s="51" t="str">
        <f t="shared" si="19"/>
        <v>-</v>
      </c>
    </row>
    <row r="1248" spans="11:11">
      <c r="K1248" s="51" t="str">
        <f t="shared" si="19"/>
        <v>-</v>
      </c>
    </row>
    <row r="1249" spans="11:11">
      <c r="K1249" s="51" t="str">
        <f t="shared" si="19"/>
        <v>-</v>
      </c>
    </row>
    <row r="1250" spans="11:11">
      <c r="K1250" s="51" t="str">
        <f t="shared" si="19"/>
        <v>-</v>
      </c>
    </row>
    <row r="1251" spans="11:11">
      <c r="K1251" s="51" t="str">
        <f t="shared" si="19"/>
        <v>-</v>
      </c>
    </row>
    <row r="1252" spans="11:11">
      <c r="K1252" s="51" t="str">
        <f t="shared" si="19"/>
        <v>-</v>
      </c>
    </row>
    <row r="1253" spans="11:11">
      <c r="K1253" s="51" t="str">
        <f t="shared" si="19"/>
        <v>-</v>
      </c>
    </row>
    <row r="1254" spans="11:11">
      <c r="K1254" s="51" t="str">
        <f t="shared" si="19"/>
        <v>-</v>
      </c>
    </row>
    <row r="1255" spans="11:11">
      <c r="K1255" s="51" t="str">
        <f t="shared" si="19"/>
        <v>-</v>
      </c>
    </row>
    <row r="1256" spans="11:11">
      <c r="K1256" s="51" t="str">
        <f t="shared" si="19"/>
        <v>-</v>
      </c>
    </row>
    <row r="1257" spans="11:11">
      <c r="K1257" s="51" t="str">
        <f t="shared" si="19"/>
        <v>-</v>
      </c>
    </row>
    <row r="1258" spans="11:11">
      <c r="K1258" s="51" t="str">
        <f t="shared" si="19"/>
        <v>-</v>
      </c>
    </row>
    <row r="1259" spans="11:11">
      <c r="K1259" s="51" t="str">
        <f t="shared" si="19"/>
        <v>-</v>
      </c>
    </row>
    <row r="1260" spans="11:11">
      <c r="K1260" s="51" t="str">
        <f t="shared" si="19"/>
        <v>-</v>
      </c>
    </row>
    <row r="1261" spans="11:11">
      <c r="K1261" s="51" t="str">
        <f t="shared" si="19"/>
        <v>-</v>
      </c>
    </row>
    <row r="1262" spans="11:11">
      <c r="K1262" s="51" t="str">
        <f t="shared" si="19"/>
        <v>-</v>
      </c>
    </row>
    <row r="1263" spans="11:11">
      <c r="K1263" s="51" t="str">
        <f t="shared" si="19"/>
        <v>-</v>
      </c>
    </row>
    <row r="1264" spans="11:11">
      <c r="K1264" s="51" t="str">
        <f t="shared" si="19"/>
        <v>-</v>
      </c>
    </row>
    <row r="1265" spans="11:11">
      <c r="K1265" s="51" t="str">
        <f t="shared" si="19"/>
        <v>-</v>
      </c>
    </row>
    <row r="1266" spans="11:11">
      <c r="K1266" s="51" t="str">
        <f t="shared" si="19"/>
        <v>-</v>
      </c>
    </row>
    <row r="1267" spans="11:11">
      <c r="K1267" s="51" t="str">
        <f t="shared" si="19"/>
        <v>-</v>
      </c>
    </row>
    <row r="1268" spans="11:11">
      <c r="K1268" s="51" t="str">
        <f t="shared" si="19"/>
        <v>-</v>
      </c>
    </row>
    <row r="1269" spans="11:11">
      <c r="K1269" s="51" t="str">
        <f t="shared" si="19"/>
        <v>-</v>
      </c>
    </row>
    <row r="1270" spans="11:11">
      <c r="K1270" s="51" t="str">
        <f t="shared" si="19"/>
        <v>-</v>
      </c>
    </row>
    <row r="1271" spans="11:11">
      <c r="K1271" s="51" t="str">
        <f t="shared" si="19"/>
        <v>-</v>
      </c>
    </row>
    <row r="1272" spans="11:11">
      <c r="K1272" s="51" t="str">
        <f t="shared" si="19"/>
        <v>-</v>
      </c>
    </row>
    <row r="1273" spans="11:11">
      <c r="K1273" s="51" t="str">
        <f t="shared" si="19"/>
        <v>-</v>
      </c>
    </row>
    <row r="1274" spans="11:11">
      <c r="K1274" s="51" t="str">
        <f t="shared" si="19"/>
        <v>-</v>
      </c>
    </row>
    <row r="1275" spans="11:11">
      <c r="K1275" s="51" t="str">
        <f t="shared" si="19"/>
        <v>-</v>
      </c>
    </row>
    <row r="1276" spans="11:11">
      <c r="K1276" s="51" t="str">
        <f t="shared" si="19"/>
        <v>-</v>
      </c>
    </row>
    <row r="1277" spans="11:11">
      <c r="K1277" s="51" t="str">
        <f t="shared" si="19"/>
        <v>-</v>
      </c>
    </row>
    <row r="1278" spans="11:11">
      <c r="K1278" s="51" t="str">
        <f t="shared" si="19"/>
        <v>-</v>
      </c>
    </row>
    <row r="1279" spans="11:11">
      <c r="K1279" s="51" t="str">
        <f t="shared" si="19"/>
        <v>-</v>
      </c>
    </row>
    <row r="1280" spans="11:11">
      <c r="K1280" s="51" t="str">
        <f t="shared" si="19"/>
        <v>-</v>
      </c>
    </row>
    <row r="1281" spans="11:11">
      <c r="K1281" s="51" t="str">
        <f t="shared" si="19"/>
        <v>-</v>
      </c>
    </row>
    <row r="1282" spans="11:11">
      <c r="K1282" s="51" t="str">
        <f t="shared" si="19"/>
        <v>-</v>
      </c>
    </row>
    <row r="1283" spans="11:11">
      <c r="K1283" s="51" t="str">
        <f t="shared" si="19"/>
        <v>-</v>
      </c>
    </row>
    <row r="1284" spans="11:11">
      <c r="K1284" s="51" t="str">
        <f t="shared" si="19"/>
        <v>-</v>
      </c>
    </row>
    <row r="1285" spans="11:11">
      <c r="K1285" s="51" t="str">
        <f t="shared" si="19"/>
        <v>-</v>
      </c>
    </row>
    <row r="1286" spans="11:11">
      <c r="K1286" s="51" t="str">
        <f t="shared" si="19"/>
        <v>-</v>
      </c>
    </row>
    <row r="1287" spans="11:11">
      <c r="K1287" s="51" t="str">
        <f t="shared" si="19"/>
        <v>-</v>
      </c>
    </row>
    <row r="1288" spans="11:11">
      <c r="K1288" s="51" t="str">
        <f t="shared" si="19"/>
        <v>-</v>
      </c>
    </row>
    <row r="1289" spans="11:11">
      <c r="K1289" s="51" t="str">
        <f t="shared" si="19"/>
        <v>-</v>
      </c>
    </row>
    <row r="1290" spans="11:11">
      <c r="K1290" s="51" t="str">
        <f t="shared" si="19"/>
        <v>-</v>
      </c>
    </row>
    <row r="1291" spans="11:11">
      <c r="K1291" s="51" t="str">
        <f t="shared" si="19"/>
        <v>-</v>
      </c>
    </row>
    <row r="1292" spans="11:11">
      <c r="K1292" s="51" t="str">
        <f t="shared" si="19"/>
        <v>-</v>
      </c>
    </row>
    <row r="1293" spans="11:11">
      <c r="K1293" s="51" t="str">
        <f t="shared" ref="K1293:K1356" si="20">CONCATENATE(I1293,"-",J1293)</f>
        <v>-</v>
      </c>
    </row>
    <row r="1294" spans="11:11">
      <c r="K1294" s="51" t="str">
        <f t="shared" si="20"/>
        <v>-</v>
      </c>
    </row>
    <row r="1295" spans="11:11">
      <c r="K1295" s="51" t="str">
        <f t="shared" si="20"/>
        <v>-</v>
      </c>
    </row>
    <row r="1296" spans="11:11">
      <c r="K1296" s="51" t="str">
        <f t="shared" si="20"/>
        <v>-</v>
      </c>
    </row>
    <row r="1297" spans="11:11">
      <c r="K1297" s="51" t="str">
        <f t="shared" si="20"/>
        <v>-</v>
      </c>
    </row>
    <row r="1298" spans="11:11">
      <c r="K1298" s="51" t="str">
        <f t="shared" si="20"/>
        <v>-</v>
      </c>
    </row>
    <row r="1299" spans="11:11">
      <c r="K1299" s="51" t="str">
        <f t="shared" si="20"/>
        <v>-</v>
      </c>
    </row>
    <row r="1300" spans="11:11">
      <c r="K1300" s="51" t="str">
        <f t="shared" si="20"/>
        <v>-</v>
      </c>
    </row>
    <row r="1301" spans="11:11">
      <c r="K1301" s="51" t="str">
        <f t="shared" si="20"/>
        <v>-</v>
      </c>
    </row>
    <row r="1302" spans="11:11">
      <c r="K1302" s="51" t="str">
        <f t="shared" si="20"/>
        <v>-</v>
      </c>
    </row>
    <row r="1303" spans="11:11">
      <c r="K1303" s="51" t="str">
        <f t="shared" si="20"/>
        <v>-</v>
      </c>
    </row>
    <row r="1304" spans="11:11">
      <c r="K1304" s="51" t="str">
        <f t="shared" si="20"/>
        <v>-</v>
      </c>
    </row>
    <row r="1305" spans="11:11">
      <c r="K1305" s="51" t="str">
        <f t="shared" si="20"/>
        <v>-</v>
      </c>
    </row>
    <row r="1306" spans="11:11">
      <c r="K1306" s="51" t="str">
        <f t="shared" si="20"/>
        <v>-</v>
      </c>
    </row>
    <row r="1307" spans="11:11">
      <c r="K1307" s="51" t="str">
        <f t="shared" si="20"/>
        <v>-</v>
      </c>
    </row>
    <row r="1308" spans="11:11">
      <c r="K1308" s="51" t="str">
        <f t="shared" si="20"/>
        <v>-</v>
      </c>
    </row>
    <row r="1309" spans="11:11">
      <c r="K1309" s="51" t="str">
        <f t="shared" si="20"/>
        <v>-</v>
      </c>
    </row>
    <row r="1310" spans="11:11">
      <c r="K1310" s="51" t="str">
        <f t="shared" si="20"/>
        <v>-</v>
      </c>
    </row>
    <row r="1311" spans="11:11">
      <c r="K1311" s="51" t="str">
        <f t="shared" si="20"/>
        <v>-</v>
      </c>
    </row>
    <row r="1312" spans="11:11">
      <c r="K1312" s="51" t="str">
        <f t="shared" si="20"/>
        <v>-</v>
      </c>
    </row>
    <row r="1313" spans="11:11">
      <c r="K1313" s="51" t="str">
        <f t="shared" si="20"/>
        <v>-</v>
      </c>
    </row>
    <row r="1314" spans="11:11">
      <c r="K1314" s="51" t="str">
        <f t="shared" si="20"/>
        <v>-</v>
      </c>
    </row>
    <row r="1315" spans="11:11">
      <c r="K1315" s="51" t="str">
        <f t="shared" si="20"/>
        <v>-</v>
      </c>
    </row>
    <row r="1316" spans="11:11">
      <c r="K1316" s="51" t="str">
        <f t="shared" si="20"/>
        <v>-</v>
      </c>
    </row>
    <row r="1317" spans="11:11">
      <c r="K1317" s="51" t="str">
        <f t="shared" si="20"/>
        <v>-</v>
      </c>
    </row>
    <row r="1318" spans="11:11">
      <c r="K1318" s="51" t="str">
        <f t="shared" si="20"/>
        <v>-</v>
      </c>
    </row>
    <row r="1319" spans="11:11">
      <c r="K1319" s="51" t="str">
        <f t="shared" si="20"/>
        <v>-</v>
      </c>
    </row>
    <row r="1320" spans="11:11">
      <c r="K1320" s="51" t="str">
        <f t="shared" si="20"/>
        <v>-</v>
      </c>
    </row>
    <row r="1321" spans="11:11">
      <c r="K1321" s="51" t="str">
        <f t="shared" si="20"/>
        <v>-</v>
      </c>
    </row>
    <row r="1322" spans="11:11">
      <c r="K1322" s="51" t="str">
        <f t="shared" si="20"/>
        <v>-</v>
      </c>
    </row>
    <row r="1323" spans="11:11">
      <c r="K1323" s="51" t="str">
        <f t="shared" si="20"/>
        <v>-</v>
      </c>
    </row>
    <row r="1324" spans="11:11">
      <c r="K1324" s="51" t="str">
        <f t="shared" si="20"/>
        <v>-</v>
      </c>
    </row>
    <row r="1325" spans="11:11">
      <c r="K1325" s="51" t="str">
        <f t="shared" si="20"/>
        <v>-</v>
      </c>
    </row>
    <row r="1326" spans="11:11">
      <c r="K1326" s="51" t="str">
        <f t="shared" si="20"/>
        <v>-</v>
      </c>
    </row>
    <row r="1327" spans="11:11">
      <c r="K1327" s="51" t="str">
        <f t="shared" si="20"/>
        <v>-</v>
      </c>
    </row>
    <row r="1328" spans="11:11">
      <c r="K1328" s="51" t="str">
        <f t="shared" si="20"/>
        <v>-</v>
      </c>
    </row>
    <row r="1329" spans="11:11">
      <c r="K1329" s="51" t="str">
        <f t="shared" si="20"/>
        <v>-</v>
      </c>
    </row>
    <row r="1330" spans="11:11">
      <c r="K1330" s="51" t="str">
        <f t="shared" si="20"/>
        <v>-</v>
      </c>
    </row>
    <row r="1331" spans="11:11">
      <c r="K1331" s="51" t="str">
        <f t="shared" si="20"/>
        <v>-</v>
      </c>
    </row>
    <row r="1332" spans="11:11">
      <c r="K1332" s="51" t="str">
        <f t="shared" si="20"/>
        <v>-</v>
      </c>
    </row>
    <row r="1333" spans="11:11">
      <c r="K1333" s="51" t="str">
        <f t="shared" si="20"/>
        <v>-</v>
      </c>
    </row>
    <row r="1334" spans="11:11">
      <c r="K1334" s="51" t="str">
        <f t="shared" si="20"/>
        <v>-</v>
      </c>
    </row>
    <row r="1335" spans="11:11">
      <c r="K1335" s="51" t="str">
        <f t="shared" si="20"/>
        <v>-</v>
      </c>
    </row>
    <row r="1336" spans="11:11">
      <c r="K1336" s="51" t="str">
        <f t="shared" si="20"/>
        <v>-</v>
      </c>
    </row>
    <row r="1337" spans="11:11">
      <c r="K1337" s="51" t="str">
        <f t="shared" si="20"/>
        <v>-</v>
      </c>
    </row>
    <row r="1338" spans="11:11">
      <c r="K1338" s="51" t="str">
        <f t="shared" si="20"/>
        <v>-</v>
      </c>
    </row>
    <row r="1339" spans="11:11">
      <c r="K1339" s="51" t="str">
        <f t="shared" si="20"/>
        <v>-</v>
      </c>
    </row>
    <row r="1340" spans="11:11">
      <c r="K1340" s="51" t="str">
        <f t="shared" si="20"/>
        <v>-</v>
      </c>
    </row>
    <row r="1341" spans="11:11">
      <c r="K1341" s="51" t="str">
        <f t="shared" si="20"/>
        <v>-</v>
      </c>
    </row>
    <row r="1342" spans="11:11">
      <c r="K1342" s="51" t="str">
        <f t="shared" si="20"/>
        <v>-</v>
      </c>
    </row>
    <row r="1343" spans="11:11">
      <c r="K1343" s="51" t="str">
        <f t="shared" si="20"/>
        <v>-</v>
      </c>
    </row>
    <row r="1344" spans="11:11">
      <c r="K1344" s="51" t="str">
        <f t="shared" si="20"/>
        <v>-</v>
      </c>
    </row>
    <row r="1345" spans="11:11">
      <c r="K1345" s="51" t="str">
        <f t="shared" si="20"/>
        <v>-</v>
      </c>
    </row>
    <row r="1346" spans="11:11">
      <c r="K1346" s="51" t="str">
        <f t="shared" si="20"/>
        <v>-</v>
      </c>
    </row>
    <row r="1347" spans="11:11">
      <c r="K1347" s="51" t="str">
        <f t="shared" si="20"/>
        <v>-</v>
      </c>
    </row>
    <row r="1348" spans="11:11">
      <c r="K1348" s="51" t="str">
        <f t="shared" si="20"/>
        <v>-</v>
      </c>
    </row>
    <row r="1349" spans="11:11">
      <c r="K1349" s="51" t="str">
        <f t="shared" si="20"/>
        <v>-</v>
      </c>
    </row>
    <row r="1350" spans="11:11">
      <c r="K1350" s="51" t="str">
        <f t="shared" si="20"/>
        <v>-</v>
      </c>
    </row>
    <row r="1351" spans="11:11">
      <c r="K1351" s="51" t="str">
        <f t="shared" si="20"/>
        <v>-</v>
      </c>
    </row>
    <row r="1352" spans="11:11">
      <c r="K1352" s="51" t="str">
        <f t="shared" si="20"/>
        <v>-</v>
      </c>
    </row>
    <row r="1353" spans="11:11">
      <c r="K1353" s="51" t="str">
        <f t="shared" si="20"/>
        <v>-</v>
      </c>
    </row>
    <row r="1354" spans="11:11">
      <c r="K1354" s="51" t="str">
        <f t="shared" si="20"/>
        <v>-</v>
      </c>
    </row>
    <row r="1355" spans="11:11">
      <c r="K1355" s="51" t="str">
        <f t="shared" si="20"/>
        <v>-</v>
      </c>
    </row>
    <row r="1356" spans="11:11">
      <c r="K1356" s="51" t="str">
        <f t="shared" si="20"/>
        <v>-</v>
      </c>
    </row>
    <row r="1357" spans="11:11">
      <c r="K1357" s="51" t="str">
        <f t="shared" ref="K1357:K1420" si="21">CONCATENATE(I1357,"-",J1357)</f>
        <v>-</v>
      </c>
    </row>
    <row r="1358" spans="11:11">
      <c r="K1358" s="51" t="str">
        <f t="shared" si="21"/>
        <v>-</v>
      </c>
    </row>
    <row r="1359" spans="11:11">
      <c r="K1359" s="51" t="str">
        <f t="shared" si="21"/>
        <v>-</v>
      </c>
    </row>
    <row r="1360" spans="11:11">
      <c r="K1360" s="51" t="str">
        <f t="shared" si="21"/>
        <v>-</v>
      </c>
    </row>
    <row r="1361" spans="11:11">
      <c r="K1361" s="51" t="str">
        <f t="shared" si="21"/>
        <v>-</v>
      </c>
    </row>
    <row r="1362" spans="11:11">
      <c r="K1362" s="51" t="str">
        <f t="shared" si="21"/>
        <v>-</v>
      </c>
    </row>
    <row r="1363" spans="11:11">
      <c r="K1363" s="51" t="str">
        <f t="shared" si="21"/>
        <v>-</v>
      </c>
    </row>
    <row r="1364" spans="11:11">
      <c r="K1364" s="51" t="str">
        <f t="shared" si="21"/>
        <v>-</v>
      </c>
    </row>
    <row r="1365" spans="11:11">
      <c r="K1365" s="51" t="str">
        <f t="shared" si="21"/>
        <v>-</v>
      </c>
    </row>
    <row r="1366" spans="11:11">
      <c r="K1366" s="51" t="str">
        <f t="shared" si="21"/>
        <v>-</v>
      </c>
    </row>
    <row r="1367" spans="11:11">
      <c r="K1367" s="51" t="str">
        <f t="shared" si="21"/>
        <v>-</v>
      </c>
    </row>
    <row r="1368" spans="11:11">
      <c r="K1368" s="51" t="str">
        <f t="shared" si="21"/>
        <v>-</v>
      </c>
    </row>
    <row r="1369" spans="11:11">
      <c r="K1369" s="51" t="str">
        <f t="shared" si="21"/>
        <v>-</v>
      </c>
    </row>
    <row r="1370" spans="11:11">
      <c r="K1370" s="51" t="str">
        <f t="shared" si="21"/>
        <v>-</v>
      </c>
    </row>
    <row r="1371" spans="11:11">
      <c r="K1371" s="51" t="str">
        <f t="shared" si="21"/>
        <v>-</v>
      </c>
    </row>
    <row r="1372" spans="11:11">
      <c r="K1372" s="51" t="str">
        <f t="shared" si="21"/>
        <v>-</v>
      </c>
    </row>
    <row r="1373" spans="11:11">
      <c r="K1373" s="51" t="str">
        <f t="shared" si="21"/>
        <v>-</v>
      </c>
    </row>
    <row r="1374" spans="11:11">
      <c r="K1374" s="51" t="str">
        <f t="shared" si="21"/>
        <v>-</v>
      </c>
    </row>
    <row r="1375" spans="11:11">
      <c r="K1375" s="51" t="str">
        <f t="shared" si="21"/>
        <v>-</v>
      </c>
    </row>
    <row r="1376" spans="11:11">
      <c r="K1376" s="51" t="str">
        <f t="shared" si="21"/>
        <v>-</v>
      </c>
    </row>
    <row r="1377" spans="11:11">
      <c r="K1377" s="51" t="str">
        <f t="shared" si="21"/>
        <v>-</v>
      </c>
    </row>
    <row r="1378" spans="11:11">
      <c r="K1378" s="51" t="str">
        <f t="shared" si="21"/>
        <v>-</v>
      </c>
    </row>
    <row r="1379" spans="11:11">
      <c r="K1379" s="51" t="str">
        <f t="shared" si="21"/>
        <v>-</v>
      </c>
    </row>
    <row r="1380" spans="11:11">
      <c r="K1380" s="51" t="str">
        <f t="shared" si="21"/>
        <v>-</v>
      </c>
    </row>
    <row r="1381" spans="11:11">
      <c r="K1381" s="51" t="str">
        <f t="shared" si="21"/>
        <v>-</v>
      </c>
    </row>
    <row r="1382" spans="11:11">
      <c r="K1382" s="51" t="str">
        <f t="shared" si="21"/>
        <v>-</v>
      </c>
    </row>
    <row r="1383" spans="11:11">
      <c r="K1383" s="51" t="str">
        <f t="shared" si="21"/>
        <v>-</v>
      </c>
    </row>
    <row r="1384" spans="11:11">
      <c r="K1384" s="51" t="str">
        <f t="shared" si="21"/>
        <v>-</v>
      </c>
    </row>
    <row r="1385" spans="11:11">
      <c r="K1385" s="51" t="str">
        <f t="shared" si="21"/>
        <v>-</v>
      </c>
    </row>
    <row r="1386" spans="11:11">
      <c r="K1386" s="51" t="str">
        <f t="shared" si="21"/>
        <v>-</v>
      </c>
    </row>
    <row r="1387" spans="11:11">
      <c r="K1387" s="51" t="str">
        <f t="shared" si="21"/>
        <v>-</v>
      </c>
    </row>
    <row r="1388" spans="11:11">
      <c r="K1388" s="51" t="str">
        <f t="shared" si="21"/>
        <v>-</v>
      </c>
    </row>
    <row r="1389" spans="11:11">
      <c r="K1389" s="51" t="str">
        <f t="shared" si="21"/>
        <v>-</v>
      </c>
    </row>
    <row r="1390" spans="11:11">
      <c r="K1390" s="51" t="str">
        <f t="shared" si="21"/>
        <v>-</v>
      </c>
    </row>
    <row r="1391" spans="11:11">
      <c r="K1391" s="51" t="str">
        <f t="shared" si="21"/>
        <v>-</v>
      </c>
    </row>
    <row r="1392" spans="11:11">
      <c r="K1392" s="51" t="str">
        <f t="shared" si="21"/>
        <v>-</v>
      </c>
    </row>
    <row r="1393" spans="11:11">
      <c r="K1393" s="51" t="str">
        <f t="shared" si="21"/>
        <v>-</v>
      </c>
    </row>
    <row r="1394" spans="11:11">
      <c r="K1394" s="51" t="str">
        <f t="shared" si="21"/>
        <v>-</v>
      </c>
    </row>
    <row r="1395" spans="11:11">
      <c r="K1395" s="51" t="str">
        <f t="shared" si="21"/>
        <v>-</v>
      </c>
    </row>
    <row r="1396" spans="11:11">
      <c r="K1396" s="51" t="str">
        <f t="shared" si="21"/>
        <v>-</v>
      </c>
    </row>
    <row r="1397" spans="11:11">
      <c r="K1397" s="51" t="str">
        <f t="shared" si="21"/>
        <v>-</v>
      </c>
    </row>
    <row r="1398" spans="11:11">
      <c r="K1398" s="51" t="str">
        <f t="shared" si="21"/>
        <v>-</v>
      </c>
    </row>
    <row r="1399" spans="11:11">
      <c r="K1399" s="51" t="str">
        <f t="shared" si="21"/>
        <v>-</v>
      </c>
    </row>
    <row r="1400" spans="11:11">
      <c r="K1400" s="51" t="str">
        <f t="shared" si="21"/>
        <v>-</v>
      </c>
    </row>
    <row r="1401" spans="11:11">
      <c r="K1401" s="51" t="str">
        <f t="shared" si="21"/>
        <v>-</v>
      </c>
    </row>
    <row r="1402" spans="11:11">
      <c r="K1402" s="51" t="str">
        <f t="shared" si="21"/>
        <v>-</v>
      </c>
    </row>
    <row r="1403" spans="11:11">
      <c r="K1403" s="51" t="str">
        <f t="shared" si="21"/>
        <v>-</v>
      </c>
    </row>
    <row r="1404" spans="11:11">
      <c r="K1404" s="51" t="str">
        <f t="shared" si="21"/>
        <v>-</v>
      </c>
    </row>
    <row r="1405" spans="11:11">
      <c r="K1405" s="51" t="str">
        <f t="shared" si="21"/>
        <v>-</v>
      </c>
    </row>
    <row r="1406" spans="11:11">
      <c r="K1406" s="51" t="str">
        <f t="shared" si="21"/>
        <v>-</v>
      </c>
    </row>
    <row r="1407" spans="11:11">
      <c r="K1407" s="51" t="str">
        <f t="shared" si="21"/>
        <v>-</v>
      </c>
    </row>
    <row r="1408" spans="11:11">
      <c r="K1408" s="51" t="str">
        <f t="shared" si="21"/>
        <v>-</v>
      </c>
    </row>
    <row r="1409" spans="11:11">
      <c r="K1409" s="51" t="str">
        <f t="shared" si="21"/>
        <v>-</v>
      </c>
    </row>
    <row r="1410" spans="11:11">
      <c r="K1410" s="51" t="str">
        <f t="shared" si="21"/>
        <v>-</v>
      </c>
    </row>
    <row r="1411" spans="11:11">
      <c r="K1411" s="51" t="str">
        <f t="shared" si="21"/>
        <v>-</v>
      </c>
    </row>
    <row r="1412" spans="11:11">
      <c r="K1412" s="51" t="str">
        <f t="shared" si="21"/>
        <v>-</v>
      </c>
    </row>
    <row r="1413" spans="11:11">
      <c r="K1413" s="51" t="str">
        <f t="shared" si="21"/>
        <v>-</v>
      </c>
    </row>
    <row r="1414" spans="11:11">
      <c r="K1414" s="51" t="str">
        <f t="shared" si="21"/>
        <v>-</v>
      </c>
    </row>
    <row r="1415" spans="11:11">
      <c r="K1415" s="51" t="str">
        <f t="shared" si="21"/>
        <v>-</v>
      </c>
    </row>
    <row r="1416" spans="11:11">
      <c r="K1416" s="51" t="str">
        <f t="shared" si="21"/>
        <v>-</v>
      </c>
    </row>
    <row r="1417" spans="11:11">
      <c r="K1417" s="51" t="str">
        <f t="shared" si="21"/>
        <v>-</v>
      </c>
    </row>
    <row r="1418" spans="11:11">
      <c r="K1418" s="51" t="str">
        <f t="shared" si="21"/>
        <v>-</v>
      </c>
    </row>
    <row r="1419" spans="11:11">
      <c r="K1419" s="51" t="str">
        <f t="shared" si="21"/>
        <v>-</v>
      </c>
    </row>
    <row r="1420" spans="11:11">
      <c r="K1420" s="51" t="str">
        <f t="shared" si="21"/>
        <v>-</v>
      </c>
    </row>
    <row r="1421" spans="11:11">
      <c r="K1421" s="51" t="str">
        <f t="shared" ref="K1421:K1484" si="22">CONCATENATE(I1421,"-",J1421)</f>
        <v>-</v>
      </c>
    </row>
    <row r="1422" spans="11:11">
      <c r="K1422" s="51" t="str">
        <f t="shared" si="22"/>
        <v>-</v>
      </c>
    </row>
    <row r="1423" spans="11:11">
      <c r="K1423" s="51" t="str">
        <f t="shared" si="22"/>
        <v>-</v>
      </c>
    </row>
    <row r="1424" spans="11:11">
      <c r="K1424" s="51" t="str">
        <f t="shared" si="22"/>
        <v>-</v>
      </c>
    </row>
    <row r="1425" spans="11:11">
      <c r="K1425" s="51" t="str">
        <f t="shared" si="22"/>
        <v>-</v>
      </c>
    </row>
    <row r="1426" spans="11:11">
      <c r="K1426" s="51" t="str">
        <f t="shared" si="22"/>
        <v>-</v>
      </c>
    </row>
    <row r="1427" spans="11:11">
      <c r="K1427" s="51" t="str">
        <f t="shared" si="22"/>
        <v>-</v>
      </c>
    </row>
    <row r="1428" spans="11:11">
      <c r="K1428" s="51" t="str">
        <f t="shared" si="22"/>
        <v>-</v>
      </c>
    </row>
    <row r="1429" spans="11:11">
      <c r="K1429" s="51" t="str">
        <f t="shared" si="22"/>
        <v>-</v>
      </c>
    </row>
    <row r="1430" spans="11:11">
      <c r="K1430" s="51" t="str">
        <f t="shared" si="22"/>
        <v>-</v>
      </c>
    </row>
    <row r="1431" spans="11:11">
      <c r="K1431" s="51" t="str">
        <f t="shared" si="22"/>
        <v>-</v>
      </c>
    </row>
    <row r="1432" spans="11:11">
      <c r="K1432" s="51" t="str">
        <f t="shared" si="22"/>
        <v>-</v>
      </c>
    </row>
    <row r="1433" spans="11:11">
      <c r="K1433" s="51" t="str">
        <f t="shared" si="22"/>
        <v>-</v>
      </c>
    </row>
    <row r="1434" spans="11:11">
      <c r="K1434" s="51" t="str">
        <f t="shared" si="22"/>
        <v>-</v>
      </c>
    </row>
    <row r="1435" spans="11:11">
      <c r="K1435" s="51" t="str">
        <f t="shared" si="22"/>
        <v>-</v>
      </c>
    </row>
    <row r="1436" spans="11:11">
      <c r="K1436" s="51" t="str">
        <f t="shared" si="22"/>
        <v>-</v>
      </c>
    </row>
    <row r="1437" spans="11:11">
      <c r="K1437" s="51" t="str">
        <f t="shared" si="22"/>
        <v>-</v>
      </c>
    </row>
    <row r="1438" spans="11:11">
      <c r="K1438" s="51" t="str">
        <f t="shared" si="22"/>
        <v>-</v>
      </c>
    </row>
    <row r="1439" spans="11:11">
      <c r="K1439" s="51" t="str">
        <f t="shared" si="22"/>
        <v>-</v>
      </c>
    </row>
    <row r="1440" spans="11:11">
      <c r="K1440" s="51" t="str">
        <f t="shared" si="22"/>
        <v>-</v>
      </c>
    </row>
    <row r="1441" spans="11:11">
      <c r="K1441" s="51" t="str">
        <f t="shared" si="22"/>
        <v>-</v>
      </c>
    </row>
    <row r="1442" spans="11:11">
      <c r="K1442" s="51" t="str">
        <f t="shared" si="22"/>
        <v>-</v>
      </c>
    </row>
    <row r="1443" spans="11:11">
      <c r="K1443" s="51" t="str">
        <f t="shared" si="22"/>
        <v>-</v>
      </c>
    </row>
    <row r="1444" spans="11:11">
      <c r="K1444" s="51" t="str">
        <f t="shared" si="22"/>
        <v>-</v>
      </c>
    </row>
    <row r="1445" spans="11:11">
      <c r="K1445" s="51" t="str">
        <f t="shared" si="22"/>
        <v>-</v>
      </c>
    </row>
    <row r="1446" spans="11:11">
      <c r="K1446" s="51" t="str">
        <f t="shared" si="22"/>
        <v>-</v>
      </c>
    </row>
    <row r="1447" spans="11:11">
      <c r="K1447" s="51" t="str">
        <f t="shared" si="22"/>
        <v>-</v>
      </c>
    </row>
    <row r="1448" spans="11:11">
      <c r="K1448" s="51" t="str">
        <f t="shared" si="22"/>
        <v>-</v>
      </c>
    </row>
    <row r="1449" spans="11:11">
      <c r="K1449" s="51" t="str">
        <f t="shared" si="22"/>
        <v>-</v>
      </c>
    </row>
    <row r="1450" spans="11:11">
      <c r="K1450" s="51" t="str">
        <f t="shared" si="22"/>
        <v>-</v>
      </c>
    </row>
    <row r="1451" spans="11:11">
      <c r="K1451" s="51" t="str">
        <f t="shared" si="22"/>
        <v>-</v>
      </c>
    </row>
    <row r="1452" spans="11:11">
      <c r="K1452" s="51" t="str">
        <f t="shared" si="22"/>
        <v>-</v>
      </c>
    </row>
    <row r="1453" spans="11:11">
      <c r="K1453" s="51" t="str">
        <f t="shared" si="22"/>
        <v>-</v>
      </c>
    </row>
    <row r="1454" spans="11:11">
      <c r="K1454" s="51" t="str">
        <f t="shared" si="22"/>
        <v>-</v>
      </c>
    </row>
    <row r="1455" spans="11:11">
      <c r="K1455" s="51" t="str">
        <f t="shared" si="22"/>
        <v>-</v>
      </c>
    </row>
    <row r="1456" spans="11:11">
      <c r="K1456" s="51" t="str">
        <f t="shared" si="22"/>
        <v>-</v>
      </c>
    </row>
    <row r="1457" spans="11:11">
      <c r="K1457" s="51" t="str">
        <f t="shared" si="22"/>
        <v>-</v>
      </c>
    </row>
    <row r="1458" spans="11:11">
      <c r="K1458" s="51" t="str">
        <f t="shared" si="22"/>
        <v>-</v>
      </c>
    </row>
    <row r="1459" spans="11:11">
      <c r="K1459" s="51" t="str">
        <f t="shared" si="22"/>
        <v>-</v>
      </c>
    </row>
    <row r="1460" spans="11:11">
      <c r="K1460" s="51" t="str">
        <f t="shared" si="22"/>
        <v>-</v>
      </c>
    </row>
    <row r="1461" spans="11:11">
      <c r="K1461" s="51" t="str">
        <f t="shared" si="22"/>
        <v>-</v>
      </c>
    </row>
    <row r="1462" spans="11:11">
      <c r="K1462" s="51" t="str">
        <f t="shared" si="22"/>
        <v>-</v>
      </c>
    </row>
    <row r="1463" spans="11:11">
      <c r="K1463" s="51" t="str">
        <f t="shared" si="22"/>
        <v>-</v>
      </c>
    </row>
    <row r="1464" spans="11:11">
      <c r="K1464" s="51" t="str">
        <f t="shared" si="22"/>
        <v>-</v>
      </c>
    </row>
    <row r="1465" spans="11:11">
      <c r="K1465" s="51" t="str">
        <f t="shared" si="22"/>
        <v>-</v>
      </c>
    </row>
    <row r="1466" spans="11:11">
      <c r="K1466" s="51" t="str">
        <f t="shared" si="22"/>
        <v>-</v>
      </c>
    </row>
    <row r="1467" spans="11:11">
      <c r="K1467" s="51" t="str">
        <f t="shared" si="22"/>
        <v>-</v>
      </c>
    </row>
    <row r="1468" spans="11:11">
      <c r="K1468" s="51" t="str">
        <f t="shared" si="22"/>
        <v>-</v>
      </c>
    </row>
    <row r="1469" spans="11:11">
      <c r="K1469" s="51" t="str">
        <f t="shared" si="22"/>
        <v>-</v>
      </c>
    </row>
    <row r="1470" spans="11:11">
      <c r="K1470" s="51" t="str">
        <f t="shared" si="22"/>
        <v>-</v>
      </c>
    </row>
    <row r="1471" spans="11:11">
      <c r="K1471" s="51" t="str">
        <f t="shared" si="22"/>
        <v>-</v>
      </c>
    </row>
    <row r="1472" spans="11:11">
      <c r="K1472" s="51" t="str">
        <f t="shared" si="22"/>
        <v>-</v>
      </c>
    </row>
    <row r="1473" spans="11:11">
      <c r="K1473" s="51" t="str">
        <f t="shared" si="22"/>
        <v>-</v>
      </c>
    </row>
    <row r="1474" spans="11:11">
      <c r="K1474" s="51" t="str">
        <f t="shared" si="22"/>
        <v>-</v>
      </c>
    </row>
    <row r="1475" spans="11:11">
      <c r="K1475" s="51" t="str">
        <f t="shared" si="22"/>
        <v>-</v>
      </c>
    </row>
    <row r="1476" spans="11:11">
      <c r="K1476" s="51" t="str">
        <f t="shared" si="22"/>
        <v>-</v>
      </c>
    </row>
    <row r="1477" spans="11:11">
      <c r="K1477" s="51" t="str">
        <f t="shared" si="22"/>
        <v>-</v>
      </c>
    </row>
    <row r="1478" spans="11:11">
      <c r="K1478" s="51" t="str">
        <f t="shared" si="22"/>
        <v>-</v>
      </c>
    </row>
    <row r="1479" spans="11:11">
      <c r="K1479" s="51" t="str">
        <f t="shared" si="22"/>
        <v>-</v>
      </c>
    </row>
    <row r="1480" spans="11:11">
      <c r="K1480" s="51" t="str">
        <f t="shared" si="22"/>
        <v>-</v>
      </c>
    </row>
    <row r="1481" spans="11:11">
      <c r="K1481" s="51" t="str">
        <f t="shared" si="22"/>
        <v>-</v>
      </c>
    </row>
    <row r="1482" spans="11:11">
      <c r="K1482" s="51" t="str">
        <f t="shared" si="22"/>
        <v>-</v>
      </c>
    </row>
    <row r="1483" spans="11:11">
      <c r="K1483" s="51" t="str">
        <f t="shared" si="22"/>
        <v>-</v>
      </c>
    </row>
    <row r="1484" spans="11:11">
      <c r="K1484" s="51" t="str">
        <f t="shared" si="22"/>
        <v>-</v>
      </c>
    </row>
    <row r="1485" spans="11:11">
      <c r="K1485" s="51" t="str">
        <f t="shared" ref="K1485:K1548" si="23">CONCATENATE(I1485,"-",J1485)</f>
        <v>-</v>
      </c>
    </row>
    <row r="1486" spans="11:11">
      <c r="K1486" s="51" t="str">
        <f t="shared" si="23"/>
        <v>-</v>
      </c>
    </row>
    <row r="1487" spans="11:11">
      <c r="K1487" s="51" t="str">
        <f t="shared" si="23"/>
        <v>-</v>
      </c>
    </row>
    <row r="1488" spans="11:11">
      <c r="K1488" s="51" t="str">
        <f t="shared" si="23"/>
        <v>-</v>
      </c>
    </row>
    <row r="1489" spans="11:11">
      <c r="K1489" s="51" t="str">
        <f t="shared" si="23"/>
        <v>-</v>
      </c>
    </row>
    <row r="1490" spans="11:11">
      <c r="K1490" s="51" t="str">
        <f t="shared" si="23"/>
        <v>-</v>
      </c>
    </row>
    <row r="1491" spans="11:11">
      <c r="K1491" s="51" t="str">
        <f t="shared" si="23"/>
        <v>-</v>
      </c>
    </row>
    <row r="1492" spans="11:11">
      <c r="K1492" s="51" t="str">
        <f t="shared" si="23"/>
        <v>-</v>
      </c>
    </row>
    <row r="1493" spans="11:11">
      <c r="K1493" s="51" t="str">
        <f t="shared" si="23"/>
        <v>-</v>
      </c>
    </row>
    <row r="1494" spans="11:11">
      <c r="K1494" s="51" t="str">
        <f t="shared" si="23"/>
        <v>-</v>
      </c>
    </row>
    <row r="1495" spans="11:11">
      <c r="K1495" s="51" t="str">
        <f t="shared" si="23"/>
        <v>-</v>
      </c>
    </row>
    <row r="1496" spans="11:11">
      <c r="K1496" s="51" t="str">
        <f t="shared" si="23"/>
        <v>-</v>
      </c>
    </row>
    <row r="1497" spans="11:11">
      <c r="K1497" s="51" t="str">
        <f t="shared" si="23"/>
        <v>-</v>
      </c>
    </row>
    <row r="1498" spans="11:11">
      <c r="K1498" s="51" t="str">
        <f t="shared" si="23"/>
        <v>-</v>
      </c>
    </row>
    <row r="1499" spans="11:11">
      <c r="K1499" s="51" t="str">
        <f t="shared" si="23"/>
        <v>-</v>
      </c>
    </row>
    <row r="1500" spans="11:11">
      <c r="K1500" s="51" t="str">
        <f t="shared" si="23"/>
        <v>-</v>
      </c>
    </row>
    <row r="1501" spans="11:11">
      <c r="K1501" s="51" t="str">
        <f t="shared" si="23"/>
        <v>-</v>
      </c>
    </row>
    <row r="1502" spans="11:11">
      <c r="K1502" s="51" t="str">
        <f t="shared" si="23"/>
        <v>-</v>
      </c>
    </row>
    <row r="1503" spans="11:11">
      <c r="K1503" s="51" t="str">
        <f t="shared" si="23"/>
        <v>-</v>
      </c>
    </row>
    <row r="1504" spans="11:11">
      <c r="K1504" s="51" t="str">
        <f t="shared" si="23"/>
        <v>-</v>
      </c>
    </row>
    <row r="1505" spans="11:11">
      <c r="K1505" s="51" t="str">
        <f t="shared" si="23"/>
        <v>-</v>
      </c>
    </row>
    <row r="1506" spans="11:11">
      <c r="K1506" s="51" t="str">
        <f t="shared" si="23"/>
        <v>-</v>
      </c>
    </row>
    <row r="1507" spans="11:11">
      <c r="K1507" s="51" t="str">
        <f t="shared" si="23"/>
        <v>-</v>
      </c>
    </row>
    <row r="1508" spans="11:11">
      <c r="K1508" s="51" t="str">
        <f t="shared" si="23"/>
        <v>-</v>
      </c>
    </row>
    <row r="1509" spans="11:11">
      <c r="K1509" s="51" t="str">
        <f t="shared" si="23"/>
        <v>-</v>
      </c>
    </row>
    <row r="1510" spans="11:11">
      <c r="K1510" s="51" t="str">
        <f t="shared" si="23"/>
        <v>-</v>
      </c>
    </row>
    <row r="1511" spans="11:11">
      <c r="K1511" s="51" t="str">
        <f t="shared" si="23"/>
        <v>-</v>
      </c>
    </row>
    <row r="1512" spans="11:11">
      <c r="K1512" s="51" t="str">
        <f t="shared" si="23"/>
        <v>-</v>
      </c>
    </row>
    <row r="1513" spans="11:11">
      <c r="K1513" s="51" t="str">
        <f t="shared" si="23"/>
        <v>-</v>
      </c>
    </row>
    <row r="1514" spans="11:11">
      <c r="K1514" s="51" t="str">
        <f t="shared" si="23"/>
        <v>-</v>
      </c>
    </row>
    <row r="1515" spans="11:11">
      <c r="K1515" s="51" t="str">
        <f t="shared" si="23"/>
        <v>-</v>
      </c>
    </row>
    <row r="1516" spans="11:11">
      <c r="K1516" s="51" t="str">
        <f t="shared" si="23"/>
        <v>-</v>
      </c>
    </row>
    <row r="1517" spans="11:11">
      <c r="K1517" s="51" t="str">
        <f t="shared" si="23"/>
        <v>-</v>
      </c>
    </row>
    <row r="1518" spans="11:11">
      <c r="K1518" s="51" t="str">
        <f t="shared" si="23"/>
        <v>-</v>
      </c>
    </row>
    <row r="1519" spans="11:11">
      <c r="K1519" s="51" t="str">
        <f t="shared" si="23"/>
        <v>-</v>
      </c>
    </row>
    <row r="1520" spans="11:11">
      <c r="K1520" s="51" t="str">
        <f t="shared" si="23"/>
        <v>-</v>
      </c>
    </row>
    <row r="1521" spans="11:11">
      <c r="K1521" s="51" t="str">
        <f t="shared" si="23"/>
        <v>-</v>
      </c>
    </row>
    <row r="1522" spans="11:11">
      <c r="K1522" s="51" t="str">
        <f t="shared" si="23"/>
        <v>-</v>
      </c>
    </row>
    <row r="1523" spans="11:11">
      <c r="K1523" s="51" t="str">
        <f t="shared" si="23"/>
        <v>-</v>
      </c>
    </row>
    <row r="1524" spans="11:11">
      <c r="K1524" s="51" t="str">
        <f t="shared" si="23"/>
        <v>-</v>
      </c>
    </row>
    <row r="1525" spans="11:11">
      <c r="K1525" s="51" t="str">
        <f t="shared" si="23"/>
        <v>-</v>
      </c>
    </row>
    <row r="1526" spans="11:11">
      <c r="K1526" s="51" t="str">
        <f t="shared" si="23"/>
        <v>-</v>
      </c>
    </row>
    <row r="1527" spans="11:11">
      <c r="K1527" s="51" t="str">
        <f t="shared" si="23"/>
        <v>-</v>
      </c>
    </row>
    <row r="1528" spans="11:11">
      <c r="K1528" s="51" t="str">
        <f t="shared" si="23"/>
        <v>-</v>
      </c>
    </row>
    <row r="1529" spans="11:11">
      <c r="K1529" s="51" t="str">
        <f t="shared" si="23"/>
        <v>-</v>
      </c>
    </row>
    <row r="1530" spans="11:11">
      <c r="K1530" s="51" t="str">
        <f t="shared" si="23"/>
        <v>-</v>
      </c>
    </row>
    <row r="1531" spans="11:11">
      <c r="K1531" s="51" t="str">
        <f t="shared" si="23"/>
        <v>-</v>
      </c>
    </row>
    <row r="1532" spans="11:11">
      <c r="K1532" s="51" t="str">
        <f t="shared" si="23"/>
        <v>-</v>
      </c>
    </row>
    <row r="1533" spans="11:11">
      <c r="K1533" s="51" t="str">
        <f t="shared" si="23"/>
        <v>-</v>
      </c>
    </row>
    <row r="1534" spans="11:11">
      <c r="K1534" s="51" t="str">
        <f t="shared" si="23"/>
        <v>-</v>
      </c>
    </row>
    <row r="1535" spans="11:11">
      <c r="K1535" s="51" t="str">
        <f t="shared" si="23"/>
        <v>-</v>
      </c>
    </row>
    <row r="1536" spans="11:11">
      <c r="K1536" s="51" t="str">
        <f t="shared" si="23"/>
        <v>-</v>
      </c>
    </row>
    <row r="1537" spans="11:11">
      <c r="K1537" s="51" t="str">
        <f t="shared" si="23"/>
        <v>-</v>
      </c>
    </row>
    <row r="1538" spans="11:11">
      <c r="K1538" s="51" t="str">
        <f t="shared" si="23"/>
        <v>-</v>
      </c>
    </row>
    <row r="1539" spans="11:11">
      <c r="K1539" s="51" t="str">
        <f t="shared" si="23"/>
        <v>-</v>
      </c>
    </row>
    <row r="1540" spans="11:11">
      <c r="K1540" s="51" t="str">
        <f t="shared" si="23"/>
        <v>-</v>
      </c>
    </row>
    <row r="1541" spans="11:11">
      <c r="K1541" s="51" t="str">
        <f t="shared" si="23"/>
        <v>-</v>
      </c>
    </row>
    <row r="1542" spans="11:11">
      <c r="K1542" s="51" t="str">
        <f t="shared" si="23"/>
        <v>-</v>
      </c>
    </row>
    <row r="1543" spans="11:11">
      <c r="K1543" s="51" t="str">
        <f t="shared" si="23"/>
        <v>-</v>
      </c>
    </row>
    <row r="1544" spans="11:11">
      <c r="K1544" s="51" t="str">
        <f t="shared" si="23"/>
        <v>-</v>
      </c>
    </row>
    <row r="1545" spans="11:11">
      <c r="K1545" s="51" t="str">
        <f t="shared" si="23"/>
        <v>-</v>
      </c>
    </row>
    <row r="1546" spans="11:11">
      <c r="K1546" s="51" t="str">
        <f t="shared" si="23"/>
        <v>-</v>
      </c>
    </row>
    <row r="1547" spans="11:11">
      <c r="K1547" s="51" t="str">
        <f t="shared" si="23"/>
        <v>-</v>
      </c>
    </row>
    <row r="1548" spans="11:11">
      <c r="K1548" s="51" t="str">
        <f t="shared" si="23"/>
        <v>-</v>
      </c>
    </row>
    <row r="1549" spans="11:11">
      <c r="K1549" s="51" t="str">
        <f t="shared" ref="K1549:K1612" si="24">CONCATENATE(I1549,"-",J1549)</f>
        <v>-</v>
      </c>
    </row>
    <row r="1550" spans="11:11">
      <c r="K1550" s="51" t="str">
        <f t="shared" si="24"/>
        <v>-</v>
      </c>
    </row>
    <row r="1551" spans="11:11">
      <c r="K1551" s="51" t="str">
        <f t="shared" si="24"/>
        <v>-</v>
      </c>
    </row>
    <row r="1552" spans="11:11">
      <c r="K1552" s="51" t="str">
        <f t="shared" si="24"/>
        <v>-</v>
      </c>
    </row>
    <row r="1553" spans="11:11">
      <c r="K1553" s="51" t="str">
        <f t="shared" si="24"/>
        <v>-</v>
      </c>
    </row>
    <row r="1554" spans="11:11">
      <c r="K1554" s="51" t="str">
        <f t="shared" si="24"/>
        <v>-</v>
      </c>
    </row>
    <row r="1555" spans="11:11">
      <c r="K1555" s="51" t="str">
        <f t="shared" si="24"/>
        <v>-</v>
      </c>
    </row>
    <row r="1556" spans="11:11">
      <c r="K1556" s="51" t="str">
        <f t="shared" si="24"/>
        <v>-</v>
      </c>
    </row>
    <row r="1557" spans="11:11">
      <c r="K1557" s="51" t="str">
        <f t="shared" si="24"/>
        <v>-</v>
      </c>
    </row>
    <row r="1558" spans="11:11">
      <c r="K1558" s="51" t="str">
        <f t="shared" si="24"/>
        <v>-</v>
      </c>
    </row>
    <row r="1559" spans="11:11">
      <c r="K1559" s="51" t="str">
        <f t="shared" si="24"/>
        <v>-</v>
      </c>
    </row>
    <row r="1560" spans="11:11">
      <c r="K1560" s="51" t="str">
        <f t="shared" si="24"/>
        <v>-</v>
      </c>
    </row>
    <row r="1561" spans="11:11">
      <c r="K1561" s="51" t="str">
        <f t="shared" si="24"/>
        <v>-</v>
      </c>
    </row>
    <row r="1562" spans="11:11">
      <c r="K1562" s="51" t="str">
        <f t="shared" si="24"/>
        <v>-</v>
      </c>
    </row>
    <row r="1563" spans="11:11">
      <c r="K1563" s="51" t="str">
        <f t="shared" si="24"/>
        <v>-</v>
      </c>
    </row>
    <row r="1564" spans="11:11">
      <c r="K1564" s="51" t="str">
        <f t="shared" si="24"/>
        <v>-</v>
      </c>
    </row>
    <row r="1565" spans="11:11">
      <c r="K1565" s="51" t="str">
        <f t="shared" si="24"/>
        <v>-</v>
      </c>
    </row>
    <row r="1566" spans="11:11">
      <c r="K1566" s="51" t="str">
        <f t="shared" si="24"/>
        <v>-</v>
      </c>
    </row>
    <row r="1567" spans="11:11">
      <c r="K1567" s="51" t="str">
        <f t="shared" si="24"/>
        <v>-</v>
      </c>
    </row>
    <row r="1568" spans="11:11">
      <c r="K1568" s="51" t="str">
        <f t="shared" si="24"/>
        <v>-</v>
      </c>
    </row>
    <row r="1569" spans="11:11">
      <c r="K1569" s="51" t="str">
        <f t="shared" si="24"/>
        <v>-</v>
      </c>
    </row>
    <row r="1570" spans="11:11">
      <c r="K1570" s="51" t="str">
        <f t="shared" si="24"/>
        <v>-</v>
      </c>
    </row>
    <row r="1571" spans="11:11">
      <c r="K1571" s="51" t="str">
        <f t="shared" si="24"/>
        <v>-</v>
      </c>
    </row>
    <row r="1572" spans="11:11">
      <c r="K1572" s="51" t="str">
        <f t="shared" si="24"/>
        <v>-</v>
      </c>
    </row>
    <row r="1573" spans="11:11">
      <c r="K1573" s="51" t="str">
        <f t="shared" si="24"/>
        <v>-</v>
      </c>
    </row>
    <row r="1574" spans="11:11">
      <c r="K1574" s="51" t="str">
        <f t="shared" si="24"/>
        <v>-</v>
      </c>
    </row>
    <row r="1575" spans="11:11">
      <c r="K1575" s="51" t="str">
        <f t="shared" si="24"/>
        <v>-</v>
      </c>
    </row>
    <row r="1576" spans="11:11">
      <c r="K1576" s="51" t="str">
        <f t="shared" si="24"/>
        <v>-</v>
      </c>
    </row>
    <row r="1577" spans="11:11">
      <c r="K1577" s="51" t="str">
        <f t="shared" si="24"/>
        <v>-</v>
      </c>
    </row>
    <row r="1578" spans="11:11">
      <c r="K1578" s="51" t="str">
        <f t="shared" si="24"/>
        <v>-</v>
      </c>
    </row>
    <row r="1579" spans="11:11">
      <c r="K1579" s="51" t="str">
        <f t="shared" si="24"/>
        <v>-</v>
      </c>
    </row>
    <row r="1580" spans="11:11">
      <c r="K1580" s="51" t="str">
        <f t="shared" si="24"/>
        <v>-</v>
      </c>
    </row>
    <row r="1581" spans="11:11">
      <c r="K1581" s="51" t="str">
        <f t="shared" si="24"/>
        <v>-</v>
      </c>
    </row>
    <row r="1582" spans="11:11">
      <c r="K1582" s="51" t="str">
        <f t="shared" si="24"/>
        <v>-</v>
      </c>
    </row>
    <row r="1583" spans="11:11">
      <c r="K1583" s="51" t="str">
        <f t="shared" si="24"/>
        <v>-</v>
      </c>
    </row>
    <row r="1584" spans="11:11">
      <c r="K1584" s="51" t="str">
        <f t="shared" si="24"/>
        <v>-</v>
      </c>
    </row>
    <row r="1585" spans="11:11">
      <c r="K1585" s="51" t="str">
        <f t="shared" si="24"/>
        <v>-</v>
      </c>
    </row>
    <row r="1586" spans="11:11">
      <c r="K1586" s="51" t="str">
        <f t="shared" si="24"/>
        <v>-</v>
      </c>
    </row>
    <row r="1587" spans="11:11">
      <c r="K1587" s="51" t="str">
        <f t="shared" si="24"/>
        <v>-</v>
      </c>
    </row>
    <row r="1588" spans="11:11">
      <c r="K1588" s="51" t="str">
        <f t="shared" si="24"/>
        <v>-</v>
      </c>
    </row>
    <row r="1589" spans="11:11">
      <c r="K1589" s="51" t="str">
        <f t="shared" si="24"/>
        <v>-</v>
      </c>
    </row>
    <row r="1590" spans="11:11">
      <c r="K1590" s="51" t="str">
        <f t="shared" si="24"/>
        <v>-</v>
      </c>
    </row>
    <row r="1591" spans="11:11">
      <c r="K1591" s="51" t="str">
        <f t="shared" si="24"/>
        <v>-</v>
      </c>
    </row>
    <row r="1592" spans="11:11">
      <c r="K1592" s="51" t="str">
        <f t="shared" si="24"/>
        <v>-</v>
      </c>
    </row>
    <row r="1593" spans="11:11">
      <c r="K1593" s="51" t="str">
        <f t="shared" si="24"/>
        <v>-</v>
      </c>
    </row>
    <row r="1594" spans="11:11">
      <c r="K1594" s="51" t="str">
        <f t="shared" si="24"/>
        <v>-</v>
      </c>
    </row>
    <row r="1595" spans="11:11">
      <c r="K1595" s="51" t="str">
        <f t="shared" si="24"/>
        <v>-</v>
      </c>
    </row>
    <row r="1596" spans="11:11">
      <c r="K1596" s="51" t="str">
        <f t="shared" si="24"/>
        <v>-</v>
      </c>
    </row>
    <row r="1597" spans="11:11">
      <c r="K1597" s="51" t="str">
        <f t="shared" si="24"/>
        <v>-</v>
      </c>
    </row>
    <row r="1598" spans="11:11">
      <c r="K1598" s="51" t="str">
        <f t="shared" si="24"/>
        <v>-</v>
      </c>
    </row>
    <row r="1599" spans="11:11">
      <c r="K1599" s="51" t="str">
        <f t="shared" si="24"/>
        <v>-</v>
      </c>
    </row>
    <row r="1600" spans="11:11">
      <c r="K1600" s="51" t="str">
        <f t="shared" si="24"/>
        <v>-</v>
      </c>
    </row>
    <row r="1601" spans="11:11">
      <c r="K1601" s="51" t="str">
        <f t="shared" si="24"/>
        <v>-</v>
      </c>
    </row>
    <row r="1602" spans="11:11">
      <c r="K1602" s="51" t="str">
        <f t="shared" si="24"/>
        <v>-</v>
      </c>
    </row>
    <row r="1603" spans="11:11">
      <c r="K1603" s="51" t="str">
        <f t="shared" si="24"/>
        <v>-</v>
      </c>
    </row>
    <row r="1604" spans="11:11">
      <c r="K1604" s="51" t="str">
        <f t="shared" si="24"/>
        <v>-</v>
      </c>
    </row>
    <row r="1605" spans="11:11">
      <c r="K1605" s="51" t="str">
        <f t="shared" si="24"/>
        <v>-</v>
      </c>
    </row>
    <row r="1606" spans="11:11">
      <c r="K1606" s="51" t="str">
        <f t="shared" si="24"/>
        <v>-</v>
      </c>
    </row>
    <row r="1607" spans="11:11">
      <c r="K1607" s="51" t="str">
        <f t="shared" si="24"/>
        <v>-</v>
      </c>
    </row>
    <row r="1608" spans="11:11">
      <c r="K1608" s="51" t="str">
        <f t="shared" si="24"/>
        <v>-</v>
      </c>
    </row>
    <row r="1609" spans="11:11">
      <c r="K1609" s="51" t="str">
        <f t="shared" si="24"/>
        <v>-</v>
      </c>
    </row>
    <row r="1610" spans="11:11">
      <c r="K1610" s="51" t="str">
        <f t="shared" si="24"/>
        <v>-</v>
      </c>
    </row>
    <row r="1611" spans="11:11">
      <c r="K1611" s="51" t="str">
        <f t="shared" si="24"/>
        <v>-</v>
      </c>
    </row>
    <row r="1612" spans="11:11">
      <c r="K1612" s="51" t="str">
        <f t="shared" si="24"/>
        <v>-</v>
      </c>
    </row>
    <row r="1613" spans="11:11">
      <c r="K1613" s="51" t="str">
        <f t="shared" ref="K1613:K1661" si="25">CONCATENATE(I1613,"-",J1613)</f>
        <v>-</v>
      </c>
    </row>
    <row r="1614" spans="11:11">
      <c r="K1614" s="51" t="str">
        <f t="shared" si="25"/>
        <v>-</v>
      </c>
    </row>
    <row r="1615" spans="11:11">
      <c r="K1615" s="51" t="str">
        <f t="shared" si="25"/>
        <v>-</v>
      </c>
    </row>
    <row r="1616" spans="11:11">
      <c r="K1616" s="51" t="str">
        <f t="shared" si="25"/>
        <v>-</v>
      </c>
    </row>
    <row r="1617" spans="11:11">
      <c r="K1617" s="51" t="str">
        <f t="shared" si="25"/>
        <v>-</v>
      </c>
    </row>
    <row r="1618" spans="11:11">
      <c r="K1618" s="51" t="str">
        <f t="shared" si="25"/>
        <v>-</v>
      </c>
    </row>
    <row r="1619" spans="11:11">
      <c r="K1619" s="51" t="str">
        <f t="shared" si="25"/>
        <v>-</v>
      </c>
    </row>
    <row r="1620" spans="11:11">
      <c r="K1620" s="51" t="str">
        <f t="shared" si="25"/>
        <v>-</v>
      </c>
    </row>
    <row r="1621" spans="11:11">
      <c r="K1621" s="51" t="str">
        <f t="shared" si="25"/>
        <v>-</v>
      </c>
    </row>
    <row r="1622" spans="11:11">
      <c r="K1622" s="51" t="str">
        <f t="shared" si="25"/>
        <v>-</v>
      </c>
    </row>
    <row r="1623" spans="11:11">
      <c r="K1623" s="51" t="str">
        <f t="shared" si="25"/>
        <v>-</v>
      </c>
    </row>
    <row r="1624" spans="11:11">
      <c r="K1624" s="51" t="str">
        <f t="shared" si="25"/>
        <v>-</v>
      </c>
    </row>
    <row r="1625" spans="11:11">
      <c r="K1625" s="51" t="str">
        <f t="shared" si="25"/>
        <v>-</v>
      </c>
    </row>
    <row r="1626" spans="11:11">
      <c r="K1626" s="51" t="str">
        <f t="shared" si="25"/>
        <v>-</v>
      </c>
    </row>
    <row r="1627" spans="11:11">
      <c r="K1627" s="51" t="str">
        <f t="shared" si="25"/>
        <v>-</v>
      </c>
    </row>
    <row r="1628" spans="11:11">
      <c r="K1628" s="51" t="str">
        <f t="shared" si="25"/>
        <v>-</v>
      </c>
    </row>
    <row r="1629" spans="11:11">
      <c r="K1629" s="51" t="str">
        <f t="shared" si="25"/>
        <v>-</v>
      </c>
    </row>
    <row r="1630" spans="11:11">
      <c r="K1630" s="51" t="str">
        <f t="shared" si="25"/>
        <v>-</v>
      </c>
    </row>
    <row r="1631" spans="11:11">
      <c r="K1631" s="51" t="str">
        <f t="shared" si="25"/>
        <v>-</v>
      </c>
    </row>
    <row r="1632" spans="11:11">
      <c r="K1632" s="51" t="str">
        <f t="shared" si="25"/>
        <v>-</v>
      </c>
    </row>
    <row r="1633" spans="11:11">
      <c r="K1633" s="51" t="str">
        <f t="shared" si="25"/>
        <v>-</v>
      </c>
    </row>
    <row r="1634" spans="11:11">
      <c r="K1634" s="51" t="str">
        <f t="shared" si="25"/>
        <v>-</v>
      </c>
    </row>
    <row r="1635" spans="11:11">
      <c r="K1635" s="51" t="str">
        <f t="shared" si="25"/>
        <v>-</v>
      </c>
    </row>
    <row r="1636" spans="11:11">
      <c r="K1636" s="51" t="str">
        <f t="shared" si="25"/>
        <v>-</v>
      </c>
    </row>
    <row r="1637" spans="11:11">
      <c r="K1637" s="51" t="str">
        <f t="shared" si="25"/>
        <v>-</v>
      </c>
    </row>
    <row r="1638" spans="11:11">
      <c r="K1638" s="51" t="str">
        <f t="shared" si="25"/>
        <v>-</v>
      </c>
    </row>
    <row r="1639" spans="11:11">
      <c r="K1639" s="51" t="str">
        <f t="shared" si="25"/>
        <v>-</v>
      </c>
    </row>
    <row r="1640" spans="11:11">
      <c r="K1640" s="51" t="str">
        <f t="shared" si="25"/>
        <v>-</v>
      </c>
    </row>
    <row r="1641" spans="11:11">
      <c r="K1641" s="51" t="str">
        <f t="shared" si="25"/>
        <v>-</v>
      </c>
    </row>
    <row r="1642" spans="11:11">
      <c r="K1642" s="51" t="str">
        <f t="shared" si="25"/>
        <v>-</v>
      </c>
    </row>
    <row r="1643" spans="11:11">
      <c r="K1643" s="51" t="str">
        <f t="shared" si="25"/>
        <v>-</v>
      </c>
    </row>
    <row r="1644" spans="11:11">
      <c r="K1644" s="51" t="str">
        <f t="shared" si="25"/>
        <v>-</v>
      </c>
    </row>
    <row r="1645" spans="11:11">
      <c r="K1645" s="51" t="str">
        <f t="shared" si="25"/>
        <v>-</v>
      </c>
    </row>
    <row r="1646" spans="11:11">
      <c r="K1646" s="51" t="str">
        <f t="shared" si="25"/>
        <v>-</v>
      </c>
    </row>
    <row r="1647" spans="11:11">
      <c r="K1647" s="51" t="str">
        <f t="shared" si="25"/>
        <v>-</v>
      </c>
    </row>
    <row r="1648" spans="11:11">
      <c r="K1648" s="51" t="str">
        <f t="shared" si="25"/>
        <v>-</v>
      </c>
    </row>
    <row r="1649" spans="11:11">
      <c r="K1649" s="51" t="str">
        <f t="shared" si="25"/>
        <v>-</v>
      </c>
    </row>
    <row r="1650" spans="11:11">
      <c r="K1650" s="51" t="str">
        <f t="shared" si="25"/>
        <v>-</v>
      </c>
    </row>
    <row r="1651" spans="11:11">
      <c r="K1651" s="51" t="str">
        <f t="shared" si="25"/>
        <v>-</v>
      </c>
    </row>
    <row r="1652" spans="11:11">
      <c r="K1652" s="51" t="str">
        <f t="shared" si="25"/>
        <v>-</v>
      </c>
    </row>
    <row r="1653" spans="11:11">
      <c r="K1653" s="51" t="str">
        <f t="shared" si="25"/>
        <v>-</v>
      </c>
    </row>
    <row r="1654" spans="11:11">
      <c r="K1654" s="51" t="str">
        <f t="shared" si="25"/>
        <v>-</v>
      </c>
    </row>
    <row r="1655" spans="11:11">
      <c r="K1655" s="51" t="str">
        <f t="shared" si="25"/>
        <v>-</v>
      </c>
    </row>
    <row r="1656" spans="11:11">
      <c r="K1656" s="51" t="str">
        <f t="shared" si="25"/>
        <v>-</v>
      </c>
    </row>
    <row r="1657" spans="11:11">
      <c r="K1657" s="51" t="str">
        <f t="shared" si="25"/>
        <v>-</v>
      </c>
    </row>
    <row r="1658" spans="11:11">
      <c r="K1658" s="51" t="str">
        <f t="shared" si="25"/>
        <v>-</v>
      </c>
    </row>
    <row r="1659" spans="11:11">
      <c r="K1659" s="51" t="str">
        <f t="shared" si="25"/>
        <v>-</v>
      </c>
    </row>
    <row r="1660" spans="11:11">
      <c r="K1660" s="51" t="str">
        <f t="shared" si="25"/>
        <v>-</v>
      </c>
    </row>
    <row r="1661" spans="11:11">
      <c r="K1661" s="51" t="str">
        <f t="shared" si="25"/>
        <v>-</v>
      </c>
    </row>
  </sheetData>
  <customSheetViews>
    <customSheetView guid="{C7102D02-788C-4FD5-8A9F-89AF3942CCB0}"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
      <headerFooter>
        <oddFooter>&amp;L&amp;6Carrera 30 No 25-90 Piso 9 Costado oriental PBX: (1) 368 00 38Código Postal: 111311www.serviciocivil.gov.co&amp;11&amp;C&amp;G&amp;R&amp;6Página &amp;P de &amp;N</oddFooter>
      </headerFooter>
    </customSheetView>
    <customSheetView guid="{D37B0559-C99D-4EDA-BAC4-3F8DB0B3460A}"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
      <headerFooter>
        <oddFooter>&amp;L&amp;6Carrera 30 No 25-90 Piso 9 Costado oriental PBX: (1) 368 00 38Código Postal: 111311www.serviciocivil.gov.co&amp;11&amp;C&amp;G&amp;R&amp;6Página &amp;P de &amp;N</oddFooter>
      </headerFooter>
    </customSheetView>
    <customSheetView guid="{56F99F4B-4280-42EC-833E-478E9E571AD4}"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3"/>
      <headerFooter>
        <oddFooter>&amp;L&amp;6Carrera 30 No 25-90 Piso 9 Costado oriental PBX: (1) 368 00 38Código Postal: 111311www.serviciocivil.gov.co&amp;11&amp;C&amp;G&amp;R&amp;6Página &amp;P de &amp;N</oddFooter>
      </headerFooter>
    </customSheetView>
    <customSheetView guid="{2AD9EF47-AC53-4E98-A03A-05B843BE4BE8}"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4"/>
      <headerFooter>
        <oddFooter>&amp;L&amp;6Carrera 30 No 25-90 Piso 9 Costado oriental PBX: (1) 368 00 38Código Postal: 111311www.serviciocivil.gov.co&amp;11&amp;C&amp;G&amp;R&amp;6Página &amp;P de &amp;N</oddFooter>
      </headerFooter>
    </customSheetView>
    <customSheetView guid="{3A5697C3-32C3-4CB4-89B9-188D7136933B}"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5"/>
      <headerFooter>
        <oddFooter>&amp;L&amp;6Carrera 30 No 25-90 Piso 9 Costado oriental PBX: (1) 368 00 38Código Postal: 111311www.serviciocivil.gov.co&amp;11&amp;C&amp;G&amp;R&amp;6Página &amp;P de &amp;N</oddFooter>
      </headerFooter>
    </customSheetView>
    <customSheetView guid="{A2B88F19-5BB2-48CD-A2A2-022ACF2A0299}"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6"/>
      <headerFooter>
        <oddFooter>&amp;L&amp;6Carrera 30 No 25-90 Piso 9 Costado oriental PBX: (1) 368 00 38Código Postal: 111311www.serviciocivil.gov.co&amp;11&amp;C&amp;G&amp;R&amp;6Página &amp;P de &amp;N</oddFooter>
      </headerFooter>
    </customSheetView>
    <customSheetView guid="{8DDC4A9B-2B45-430C-A7BE-82A4208B61D4}"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7"/>
      <headerFooter>
        <oddFooter>&amp;L&amp;6Carrera 30 No 25-90 Piso 9 Costado oriental PBX: (1) 368 00 38Código Postal: 111311www.serviciocivil.gov.co&amp;11&amp;C&amp;G&amp;R&amp;6Página &amp;P de &amp;N</oddFooter>
      </headerFooter>
    </customSheetView>
    <customSheetView guid="{85DF10E5-B9D7-436C-B1B4-AB007EA1F0C7}"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8"/>
      <headerFooter>
        <oddFooter>&amp;L&amp;6Carrera 30 No 25-90 Piso 9 Costado oriental PBX: (1) 368 00 38Código Postal: 111311www.serviciocivil.gov.co&amp;11&amp;C&amp;G&amp;R&amp;6Página &amp;P de &amp;N</oddFooter>
      </headerFooter>
    </customSheetView>
    <customSheetView guid="{28EB79F0-395E-4767-86D6-97F6B702BA68}"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9"/>
      <headerFooter>
        <oddFooter>&amp;L&amp;6Carrera 30 No 25-90 Piso 9 Costado oriental PBX: (1) 368 00 38Código Postal: 111311www.serviciocivil.gov.co&amp;11&amp;C&amp;G&amp;R&amp;6Página &amp;P de &amp;N</oddFooter>
      </headerFooter>
    </customSheetView>
    <customSheetView guid="{E6E07115-0749-47B6-92C6-F1941D61B2DA}"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0"/>
      <headerFooter>
        <oddFooter>&amp;L&amp;6Carrera 30 No 25-90 Piso 9 Costado oriental PBX: (1) 368 00 38Código Postal: 111311www.serviciocivil.gov.co&amp;11&amp;C&amp;G&amp;R&amp;6Página &amp;P de &amp;N</oddFooter>
      </headerFooter>
    </customSheetView>
    <customSheetView guid="{338E1B1A-3538-4D38-AA60-34697D8F19F7}"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1"/>
      <headerFooter>
        <oddFooter>&amp;L&amp;6Carrera 30 No 25-90 Piso 9 Costado oriental PBX: (1) 368 00 38Código Postal: 111311www.serviciocivil.gov.co&amp;11&amp;C&amp;G&amp;R&amp;6Página &amp;P de &amp;N</oddFooter>
      </headerFooter>
    </customSheetView>
    <customSheetView guid="{D875E5C8-73FE-4CB0-89D6-D68A9E2B92E6}"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2"/>
      <headerFooter>
        <oddFooter>&amp;L&amp;6Carrera 30 No 25-90 Piso 9 Costado oriental PBX: (1) 368 00 38Código Postal: 111311www.serviciocivil.gov.co&amp;11&amp;C&amp;G&amp;R&amp;6Página &amp;P de &amp;N</oddFooter>
      </headerFooter>
    </customSheetView>
    <customSheetView guid="{E921765E-E8CF-4A14-BC17-10404CBCBB56}"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3"/>
      <headerFooter>
        <oddFooter>&amp;L&amp;6Carrera 30 No 25-90 Piso 9 Costado oriental PBX: (1) 368 00 38Código Postal: 111311www.serviciocivil.gov.co&amp;11&amp;C&amp;G&amp;R&amp;6Página &amp;P de &amp;N</oddFooter>
      </headerFooter>
    </customSheetView>
    <customSheetView guid="{A9711ADC-59AF-45C0-9380-5AF627DC59FD}"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4"/>
      <headerFooter>
        <oddFooter>&amp;L&amp;6Carrera 30 No 25-90 Piso 9 Costado oriental PBX: (1) 368 00 38Código Postal: 111311www.serviciocivil.gov.co&amp;11&amp;C&amp;G&amp;R&amp;6Página &amp;P de &amp;N</oddFooter>
      </headerFooter>
    </customSheetView>
    <customSheetView guid="{4A38B631-B1A8-438C-8619-2337EA6BD300}"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5"/>
      <headerFooter>
        <oddFooter>&amp;L&amp;6Carrera 30 No 25-90 Piso 9 Costado oriental PBX: (1) 368 00 38Código Postal: 111311www.serviciocivil.gov.co&amp;11&amp;C&amp;G&amp;R&amp;6Página &amp;P de &amp;N</oddFooter>
      </headerFooter>
    </customSheetView>
    <customSheetView guid="{B2401E5E-9665-417D-8828-F978148A603E}"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6"/>
      <headerFooter>
        <oddFooter>&amp;L&amp;6Carrera 30 No 25-90 Piso 9 Costado oriental PBX: (1) 368 00 38Código Postal: 111311www.serviciocivil.gov.co&amp;11&amp;C&amp;G&amp;R&amp;6Página &amp;P de &amp;N</oddFooter>
      </headerFooter>
    </customSheetView>
    <customSheetView guid="{9C1D4242-0668-4426-9758-9FE329020DAC}"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7"/>
      <headerFooter>
        <oddFooter>&amp;L&amp;6Carrera 30 No 25-90 Piso 9 Costado oriental PBX: (1) 368 00 38Código Postal: 111311www.serviciocivil.gov.co&amp;11&amp;C&amp;G&amp;R&amp;6Página &amp;P de &amp;N</oddFooter>
      </headerFooter>
    </customSheetView>
    <customSheetView guid="{FCE1872E-FA8F-45BB-BEA3-8D26A8E3DF65}"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8"/>
      <headerFooter>
        <oddFooter>&amp;L&amp;6Carrera 30 No 25-90 Piso 9 Costado oriental PBX: (1) 368 00 38Código Postal: 111311www.serviciocivil.gov.co&amp;11&amp;C&amp;G&amp;R&amp;6Página &amp;P de &amp;N</oddFooter>
      </headerFooter>
    </customSheetView>
    <customSheetView guid="{B6B3D1B5-4EC4-46FA-98FB-C9A444455A8A}"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19"/>
      <headerFooter>
        <oddFooter>&amp;L&amp;6Carrera 30 No 25-90 Piso 9 Costado oriental PBX: (1) 368 00 38Código Postal: 111311www.serviciocivil.gov.co&amp;11&amp;C&amp;G&amp;R&amp;6Página &amp;P de &amp;N</oddFooter>
      </headerFooter>
    </customSheetView>
    <customSheetView guid="{91E911A3-C514-4054-A7A3-0A80904158C5}" scale="93"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0"/>
      <headerFooter>
        <oddFooter>&amp;L&amp;6Carrera 30 No 25-90 Piso 9 Costado oriental PBX: (1) 368 00 38Código Postal: 111311www.serviciocivil.gov.co&amp;11&amp;C&amp;G&amp;R&amp;6Página &amp;P de &amp;N</oddFooter>
      </headerFooter>
    </customSheetView>
    <customSheetView guid="{D41B4035-8BD2-47AB-A832-1F7BBC142080}"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1"/>
      <headerFooter>
        <oddFooter>&amp;L&amp;6Carrera 30 No 25-90 Piso 9 Costado oriental PBX: (1) 368 00 38Código Postal: 111311www.serviciocivil.gov.co&amp;11&amp;C&amp;G&amp;R&amp;6Página &amp;P de &amp;N</oddFooter>
      </headerFooter>
    </customSheetView>
    <customSheetView guid="{E9F22DC8-DF35-4B57-82D5-15C70FC87FF7}"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2"/>
      <headerFooter>
        <oddFooter>&amp;L&amp;6Carrera 30 No 25-90 Piso 9 Costado oriental PBX: (1) 368 00 38Código Postal: 111311www.serviciocivil.gov.co&amp;11&amp;C&amp;G&amp;R&amp;6Página &amp;P de &amp;N</oddFooter>
      </headerFooter>
    </customSheetView>
    <customSheetView guid="{8C6BF91F-C526-4359-843D-4C677FE09932}"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3"/>
      <headerFooter>
        <oddFooter>&amp;L&amp;6Carrera 30 No 25-90 Piso 9 Costado oriental PBX: (1) 368 00 38Código Postal: 111311www.serviciocivil.gov.co&amp;11&amp;C&amp;G&amp;R&amp;6Página &amp;P de &amp;N</oddFooter>
      </headerFooter>
    </customSheetView>
    <customSheetView guid="{8E813F4D-8069-40F4-AFAE-768DAB110D2F}"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4"/>
      <headerFooter>
        <oddFooter>&amp;L&amp;6Carrera 30 No 25-90 Piso 9 Costado oriental PBX: (1) 368 00 38Código Postal: 111311www.serviciocivil.gov.co&amp;11&amp;C&amp;G&amp;R&amp;6Página &amp;P de &amp;N</oddFooter>
      </headerFooter>
    </customSheetView>
    <customSheetView guid="{75E85E36-D729-42B5-A341-5B81B528C62C}" scale="93" showPageBreaks="1" printArea="1" hiddenColumns="1" state="hidden">
      <selection activeCell="B12" sqref="B12"/>
      <pageMargins left="0.51181102362204722" right="0.51181102362204722" top="0.55118110236220474" bottom="0.55118110236220474" header="0.31496062992125984" footer="0.31496062992125984"/>
      <printOptions horizontalCentered="1" verticalCentered="1"/>
      <pageSetup paperSize="122" scale="20" orientation="landscape" r:id="rId25"/>
      <headerFooter>
        <oddFooter>&amp;L&amp;6Carrera 30 No 25-90 Piso 9 Costado oriental PBX: (1) 368 00 38Código Postal: 111311www.serviciocivil.gov.co&amp;11&amp;C&amp;G&amp;R&amp;6Página &amp;P de &amp;N</oddFooter>
      </headerFooter>
    </customSheetView>
  </customSheetViews>
  <mergeCells count="29">
    <mergeCell ref="E1:AE2"/>
    <mergeCell ref="AF1:AH2"/>
    <mergeCell ref="E3:AE4"/>
    <mergeCell ref="AF3:AH4"/>
    <mergeCell ref="E5:AE6"/>
    <mergeCell ref="AF5:AH6"/>
    <mergeCell ref="A8:AH8"/>
    <mergeCell ref="I9:L9"/>
    <mergeCell ref="M9:T9"/>
    <mergeCell ref="U9:AH9"/>
    <mergeCell ref="I10:L10"/>
    <mergeCell ref="M10:M11"/>
    <mergeCell ref="N10:Q10"/>
    <mergeCell ref="R10:T10"/>
    <mergeCell ref="U10:Y10"/>
    <mergeCell ref="AC10:AE10"/>
    <mergeCell ref="AF10:AH10"/>
    <mergeCell ref="Z10:AB10"/>
    <mergeCell ref="I12:I14"/>
    <mergeCell ref="J12:J14"/>
    <mergeCell ref="L12:L14"/>
    <mergeCell ref="H12:H14"/>
    <mergeCell ref="A9:H10"/>
    <mergeCell ref="A12:A14"/>
    <mergeCell ref="C12:C14"/>
    <mergeCell ref="E12:E14"/>
    <mergeCell ref="F12:F14"/>
    <mergeCell ref="G12:G14"/>
    <mergeCell ref="D12:D14"/>
  </mergeCells>
  <conditionalFormatting sqref="L12 L15:L1048576">
    <cfRule type="containsText" dxfId="10" priority="1" operator="containsText" text="Bajo">
      <formula>NOT(ISERROR(SEARCH("Bajo",L12)))</formula>
    </cfRule>
    <cfRule type="containsText" dxfId="9" priority="2" operator="containsText" text="Moderado">
      <formula>NOT(ISERROR(SEARCH("Moderado",L12)))</formula>
    </cfRule>
    <cfRule type="containsText" dxfId="8" priority="3" operator="containsText" text="Alto">
      <formula>NOT(ISERROR(SEARCH("Alto",L12)))</formula>
    </cfRule>
    <cfRule type="containsText" dxfId="7" priority="4" operator="containsText" text="Extremadamente alto">
      <formula>NOT(ISERROR(SEARCH("Extremadamente alto",L12)))</formula>
    </cfRule>
  </conditionalFormatting>
  <printOptions horizontalCentered="1" verticalCentered="1"/>
  <pageMargins left="0.51181102362204722" right="0.51181102362204722" top="0.55118110236220474" bottom="0.55118110236220474" header="0.31496062992125984" footer="0.31496062992125984"/>
  <pageSetup paperSize="122" scale="20" orientation="landscape" r:id="rId26"/>
  <headerFooter>
    <oddFooter>&amp;L&amp;6Carrera 30 No 25-90 Piso 9 Costado oriental PBX: (1) 368 00 38Código Postal: 111311www.serviciocivil.gov.co&amp;11&amp;C&amp;G&amp;R&amp;6Página &amp;P de &amp;N</oddFooter>
  </headerFooter>
  <drawing r:id="rId27"/>
  <legacyDrawingHF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118"/>
  <sheetViews>
    <sheetView topLeftCell="A9" workbookViewId="0">
      <selection activeCell="G15" sqref="G15:I39"/>
    </sheetView>
  </sheetViews>
  <sheetFormatPr baseColWidth="10" defaultRowHeight="15"/>
  <cols>
    <col min="1" max="1" width="15.42578125" customWidth="1"/>
    <col min="2" max="2" width="33.140625" bestFit="1" customWidth="1"/>
    <col min="3" max="3" width="16.85546875" customWidth="1"/>
    <col min="4" max="4" width="19.140625" customWidth="1"/>
    <col min="9" max="9" width="16.42578125" customWidth="1"/>
  </cols>
  <sheetData>
    <row r="1" spans="1:10" ht="24">
      <c r="A1" s="23" t="s">
        <v>3</v>
      </c>
      <c r="B1" s="24" t="s">
        <v>4</v>
      </c>
      <c r="C1" s="23" t="s">
        <v>5</v>
      </c>
      <c r="D1" s="23" t="s">
        <v>6</v>
      </c>
      <c r="I1" s="53" t="s">
        <v>55</v>
      </c>
    </row>
    <row r="2" spans="1:10">
      <c r="A2" s="25" t="s">
        <v>9</v>
      </c>
      <c r="B2" s="25"/>
      <c r="C2" s="25"/>
      <c r="D2" s="25"/>
      <c r="I2" s="54" t="s">
        <v>56</v>
      </c>
    </row>
    <row r="3" spans="1:10" ht="24.75" thickBot="1">
      <c r="A3" s="26" t="s">
        <v>12</v>
      </c>
      <c r="B3" s="27">
        <v>1</v>
      </c>
      <c r="C3" s="28" t="s">
        <v>13</v>
      </c>
      <c r="D3" s="29" t="s">
        <v>14</v>
      </c>
      <c r="I3" s="55" t="s">
        <v>57</v>
      </c>
    </row>
    <row r="4" spans="1:10" ht="37.5" thickTop="1" thickBot="1">
      <c r="A4" s="30" t="s">
        <v>24</v>
      </c>
      <c r="B4" s="31">
        <v>2</v>
      </c>
      <c r="C4" s="32" t="s">
        <v>25</v>
      </c>
      <c r="D4" s="33" t="s">
        <v>26</v>
      </c>
      <c r="I4" s="56" t="s">
        <v>58</v>
      </c>
    </row>
    <row r="5" spans="1:10" ht="49.5" thickTop="1" thickBot="1">
      <c r="A5" s="34" t="s">
        <v>32</v>
      </c>
      <c r="B5" s="35">
        <v>3</v>
      </c>
      <c r="C5" s="36" t="s">
        <v>33</v>
      </c>
      <c r="D5" s="37" t="s">
        <v>34</v>
      </c>
      <c r="I5" s="57" t="s">
        <v>59</v>
      </c>
    </row>
    <row r="6" spans="1:10" ht="17.25" thickTop="1" thickBot="1">
      <c r="A6" s="38" t="s">
        <v>35</v>
      </c>
      <c r="B6" s="39">
        <v>4</v>
      </c>
      <c r="C6" s="40" t="s">
        <v>36</v>
      </c>
      <c r="D6" s="41" t="s">
        <v>37</v>
      </c>
    </row>
    <row r="7" spans="1:10" ht="17.25" thickTop="1" thickBot="1">
      <c r="A7" s="42" t="s">
        <v>38</v>
      </c>
      <c r="B7" s="43">
        <v>5</v>
      </c>
      <c r="C7" s="44" t="s">
        <v>39</v>
      </c>
      <c r="D7" s="45" t="s">
        <v>40</v>
      </c>
    </row>
    <row r="8" spans="1:10" ht="15.75" thickTop="1"/>
    <row r="10" spans="1:10">
      <c r="A10" t="s">
        <v>29</v>
      </c>
      <c r="J10" t="s">
        <v>84</v>
      </c>
    </row>
    <row r="11" spans="1:10">
      <c r="A11" t="s">
        <v>41</v>
      </c>
    </row>
    <row r="12" spans="1:10">
      <c r="J12" t="s">
        <v>46</v>
      </c>
    </row>
    <row r="13" spans="1:10">
      <c r="E13" s="46" t="s">
        <v>48</v>
      </c>
      <c r="J13" t="s">
        <v>47</v>
      </c>
    </row>
    <row r="14" spans="1:10">
      <c r="E14" s="46" t="s">
        <v>19</v>
      </c>
      <c r="F14" s="46" t="s">
        <v>20</v>
      </c>
      <c r="G14" s="46" t="s">
        <v>49</v>
      </c>
      <c r="H14" s="46" t="s">
        <v>50</v>
      </c>
    </row>
    <row r="15" spans="1:10">
      <c r="A15" s="25" t="s">
        <v>15</v>
      </c>
      <c r="E15">
        <v>1</v>
      </c>
      <c r="F15">
        <v>1</v>
      </c>
      <c r="G15" t="str">
        <f>(E15&amp;"-"&amp;F15)</f>
        <v>1-1</v>
      </c>
      <c r="H15" t="s">
        <v>51</v>
      </c>
      <c r="I15" t="s">
        <v>229</v>
      </c>
      <c r="J15" t="s">
        <v>47</v>
      </c>
    </row>
    <row r="16" spans="1:10">
      <c r="A16" s="25" t="s">
        <v>27</v>
      </c>
      <c r="E16">
        <v>1</v>
      </c>
      <c r="F16">
        <v>2</v>
      </c>
      <c r="G16" t="str">
        <f t="shared" ref="G16:G39" si="0">(E16&amp;"-"&amp;F16)</f>
        <v>1-2</v>
      </c>
      <c r="H16" t="s">
        <v>51</v>
      </c>
      <c r="I16" t="s">
        <v>229</v>
      </c>
    </row>
    <row r="17" spans="1:15">
      <c r="A17" s="25" t="s">
        <v>42</v>
      </c>
      <c r="E17">
        <v>1</v>
      </c>
      <c r="F17">
        <v>3</v>
      </c>
      <c r="G17" t="str">
        <f t="shared" si="0"/>
        <v>1-3</v>
      </c>
      <c r="H17" t="s">
        <v>51</v>
      </c>
      <c r="I17" t="s">
        <v>229</v>
      </c>
    </row>
    <row r="18" spans="1:15">
      <c r="A18" s="25" t="s">
        <v>31</v>
      </c>
      <c r="E18">
        <v>1</v>
      </c>
      <c r="F18">
        <v>4</v>
      </c>
      <c r="G18" t="str">
        <f t="shared" si="0"/>
        <v>1-4</v>
      </c>
      <c r="H18" t="s">
        <v>52</v>
      </c>
      <c r="I18" t="s">
        <v>57</v>
      </c>
    </row>
    <row r="19" spans="1:15">
      <c r="A19" s="25" t="s">
        <v>43</v>
      </c>
      <c r="E19">
        <v>1</v>
      </c>
      <c r="F19">
        <v>5</v>
      </c>
      <c r="G19" t="str">
        <f t="shared" si="0"/>
        <v>1-5</v>
      </c>
      <c r="H19" t="s">
        <v>53</v>
      </c>
      <c r="I19" t="s">
        <v>58</v>
      </c>
      <c r="J19" t="s">
        <v>85</v>
      </c>
    </row>
    <row r="20" spans="1:15">
      <c r="A20" s="25" t="s">
        <v>28</v>
      </c>
      <c r="E20">
        <v>2</v>
      </c>
      <c r="F20">
        <v>1</v>
      </c>
      <c r="G20" t="str">
        <f t="shared" si="0"/>
        <v>2-1</v>
      </c>
      <c r="H20" t="s">
        <v>51</v>
      </c>
      <c r="I20" t="s">
        <v>229</v>
      </c>
    </row>
    <row r="21" spans="1:15">
      <c r="A21" s="25" t="s">
        <v>44</v>
      </c>
      <c r="E21">
        <v>2</v>
      </c>
      <c r="F21">
        <v>2</v>
      </c>
      <c r="G21" t="str">
        <f t="shared" si="0"/>
        <v>2-2</v>
      </c>
      <c r="H21" t="s">
        <v>51</v>
      </c>
      <c r="I21" t="s">
        <v>229</v>
      </c>
      <c r="J21" s="550" t="s">
        <v>89</v>
      </c>
      <c r="K21" s="550"/>
      <c r="L21" s="550" t="s">
        <v>87</v>
      </c>
      <c r="M21" s="550"/>
      <c r="N21" s="550" t="s">
        <v>88</v>
      </c>
      <c r="O21" s="550"/>
    </row>
    <row r="22" spans="1:15">
      <c r="A22" s="25" t="s">
        <v>45</v>
      </c>
      <c r="E22">
        <v>2</v>
      </c>
      <c r="F22">
        <v>3</v>
      </c>
      <c r="G22" t="str">
        <f t="shared" si="0"/>
        <v>2-3</v>
      </c>
      <c r="H22" t="s">
        <v>52</v>
      </c>
      <c r="I22" t="s">
        <v>57</v>
      </c>
      <c r="J22" s="68" t="s">
        <v>70</v>
      </c>
      <c r="K22" s="68">
        <v>25</v>
      </c>
      <c r="L22" s="68" t="s">
        <v>70</v>
      </c>
      <c r="M22" s="68">
        <v>25</v>
      </c>
      <c r="N22" s="68" t="s">
        <v>70</v>
      </c>
      <c r="O22" s="68">
        <v>50</v>
      </c>
    </row>
    <row r="23" spans="1:15">
      <c r="E23">
        <v>2</v>
      </c>
      <c r="F23">
        <v>4</v>
      </c>
      <c r="G23" t="str">
        <f t="shared" si="0"/>
        <v>2-4</v>
      </c>
      <c r="H23" t="s">
        <v>53</v>
      </c>
      <c r="I23" t="s">
        <v>58</v>
      </c>
      <c r="J23" s="68" t="s">
        <v>86</v>
      </c>
      <c r="K23" s="68">
        <v>0</v>
      </c>
      <c r="L23" s="68" t="s">
        <v>47</v>
      </c>
      <c r="M23" s="68">
        <v>0</v>
      </c>
      <c r="N23" s="68" t="s">
        <v>86</v>
      </c>
      <c r="O23" s="68">
        <v>0</v>
      </c>
    </row>
    <row r="24" spans="1:15">
      <c r="A24" s="25" t="s">
        <v>46</v>
      </c>
      <c r="E24">
        <v>2</v>
      </c>
      <c r="F24">
        <v>5</v>
      </c>
      <c r="G24" t="str">
        <f t="shared" si="0"/>
        <v>2-5</v>
      </c>
      <c r="H24" t="s">
        <v>53</v>
      </c>
      <c r="I24" t="s">
        <v>58</v>
      </c>
    </row>
    <row r="25" spans="1:15">
      <c r="A25" s="25" t="s">
        <v>47</v>
      </c>
      <c r="E25">
        <v>3</v>
      </c>
      <c r="F25">
        <v>1</v>
      </c>
      <c r="G25" t="str">
        <f t="shared" si="0"/>
        <v>3-1</v>
      </c>
      <c r="H25" t="s">
        <v>52</v>
      </c>
      <c r="I25" t="s">
        <v>57</v>
      </c>
    </row>
    <row r="26" spans="1:15">
      <c r="A26" s="25" t="s">
        <v>30</v>
      </c>
      <c r="E26">
        <v>3</v>
      </c>
      <c r="F26">
        <v>2</v>
      </c>
      <c r="G26" t="str">
        <f t="shared" si="0"/>
        <v>3-2</v>
      </c>
      <c r="H26" t="s">
        <v>52</v>
      </c>
      <c r="I26" t="s">
        <v>57</v>
      </c>
      <c r="J26" s="547" t="s">
        <v>95</v>
      </c>
      <c r="K26" s="547"/>
      <c r="L26" s="547"/>
      <c r="M26" s="547"/>
    </row>
    <row r="27" spans="1:15" ht="15.75">
      <c r="E27">
        <v>3</v>
      </c>
      <c r="F27">
        <v>3</v>
      </c>
      <c r="G27" t="str">
        <f t="shared" si="0"/>
        <v>3-3</v>
      </c>
      <c r="H27" t="s">
        <v>53</v>
      </c>
      <c r="I27" t="s">
        <v>58</v>
      </c>
      <c r="J27" s="550" t="s">
        <v>94</v>
      </c>
      <c r="K27" s="550"/>
      <c r="L27" s="551" t="s">
        <v>96</v>
      </c>
      <c r="M27" s="551"/>
    </row>
    <row r="28" spans="1:15">
      <c r="E28">
        <v>3</v>
      </c>
      <c r="F28">
        <v>4</v>
      </c>
      <c r="G28" t="str">
        <f t="shared" si="0"/>
        <v>3-4</v>
      </c>
      <c r="H28" t="s">
        <v>53</v>
      </c>
      <c r="I28" t="s">
        <v>58</v>
      </c>
      <c r="J28" s="68" t="s">
        <v>91</v>
      </c>
      <c r="K28" s="68" t="s">
        <v>90</v>
      </c>
      <c r="L28" s="548">
        <v>0</v>
      </c>
      <c r="M28" s="549"/>
    </row>
    <row r="29" spans="1:15">
      <c r="E29">
        <v>3</v>
      </c>
      <c r="F29">
        <v>5</v>
      </c>
      <c r="G29" t="str">
        <f t="shared" si="0"/>
        <v>3-5</v>
      </c>
      <c r="H29" t="s">
        <v>54</v>
      </c>
      <c r="I29" t="s">
        <v>59</v>
      </c>
      <c r="J29" s="68" t="s">
        <v>91</v>
      </c>
      <c r="K29" s="68" t="s">
        <v>92</v>
      </c>
      <c r="L29" s="548">
        <v>1</v>
      </c>
      <c r="M29" s="549"/>
    </row>
    <row r="30" spans="1:15">
      <c r="A30" t="s">
        <v>97</v>
      </c>
      <c r="E30">
        <v>4</v>
      </c>
      <c r="F30">
        <v>1</v>
      </c>
      <c r="G30" t="str">
        <f t="shared" si="0"/>
        <v>4-1</v>
      </c>
      <c r="H30" t="s">
        <v>53</v>
      </c>
      <c r="I30" t="s">
        <v>58</v>
      </c>
      <c r="J30" s="68" t="s">
        <v>91</v>
      </c>
      <c r="K30" s="68" t="s">
        <v>93</v>
      </c>
      <c r="L30" s="548">
        <v>2</v>
      </c>
      <c r="M30" s="549"/>
    </row>
    <row r="31" spans="1:15">
      <c r="A31" t="s">
        <v>70</v>
      </c>
      <c r="E31">
        <v>4</v>
      </c>
      <c r="F31">
        <v>2</v>
      </c>
      <c r="G31" t="str">
        <f t="shared" si="0"/>
        <v>4-2</v>
      </c>
      <c r="H31" t="s">
        <v>53</v>
      </c>
      <c r="I31" t="s">
        <v>58</v>
      </c>
    </row>
    <row r="32" spans="1:15">
      <c r="A32" t="s">
        <v>47</v>
      </c>
      <c r="E32">
        <v>4</v>
      </c>
      <c r="F32">
        <v>3</v>
      </c>
      <c r="G32" t="str">
        <f t="shared" si="0"/>
        <v>4-3</v>
      </c>
      <c r="H32" t="s">
        <v>54</v>
      </c>
      <c r="I32" t="s">
        <v>59</v>
      </c>
    </row>
    <row r="33" spans="5:9">
      <c r="E33">
        <v>4</v>
      </c>
      <c r="F33">
        <v>4</v>
      </c>
      <c r="G33" t="str">
        <f t="shared" si="0"/>
        <v>4-4</v>
      </c>
      <c r="H33" t="s">
        <v>54</v>
      </c>
      <c r="I33" t="s">
        <v>59</v>
      </c>
    </row>
    <row r="34" spans="5:9">
      <c r="E34">
        <v>4</v>
      </c>
      <c r="F34">
        <v>5</v>
      </c>
      <c r="G34" t="str">
        <f t="shared" si="0"/>
        <v>4-5</v>
      </c>
      <c r="H34" t="s">
        <v>54</v>
      </c>
      <c r="I34" t="s">
        <v>59</v>
      </c>
    </row>
    <row r="35" spans="5:9">
      <c r="E35">
        <v>5</v>
      </c>
      <c r="F35">
        <v>1</v>
      </c>
      <c r="G35" t="str">
        <f t="shared" si="0"/>
        <v>5-1</v>
      </c>
      <c r="H35" t="s">
        <v>53</v>
      </c>
      <c r="I35" t="s">
        <v>58</v>
      </c>
    </row>
    <row r="36" spans="5:9">
      <c r="E36">
        <v>5</v>
      </c>
      <c r="F36">
        <v>2</v>
      </c>
      <c r="G36" t="str">
        <f t="shared" si="0"/>
        <v>5-2</v>
      </c>
      <c r="H36" t="s">
        <v>54</v>
      </c>
      <c r="I36" t="s">
        <v>59</v>
      </c>
    </row>
    <row r="37" spans="5:9">
      <c r="E37">
        <v>5</v>
      </c>
      <c r="F37">
        <v>3</v>
      </c>
      <c r="G37" t="str">
        <f t="shared" si="0"/>
        <v>5-3</v>
      </c>
      <c r="H37" t="s">
        <v>54</v>
      </c>
      <c r="I37" t="s">
        <v>59</v>
      </c>
    </row>
    <row r="38" spans="5:9">
      <c r="E38">
        <v>5</v>
      </c>
      <c r="F38">
        <v>4</v>
      </c>
      <c r="G38" t="str">
        <f t="shared" si="0"/>
        <v>5-4</v>
      </c>
      <c r="H38" t="s">
        <v>54</v>
      </c>
      <c r="I38" t="s">
        <v>59</v>
      </c>
    </row>
    <row r="39" spans="5:9">
      <c r="E39">
        <v>5</v>
      </c>
      <c r="F39">
        <v>5</v>
      </c>
      <c r="G39" t="str">
        <f t="shared" si="0"/>
        <v>5-5</v>
      </c>
      <c r="H39" t="s">
        <v>54</v>
      </c>
      <c r="I39" t="s">
        <v>59</v>
      </c>
    </row>
    <row r="50" spans="1:2">
      <c r="A50" t="s">
        <v>135</v>
      </c>
    </row>
    <row r="52" spans="1:2">
      <c r="A52" t="s">
        <v>108</v>
      </c>
      <c r="B52">
        <v>15</v>
      </c>
    </row>
    <row r="53" spans="1:2">
      <c r="A53" t="s">
        <v>109</v>
      </c>
      <c r="B53">
        <v>0</v>
      </c>
    </row>
    <row r="54" spans="1:2">
      <c r="A54" t="s">
        <v>113</v>
      </c>
      <c r="B54">
        <v>15</v>
      </c>
    </row>
    <row r="55" spans="1:2">
      <c r="A55" t="s">
        <v>114</v>
      </c>
      <c r="B55">
        <v>0</v>
      </c>
    </row>
    <row r="56" spans="1:2">
      <c r="A56" t="s">
        <v>115</v>
      </c>
      <c r="B56">
        <v>15</v>
      </c>
    </row>
    <row r="57" spans="1:2">
      <c r="A57" t="s">
        <v>116</v>
      </c>
      <c r="B57">
        <v>0</v>
      </c>
    </row>
    <row r="58" spans="1:2">
      <c r="A58" t="s">
        <v>125</v>
      </c>
      <c r="B58">
        <v>15</v>
      </c>
    </row>
    <row r="59" spans="1:2">
      <c r="A59" t="s">
        <v>126</v>
      </c>
      <c r="B59">
        <v>10</v>
      </c>
    </row>
    <row r="60" spans="1:2">
      <c r="A60" t="s">
        <v>127</v>
      </c>
      <c r="B60">
        <v>0</v>
      </c>
    </row>
    <row r="61" spans="1:2">
      <c r="A61" t="s">
        <v>117</v>
      </c>
      <c r="B61">
        <v>15</v>
      </c>
    </row>
    <row r="62" spans="1:2">
      <c r="A62" t="s">
        <v>118</v>
      </c>
      <c r="B62">
        <v>0</v>
      </c>
    </row>
    <row r="63" spans="1:2">
      <c r="A63" t="s">
        <v>119</v>
      </c>
      <c r="B63">
        <v>15</v>
      </c>
    </row>
    <row r="64" spans="1:2">
      <c r="A64" t="s">
        <v>120</v>
      </c>
      <c r="B64">
        <v>0</v>
      </c>
    </row>
    <row r="65" spans="1:3">
      <c r="A65" t="s">
        <v>121</v>
      </c>
      <c r="B65">
        <v>10</v>
      </c>
    </row>
    <row r="66" spans="1:3">
      <c r="A66" t="s">
        <v>122</v>
      </c>
      <c r="B66">
        <v>5</v>
      </c>
    </row>
    <row r="67" spans="1:3">
      <c r="A67" t="s">
        <v>123</v>
      </c>
      <c r="B67">
        <v>0</v>
      </c>
    </row>
    <row r="69" spans="1:3">
      <c r="A69" t="s">
        <v>136</v>
      </c>
      <c r="B69" t="s">
        <v>137</v>
      </c>
    </row>
    <row r="70" spans="1:3">
      <c r="A70" t="s">
        <v>138</v>
      </c>
      <c r="B70" t="s">
        <v>139</v>
      </c>
    </row>
    <row r="71" spans="1:3">
      <c r="A71" t="s">
        <v>140</v>
      </c>
      <c r="B71" t="s">
        <v>141</v>
      </c>
    </row>
    <row r="73" spans="1:3">
      <c r="A73" t="s">
        <v>142</v>
      </c>
    </row>
    <row r="74" spans="1:3">
      <c r="A74" t="s">
        <v>163</v>
      </c>
    </row>
    <row r="75" spans="1:3">
      <c r="A75" t="s">
        <v>164</v>
      </c>
    </row>
    <row r="76" spans="1:3">
      <c r="A76" t="s">
        <v>165</v>
      </c>
    </row>
    <row r="78" spans="1:3">
      <c r="A78" t="s">
        <v>147</v>
      </c>
      <c r="C78" t="s">
        <v>159</v>
      </c>
    </row>
    <row r="79" spans="1:3">
      <c r="A79" t="s">
        <v>151</v>
      </c>
    </row>
    <row r="80" spans="1:3">
      <c r="A80" s="546" t="s">
        <v>152</v>
      </c>
      <c r="B80" t="s">
        <v>148</v>
      </c>
    </row>
    <row r="81" spans="1:7">
      <c r="A81" s="546"/>
      <c r="B81" t="s">
        <v>149</v>
      </c>
    </row>
    <row r="82" spans="1:7">
      <c r="A82" s="546"/>
      <c r="B82" t="s">
        <v>150</v>
      </c>
    </row>
    <row r="83" spans="1:7">
      <c r="A83" s="546" t="s">
        <v>138</v>
      </c>
      <c r="B83" s="75" t="s">
        <v>153</v>
      </c>
      <c r="C83" s="75"/>
    </row>
    <row r="84" spans="1:7">
      <c r="A84" s="546"/>
      <c r="B84" t="s">
        <v>154</v>
      </c>
    </row>
    <row r="85" spans="1:7">
      <c r="A85" s="546"/>
      <c r="B85" t="s">
        <v>155</v>
      </c>
    </row>
    <row r="86" spans="1:7">
      <c r="A86" s="547" t="s">
        <v>140</v>
      </c>
      <c r="B86" t="s">
        <v>156</v>
      </c>
    </row>
    <row r="87" spans="1:7">
      <c r="A87" s="547"/>
      <c r="B87" t="s">
        <v>157</v>
      </c>
    </row>
    <row r="88" spans="1:7">
      <c r="A88" s="547"/>
      <c r="B88" t="s">
        <v>158</v>
      </c>
    </row>
    <row r="92" spans="1:7" ht="60">
      <c r="A92" s="77" t="s">
        <v>168</v>
      </c>
      <c r="B92" s="77" t="s">
        <v>167</v>
      </c>
      <c r="G92" t="s">
        <v>231</v>
      </c>
    </row>
    <row r="93" spans="1:7">
      <c r="A93" t="s">
        <v>169</v>
      </c>
      <c r="B93" t="s">
        <v>169</v>
      </c>
    </row>
    <row r="94" spans="1:7">
      <c r="B94" t="s">
        <v>170</v>
      </c>
    </row>
    <row r="95" spans="1:7">
      <c r="A95" t="s">
        <v>171</v>
      </c>
      <c r="B95" t="s">
        <v>171</v>
      </c>
    </row>
    <row r="97" spans="1:5">
      <c r="A97" t="s">
        <v>189</v>
      </c>
    </row>
    <row r="98" spans="1:5">
      <c r="A98" t="s">
        <v>190</v>
      </c>
    </row>
    <row r="99" spans="1:5">
      <c r="A99" t="s">
        <v>191</v>
      </c>
    </row>
    <row r="101" spans="1:5" ht="15.75" thickBot="1"/>
    <row r="102" spans="1:5" ht="77.25" thickBot="1">
      <c r="A102" t="s">
        <v>208</v>
      </c>
      <c r="B102" t="s">
        <v>207</v>
      </c>
      <c r="C102" s="78" t="s">
        <v>202</v>
      </c>
      <c r="D102" s="79" t="s">
        <v>203</v>
      </c>
      <c r="E102" s="80" t="s">
        <v>209</v>
      </c>
    </row>
    <row r="103" spans="1:5" ht="16.5" thickBot="1">
      <c r="A103" t="s">
        <v>210</v>
      </c>
      <c r="B103" t="s">
        <v>205</v>
      </c>
      <c r="C103" s="81" t="s">
        <v>204</v>
      </c>
      <c r="D103" s="82" t="s">
        <v>169</v>
      </c>
      <c r="E103" s="82">
        <v>2</v>
      </c>
    </row>
    <row r="104" spans="1:5" ht="16.5" thickBot="1">
      <c r="A104" t="s">
        <v>211</v>
      </c>
      <c r="B104" t="s">
        <v>206</v>
      </c>
      <c r="C104" s="81" t="s">
        <v>204</v>
      </c>
      <c r="D104" s="82" t="s">
        <v>169</v>
      </c>
      <c r="E104" s="92">
        <v>2</v>
      </c>
    </row>
    <row r="105" spans="1:5" ht="15.75">
      <c r="A105" t="s">
        <v>212</v>
      </c>
      <c r="B105" t="s">
        <v>205</v>
      </c>
      <c r="C105" s="85" t="s">
        <v>204</v>
      </c>
      <c r="D105" s="86" t="s">
        <v>169</v>
      </c>
      <c r="E105" s="87">
        <v>2</v>
      </c>
    </row>
    <row r="106" spans="1:5" ht="16.5" thickBot="1">
      <c r="A106" t="s">
        <v>213</v>
      </c>
      <c r="B106" t="s">
        <v>206</v>
      </c>
      <c r="C106" s="85" t="s">
        <v>204</v>
      </c>
      <c r="D106" s="86" t="s">
        <v>170</v>
      </c>
      <c r="E106" s="88">
        <v>1</v>
      </c>
    </row>
    <row r="107" spans="1:5" ht="16.5" thickBot="1">
      <c r="A107" t="s">
        <v>214</v>
      </c>
      <c r="B107" t="s">
        <v>205</v>
      </c>
      <c r="C107" s="81" t="s">
        <v>204</v>
      </c>
      <c r="D107" s="82" t="s">
        <v>169</v>
      </c>
      <c r="E107" s="83">
        <v>2</v>
      </c>
    </row>
    <row r="108" spans="1:5" ht="16.5" thickBot="1">
      <c r="A108" t="s">
        <v>215</v>
      </c>
      <c r="B108" t="s">
        <v>206</v>
      </c>
      <c r="C108" s="81" t="s">
        <v>204</v>
      </c>
      <c r="D108" s="82" t="s">
        <v>171</v>
      </c>
      <c r="E108" s="84">
        <v>0</v>
      </c>
    </row>
    <row r="109" spans="1:5" ht="16.5" thickBot="1">
      <c r="A109" t="s">
        <v>216</v>
      </c>
      <c r="B109" t="s">
        <v>205</v>
      </c>
      <c r="C109" s="81" t="s">
        <v>204</v>
      </c>
      <c r="D109" s="86" t="s">
        <v>171</v>
      </c>
      <c r="E109" s="87">
        <v>0</v>
      </c>
    </row>
    <row r="110" spans="1:5" ht="16.5" thickBot="1">
      <c r="A110" t="s">
        <v>217</v>
      </c>
      <c r="B110" t="s">
        <v>206</v>
      </c>
      <c r="C110" s="81" t="s">
        <v>204</v>
      </c>
      <c r="D110" s="86" t="s">
        <v>169</v>
      </c>
      <c r="E110" s="88">
        <v>2</v>
      </c>
    </row>
    <row r="111" spans="1:5" ht="16.5" thickBot="1">
      <c r="A111" t="s">
        <v>218</v>
      </c>
      <c r="B111" t="s">
        <v>205</v>
      </c>
      <c r="C111" s="81" t="s">
        <v>52</v>
      </c>
      <c r="D111" s="82" t="s">
        <v>169</v>
      </c>
      <c r="E111" s="83">
        <v>1</v>
      </c>
    </row>
    <row r="112" spans="1:5" ht="16.5" thickBot="1">
      <c r="A112" t="s">
        <v>219</v>
      </c>
      <c r="B112" t="s">
        <v>206</v>
      </c>
      <c r="C112" s="81" t="s">
        <v>52</v>
      </c>
      <c r="D112" s="82" t="s">
        <v>169</v>
      </c>
      <c r="E112" s="84">
        <v>1</v>
      </c>
    </row>
    <row r="113" spans="1:5" ht="16.5" thickBot="1">
      <c r="A113" t="s">
        <v>220</v>
      </c>
      <c r="B113" t="s">
        <v>205</v>
      </c>
      <c r="C113" s="81" t="s">
        <v>52</v>
      </c>
      <c r="D113" s="86" t="s">
        <v>169</v>
      </c>
      <c r="E113" s="87">
        <v>1</v>
      </c>
    </row>
    <row r="114" spans="1:5" ht="16.5" thickBot="1">
      <c r="A114" t="s">
        <v>221</v>
      </c>
      <c r="B114" t="s">
        <v>206</v>
      </c>
      <c r="C114" s="81" t="s">
        <v>52</v>
      </c>
      <c r="D114" s="86" t="s">
        <v>170</v>
      </c>
      <c r="E114" s="88">
        <v>0</v>
      </c>
    </row>
    <row r="115" spans="1:5" ht="16.5" thickBot="1">
      <c r="A115" t="s">
        <v>222</v>
      </c>
      <c r="B115" t="s">
        <v>205</v>
      </c>
      <c r="C115" s="81" t="s">
        <v>52</v>
      </c>
      <c r="D115" s="82" t="s">
        <v>169</v>
      </c>
      <c r="E115" s="83">
        <v>1</v>
      </c>
    </row>
    <row r="116" spans="1:5" ht="16.5" thickBot="1">
      <c r="A116" t="s">
        <v>223</v>
      </c>
      <c r="B116" t="s">
        <v>206</v>
      </c>
      <c r="C116" s="81" t="s">
        <v>52</v>
      </c>
      <c r="D116" s="82" t="s">
        <v>171</v>
      </c>
      <c r="E116" s="84">
        <v>0</v>
      </c>
    </row>
    <row r="117" spans="1:5" ht="16.5" thickBot="1">
      <c r="A117" t="s">
        <v>224</v>
      </c>
      <c r="B117" t="s">
        <v>205</v>
      </c>
      <c r="C117" s="81" t="s">
        <v>52</v>
      </c>
      <c r="D117" s="89" t="s">
        <v>171</v>
      </c>
      <c r="E117" s="90">
        <v>0</v>
      </c>
    </row>
    <row r="118" spans="1:5" ht="16.5" thickBot="1">
      <c r="A118" t="s">
        <v>225</v>
      </c>
      <c r="B118" t="s">
        <v>206</v>
      </c>
      <c r="C118" s="81" t="s">
        <v>52</v>
      </c>
      <c r="D118" s="89" t="s">
        <v>169</v>
      </c>
      <c r="E118" s="91">
        <v>1</v>
      </c>
    </row>
  </sheetData>
  <customSheetViews>
    <customSheetView guid="{C7102D02-788C-4FD5-8A9F-89AF3942CCB0}" state="hidden" topLeftCell="A9">
      <selection activeCell="G15" sqref="G15:I39"/>
      <pageMargins left="0.7" right="0.7" top="0.75" bottom="0.75" header="0.3" footer="0.3"/>
      <pageSetup orientation="portrait" r:id="rId1"/>
    </customSheetView>
    <customSheetView guid="{D37B0559-C99D-4EDA-BAC4-3F8DB0B3460A}" showPageBreaks="1" state="hidden" topLeftCell="A9">
      <selection activeCell="G15" sqref="G15:I39"/>
      <pageMargins left="0.7" right="0.7" top="0.75" bottom="0.75" header="0.3" footer="0.3"/>
      <pageSetup paperSize="9" orientation="portrait" r:id="rId2"/>
    </customSheetView>
    <customSheetView guid="{56F99F4B-4280-42EC-833E-478E9E571AD4}" state="hidden" topLeftCell="A9">
      <selection activeCell="G15" sqref="G15:I39"/>
      <pageMargins left="0.7" right="0.7" top="0.75" bottom="0.75" header="0.3" footer="0.3"/>
      <pageSetup paperSize="9" orientation="portrait" r:id="rId3"/>
    </customSheetView>
    <customSheetView guid="{2AD9EF47-AC53-4E98-A03A-05B843BE4BE8}" showPageBreaks="1" state="hidden" topLeftCell="A9">
      <selection activeCell="G15" sqref="G15:I39"/>
      <pageMargins left="0.7" right="0.7" top="0.75" bottom="0.75" header="0.3" footer="0.3"/>
    </customSheetView>
    <customSheetView guid="{3A5697C3-32C3-4CB4-89B9-188D7136933B}" state="hidden" topLeftCell="A9">
      <selection activeCell="G15" sqref="G15:I39"/>
      <pageMargins left="0.7" right="0.7" top="0.75" bottom="0.75" header="0.3" footer="0.3"/>
    </customSheetView>
    <customSheetView guid="{A2B88F19-5BB2-48CD-A2A2-022ACF2A0299}" state="hidden" topLeftCell="A9">
      <selection activeCell="G15" sqref="G15:I39"/>
      <pageMargins left="0.7" right="0.7" top="0.75" bottom="0.75" header="0.3" footer="0.3"/>
    </customSheetView>
    <customSheetView guid="{8DDC4A9B-2B45-430C-A7BE-82A4208B61D4}" state="hidden" topLeftCell="A9">
      <selection activeCell="G15" sqref="G15:I39"/>
      <pageMargins left="0.7" right="0.7" top="0.75" bottom="0.75" header="0.3" footer="0.3"/>
    </customSheetView>
    <customSheetView guid="{85DF10E5-B9D7-436C-B1B4-AB007EA1F0C7}" state="hidden" topLeftCell="A9">
      <selection activeCell="G15" sqref="G15:I39"/>
      <pageMargins left="0.7" right="0.7" top="0.75" bottom="0.75" header="0.3" footer="0.3"/>
      <pageSetup paperSize="9" orientation="portrait" horizontalDpi="0" verticalDpi="0" r:id="rId4"/>
    </customSheetView>
    <customSheetView guid="{28EB79F0-395E-4767-86D6-97F6B702BA68}" state="hidden" topLeftCell="A9">
      <selection activeCell="G15" sqref="G15:I39"/>
      <pageMargins left="0.7" right="0.7" top="0.75" bottom="0.75" header="0.3" footer="0.3"/>
    </customSheetView>
    <customSheetView guid="{E6E07115-0749-47B6-92C6-F1941D61B2DA}" state="hidden" topLeftCell="A9">
      <selection activeCell="G15" sqref="G15:I39"/>
      <pageMargins left="0.7" right="0.7" top="0.75" bottom="0.75" header="0.3" footer="0.3"/>
    </customSheetView>
    <customSheetView guid="{338E1B1A-3538-4D38-AA60-34697D8F19F7}" showPageBreaks="1" state="hidden" topLeftCell="A9">
      <selection activeCell="G15" sqref="G15:I39"/>
      <pageMargins left="0.7" right="0.7" top="0.75" bottom="0.75" header="0.3" footer="0.3"/>
    </customSheetView>
    <customSheetView guid="{D875E5C8-73FE-4CB0-89D6-D68A9E2B92E6}" state="hidden" topLeftCell="A9">
      <selection activeCell="G15" sqref="G15:I39"/>
      <pageMargins left="0.7" right="0.7" top="0.75" bottom="0.75" header="0.3" footer="0.3"/>
    </customSheetView>
    <customSheetView guid="{E921765E-E8CF-4A14-BC17-10404CBCBB56}" state="hidden" topLeftCell="A9">
      <selection activeCell="G15" sqref="G15:I39"/>
      <pageMargins left="0.7" right="0.7" top="0.75" bottom="0.75" header="0.3" footer="0.3"/>
    </customSheetView>
    <customSheetView guid="{A9711ADC-59AF-45C0-9380-5AF627DC59FD}" state="hidden" topLeftCell="A9">
      <selection activeCell="G15" sqref="G15:I39"/>
      <pageMargins left="0.7" right="0.7" top="0.75" bottom="0.75" header="0.3" footer="0.3"/>
    </customSheetView>
    <customSheetView guid="{4A38B631-B1A8-438C-8619-2337EA6BD300}" state="hidden" topLeftCell="A9">
      <selection activeCell="G15" sqref="G15:I39"/>
      <pageMargins left="0.7" right="0.7" top="0.75" bottom="0.75" header="0.3" footer="0.3"/>
    </customSheetView>
    <customSheetView guid="{B2401E5E-9665-417D-8828-F978148A603E}" showPageBreaks="1" state="hidden" topLeftCell="A9">
      <selection activeCell="G15" sqref="G15:I39"/>
      <pageMargins left="0.7" right="0.7" top="0.75" bottom="0.75" header="0.3" footer="0.3"/>
      <pageSetup paperSize="9" orientation="portrait" r:id="rId5"/>
    </customSheetView>
    <customSheetView guid="{9C1D4242-0668-4426-9758-9FE329020DAC}" showPageBreaks="1" state="hidden" topLeftCell="A9">
      <selection activeCell="G15" sqref="G15:I39"/>
      <pageMargins left="0.7" right="0.7" top="0.75" bottom="0.75" header="0.3" footer="0.3"/>
      <pageSetup paperSize="9" orientation="portrait" r:id="rId6"/>
    </customSheetView>
    <customSheetView guid="{FCE1872E-FA8F-45BB-BEA3-8D26A8E3DF65}" state="hidden" topLeftCell="A9">
      <selection activeCell="G15" sqref="G15:I39"/>
      <pageMargins left="0.7" right="0.7" top="0.75" bottom="0.75" header="0.3" footer="0.3"/>
    </customSheetView>
    <customSheetView guid="{B6B3D1B5-4EC4-46FA-98FB-C9A444455A8A}" state="hidden" topLeftCell="A9">
      <selection activeCell="G15" sqref="G15:I39"/>
      <pageMargins left="0.7" right="0.7" top="0.75" bottom="0.75" header="0.3" footer="0.3"/>
    </customSheetView>
    <customSheetView guid="{91E911A3-C514-4054-A7A3-0A80904158C5}" state="hidden" topLeftCell="A9">
      <selection activeCell="G15" sqref="G15:I39"/>
      <pageMargins left="0.7" right="0.7" top="0.75" bottom="0.75" header="0.3" footer="0.3"/>
    </customSheetView>
    <customSheetView guid="{D41B4035-8BD2-47AB-A832-1F7BBC142080}" showPageBreaks="1" state="hidden" topLeftCell="A9">
      <selection activeCell="G15" sqref="G15:I39"/>
      <pageMargins left="0.7" right="0.7" top="0.75" bottom="0.75" header="0.3" footer="0.3"/>
    </customSheetView>
    <customSheetView guid="{E9F22DC8-DF35-4B57-82D5-15C70FC87FF7}" state="hidden" topLeftCell="A9">
      <selection activeCell="G15" sqref="G15:I39"/>
      <pageMargins left="0.7" right="0.7" top="0.75" bottom="0.75" header="0.3" footer="0.3"/>
    </customSheetView>
    <customSheetView guid="{8C6BF91F-C526-4359-843D-4C677FE09932}" state="hidden" topLeftCell="A9">
      <selection activeCell="G15" sqref="G15:I39"/>
      <pageMargins left="0.7" right="0.7" top="0.75" bottom="0.75" header="0.3" footer="0.3"/>
    </customSheetView>
    <customSheetView guid="{8E813F4D-8069-40F4-AFAE-768DAB110D2F}" showPageBreaks="1" state="hidden" topLeftCell="A9">
      <selection activeCell="G15" sqref="G15:I39"/>
      <pageMargins left="0.7" right="0.7" top="0.75" bottom="0.75" header="0.3" footer="0.3"/>
      <pageSetup paperSize="9" orientation="portrait" r:id="rId7"/>
    </customSheetView>
    <customSheetView guid="{75E85E36-D729-42B5-A341-5B81B528C62C}" showPageBreaks="1" state="hidden" topLeftCell="A9">
      <selection activeCell="G15" sqref="G15:I39"/>
      <pageMargins left="0.7" right="0.7" top="0.75" bottom="0.75" header="0.3" footer="0.3"/>
      <pageSetup orientation="portrait" r:id="rId8"/>
    </customSheetView>
  </customSheetViews>
  <mergeCells count="12">
    <mergeCell ref="L28:M28"/>
    <mergeCell ref="J21:K21"/>
    <mergeCell ref="L21:M21"/>
    <mergeCell ref="N21:O21"/>
    <mergeCell ref="L27:M27"/>
    <mergeCell ref="J27:K27"/>
    <mergeCell ref="J26:M26"/>
    <mergeCell ref="A80:A82"/>
    <mergeCell ref="A83:A85"/>
    <mergeCell ref="A86:A88"/>
    <mergeCell ref="L29:M29"/>
    <mergeCell ref="L30:M30"/>
  </mergeCells>
  <conditionalFormatting sqref="H15:H39">
    <cfRule type="containsText" dxfId="6" priority="7" operator="containsText" text="Alto">
      <formula>NOT(ISERROR(SEARCH("Alto",H15)))</formula>
    </cfRule>
  </conditionalFormatting>
  <conditionalFormatting sqref="H16:H39">
    <cfRule type="containsText" dxfId="5" priority="4" operator="containsText" text="Extremadamente alto">
      <formula>NOT(ISERROR(SEARCH("Extremadamente alto",H16)))</formula>
    </cfRule>
    <cfRule type="containsText" dxfId="4" priority="5" operator="containsText" text="Moderado">
      <formula>NOT(ISERROR(SEARCH("Moderado",H16)))</formula>
    </cfRule>
    <cfRule type="containsText" dxfId="3" priority="6" operator="containsText" text="Bajo">
      <formula>NOT(ISERROR(SEARCH("Bajo",H16)))</formula>
    </cfRule>
  </conditionalFormatting>
  <conditionalFormatting sqref="H15">
    <cfRule type="containsText" dxfId="2" priority="1" operator="containsText" text="Extremadamente alto">
      <formula>NOT(ISERROR(SEARCH("Extremadamente alto",H15)))</formula>
    </cfRule>
    <cfRule type="containsText" dxfId="1" priority="2" operator="containsText" text="Moderado">
      <formula>NOT(ISERROR(SEARCH("Moderado",H15)))</formula>
    </cfRule>
    <cfRule type="containsText" dxfId="0" priority="3" operator="containsText" text="Bajo">
      <formula>NOT(ISERROR(SEARCH("Bajo",H15)))</formula>
    </cfRule>
  </conditionalFormatting>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 Riesgos corrupción</vt:lpstr>
      <vt:lpstr> Riesgos Gestión</vt:lpstr>
      <vt:lpstr>Hoja1</vt:lpstr>
      <vt:lpstr>Hoja4</vt:lpstr>
      <vt:lpstr>Hoja3</vt:lpstr>
      <vt:lpstr> Riesgos Seg Digital</vt:lpstr>
      <vt:lpstr>Hoja2</vt:lpstr>
      <vt:lpstr>actividad</vt:lpstr>
      <vt:lpstr>' Riesgos corrupción'!Área_de_impresión</vt:lpstr>
      <vt:lpstr>' Riesgos Gestión'!Área_de_impresión</vt:lpstr>
      <vt:lpstr>' Riesgos Seg Digital'!Área_de_impresión</vt:lpstr>
      <vt:lpstr>autoridad</vt:lpstr>
      <vt:lpstr>calif</vt:lpstr>
      <vt:lpstr>calif2</vt:lpstr>
      <vt:lpstr>ejecucion</vt:lpstr>
      <vt:lpstr>evidencia</vt:lpstr>
      <vt:lpstr>No</vt:lpstr>
      <vt:lpstr>observaciones</vt:lpstr>
      <vt:lpstr>periodicidad</vt:lpstr>
      <vt:lpstr>proposito</vt:lpstr>
      <vt:lpstr>resp</vt:lpstr>
      <vt:lpstr>Si</vt:lpstr>
      <vt:lpstr>valores</vt:lpstr>
      <vt:lpstr>zona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Marcela Galindo Saavedra</dc:creator>
  <cp:lastModifiedBy>Yolanda Castros Salcedo</cp:lastModifiedBy>
  <cp:lastPrinted>2019-02-19T16:28:05Z</cp:lastPrinted>
  <dcterms:created xsi:type="dcterms:W3CDTF">2017-01-26T13:38:38Z</dcterms:created>
  <dcterms:modified xsi:type="dcterms:W3CDTF">2020-09-30T20:47:42Z</dcterms:modified>
</cp:coreProperties>
</file>