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xl/revisions/userNames.xml" ContentType="application/vnd.openxmlformats-officedocument.spreadsheetml.userNames+xml"/>
  <Override PartName="/xl/revisions/revisionHeaders.xml" ContentType="application/vnd.openxmlformats-officedocument.spreadsheetml.revisionHeaders+xml"/>
  <Override PartName="/xl/revisions/revisionLog64.xml" ContentType="application/vnd.openxmlformats-officedocument.spreadsheetml.revisionLog+xml"/>
  <Override PartName="/docProps/core.xml" ContentType="application/vnd.openxmlformats-package.core-properties+xml"/>
  <Override PartName="/docProps/app.xml" ContentType="application/vnd.openxmlformats-officedocument.extended-properties+xml"/>
  <Override PartName="/xl/revisions/revisionLog13.xml" ContentType="application/vnd.openxmlformats-officedocument.spreadsheetml.revisionLog+xml"/>
  <Override PartName="/xl/revisions/revisionLog18.xml" ContentType="application/vnd.openxmlformats-officedocument.spreadsheetml.revisionLog+xml"/>
  <Override PartName="/xl/revisions/revisionLog26.xml" ContentType="application/vnd.openxmlformats-officedocument.spreadsheetml.revisionLog+xml"/>
  <Override PartName="/xl/revisions/revisionLog39.xml" ContentType="application/vnd.openxmlformats-officedocument.spreadsheetml.revisionLog+xml"/>
  <Override PartName="/xl/revisions/revisionLog21.xml" ContentType="application/vnd.openxmlformats-officedocument.spreadsheetml.revisionLog+xml"/>
  <Override PartName="/xl/revisions/revisionLog34.xml" ContentType="application/vnd.openxmlformats-officedocument.spreadsheetml.revisionLog+xml"/>
  <Override PartName="/xl/revisions/revisionLog42.xml" ContentType="application/vnd.openxmlformats-officedocument.spreadsheetml.revisionLog+xml"/>
  <Override PartName="/xl/revisions/revisionLog47.xml" ContentType="application/vnd.openxmlformats-officedocument.spreadsheetml.revisionLog+xml"/>
  <Override PartName="/xl/revisions/revisionLog50.xml" ContentType="application/vnd.openxmlformats-officedocument.spreadsheetml.revisionLog+xml"/>
  <Override PartName="/xl/revisions/revisionLog55.xml" ContentType="application/vnd.openxmlformats-officedocument.spreadsheetml.revisionLog+xml"/>
  <Override PartName="/xl/revisions/revisionLog63.xml" ContentType="application/vnd.openxmlformats-officedocument.spreadsheetml.revisionLog+xml"/>
  <Override PartName="/xl/revisions/revisionLog7.xml" ContentType="application/vnd.openxmlformats-officedocument.spreadsheetml.revisionLog+xml"/>
  <Override PartName="/xl/revisions/revisionLog2.xml" ContentType="application/vnd.openxmlformats-officedocument.spreadsheetml.revisionLog+xml"/>
  <Override PartName="/xl/revisions/revisionLog16.xml" ContentType="application/vnd.openxmlformats-officedocument.spreadsheetml.revisionLog+xml"/>
  <Override PartName="/xl/revisions/revisionLog29.xml" ContentType="application/vnd.openxmlformats-officedocument.spreadsheetml.revisionLog+xml"/>
  <Override PartName="/xl/revisions/revisionLog11.xml" ContentType="application/vnd.openxmlformats-officedocument.spreadsheetml.revisionLog+xml"/>
  <Override PartName="/xl/revisions/revisionLog24.xml" ContentType="application/vnd.openxmlformats-officedocument.spreadsheetml.revisionLog+xml"/>
  <Override PartName="/xl/revisions/revisionLog32.xml" ContentType="application/vnd.openxmlformats-officedocument.spreadsheetml.revisionLog+xml"/>
  <Override PartName="/xl/revisions/revisionLog37.xml" ContentType="application/vnd.openxmlformats-officedocument.spreadsheetml.revisionLog+xml"/>
  <Override PartName="/xl/revisions/revisionLog40.xml" ContentType="application/vnd.openxmlformats-officedocument.spreadsheetml.revisionLog+xml"/>
  <Override PartName="/xl/revisions/revisionLog45.xml" ContentType="application/vnd.openxmlformats-officedocument.spreadsheetml.revisionLog+xml"/>
  <Override PartName="/xl/revisions/revisionLog53.xml" ContentType="application/vnd.openxmlformats-officedocument.spreadsheetml.revisionLog+xml"/>
  <Override PartName="/xl/revisions/revisionLog58.xml" ContentType="application/vnd.openxmlformats-officedocument.spreadsheetml.revisionLog+xml"/>
  <Override PartName="/xl/revisions/revisionLog5.xml" ContentType="application/vnd.openxmlformats-officedocument.spreadsheetml.revisionLog+xml"/>
  <Override PartName="/xl/revisions/revisionLog61.xml" ContentType="application/vnd.openxmlformats-officedocument.spreadsheetml.revisionLog+xml"/>
  <Override PartName="/xl/revisions/revisionLog19.xml" ContentType="application/vnd.openxmlformats-officedocument.spreadsheetml.revisionLog+xml"/>
  <Override PartName="/xl/revisions/revisionLog14.xml" ContentType="application/vnd.openxmlformats-officedocument.spreadsheetml.revisionLog+xml"/>
  <Override PartName="/xl/revisions/revisionLog22.xml" ContentType="application/vnd.openxmlformats-officedocument.spreadsheetml.revisionLog+xml"/>
  <Override PartName="/xl/revisions/revisionLog27.xml" ContentType="application/vnd.openxmlformats-officedocument.spreadsheetml.revisionLog+xml"/>
  <Override PartName="/xl/revisions/revisionLog30.xml" ContentType="application/vnd.openxmlformats-officedocument.spreadsheetml.revisionLog+xml"/>
  <Override PartName="/xl/revisions/revisionLog35.xml" ContentType="application/vnd.openxmlformats-officedocument.spreadsheetml.revisionLog+xml"/>
  <Override PartName="/xl/revisions/revisionLog43.xml" ContentType="application/vnd.openxmlformats-officedocument.spreadsheetml.revisionLog+xml"/>
  <Override PartName="/xl/revisions/revisionLog48.xml" ContentType="application/vnd.openxmlformats-officedocument.spreadsheetml.revisionLog+xml"/>
  <Override PartName="/xl/revisions/revisionLog56.xml" ContentType="application/vnd.openxmlformats-officedocument.spreadsheetml.revisionLog+xml"/>
  <Override PartName="/xl/revisions/revisionLog8.xml" ContentType="application/vnd.openxmlformats-officedocument.spreadsheetml.revisionLog+xml"/>
  <Override PartName="/xl/revisions/revisionLog51.xml" ContentType="application/vnd.openxmlformats-officedocument.spreadsheetml.revisionLog+xml"/>
  <Override PartName="/xl/revisions/revisionLog3.xml" ContentType="application/vnd.openxmlformats-officedocument.spreadsheetml.revisionLog+xml"/>
  <Override PartName="/xl/revisions/revisionLog12.xml" ContentType="application/vnd.openxmlformats-officedocument.spreadsheetml.revisionLog+xml"/>
  <Override PartName="/xl/revisions/revisionLog17.xml" ContentType="application/vnd.openxmlformats-officedocument.spreadsheetml.revisionLog+xml"/>
  <Override PartName="/xl/revisions/revisionLog25.xml" ContentType="application/vnd.openxmlformats-officedocument.spreadsheetml.revisionLog+xml"/>
  <Override PartName="/xl/revisions/revisionLog33.xml" ContentType="application/vnd.openxmlformats-officedocument.spreadsheetml.revisionLog+xml"/>
  <Override PartName="/xl/revisions/revisionLog38.xml" ContentType="application/vnd.openxmlformats-officedocument.spreadsheetml.revisionLog+xml"/>
  <Override PartName="/xl/revisions/revisionLog46.xml" ContentType="application/vnd.openxmlformats-officedocument.spreadsheetml.revisionLog+xml"/>
  <Override PartName="/xl/revisions/revisionLog59.xml" ContentType="application/vnd.openxmlformats-officedocument.spreadsheetml.revisionLog+xml"/>
  <Override PartName="/xl/revisions/revisionLog20.xml" ContentType="application/vnd.openxmlformats-officedocument.spreadsheetml.revisionLog+xml"/>
  <Override PartName="/xl/revisions/revisionLog41.xml" ContentType="application/vnd.openxmlformats-officedocument.spreadsheetml.revisionLog+xml"/>
  <Override PartName="/xl/revisions/revisionLog54.xml" ContentType="application/vnd.openxmlformats-officedocument.spreadsheetml.revisionLog+xml"/>
  <Override PartName="/xl/revisions/revisionLog62.xml" ContentType="application/vnd.openxmlformats-officedocument.spreadsheetml.revisionLog+xml"/>
  <Override PartName="/xl/revisions/revisionLog1.xml" ContentType="application/vnd.openxmlformats-officedocument.spreadsheetml.revisionLog+xml"/>
  <Override PartName="/xl/revisions/revisionLog6.xml" ContentType="application/vnd.openxmlformats-officedocument.spreadsheetml.revisionLog+xml"/>
  <Override PartName="/xl/revisions/revisionLog15.xml" ContentType="application/vnd.openxmlformats-officedocument.spreadsheetml.revisionLog+xml"/>
  <Override PartName="/xl/revisions/revisionLog23.xml" ContentType="application/vnd.openxmlformats-officedocument.spreadsheetml.revisionLog+xml"/>
  <Override PartName="/xl/revisions/revisionLog28.xml" ContentType="application/vnd.openxmlformats-officedocument.spreadsheetml.revisionLog+xml"/>
  <Override PartName="/xl/revisions/revisionLog36.xml" ContentType="application/vnd.openxmlformats-officedocument.spreadsheetml.revisionLog+xml"/>
  <Override PartName="/xl/revisions/revisionLog49.xml" ContentType="application/vnd.openxmlformats-officedocument.spreadsheetml.revisionLog+xml"/>
  <Override PartName="/xl/revisions/revisionLog57.xml" ContentType="application/vnd.openxmlformats-officedocument.spreadsheetml.revisionLog+xml"/>
  <Override PartName="/xl/revisions/revisionLog10.xml" ContentType="application/vnd.openxmlformats-officedocument.spreadsheetml.revisionLog+xml"/>
  <Override PartName="/xl/revisions/revisionLog31.xml" ContentType="application/vnd.openxmlformats-officedocument.spreadsheetml.revisionLog+xml"/>
  <Override PartName="/xl/revisions/revisionLog44.xml" ContentType="application/vnd.openxmlformats-officedocument.spreadsheetml.revisionLog+xml"/>
  <Override PartName="/xl/revisions/revisionLog52.xml" ContentType="application/vnd.openxmlformats-officedocument.spreadsheetml.revisionLog+xml"/>
  <Override PartName="/xl/revisions/revisionLog60.xml" ContentType="application/vnd.openxmlformats-officedocument.spreadsheetml.revisionLog+xml"/>
  <Override PartName="/xl/revisions/revisionLog4.xml" ContentType="application/vnd.openxmlformats-officedocument.spreadsheetml.revisionLog+xml"/>
  <Override PartName="/xl/revisions/revisionLog9.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D:\DASCD_jagomez\2021\TRANSPARENCIA\"/>
    </mc:Choice>
  </mc:AlternateContent>
  <bookViews>
    <workbookView xWindow="0" yWindow="0" windowWidth="28800" windowHeight="12045" tabRatio="777" firstSheet="4" activeTab="6"/>
  </bookViews>
  <sheets>
    <sheet name="PORTADA" sheetId="1" r:id="rId1"/>
    <sheet name="MAPA DE PROCESOS" sheetId="2" r:id="rId2"/>
    <sheet name="CONTEXTO" sheetId="3" r:id="rId3"/>
    <sheet name="Probabilidad e Impacto" sheetId="4" r:id="rId4"/>
    <sheet name="Cruce de Variables" sheetId="5" r:id="rId5"/>
    <sheet name="Controles" sheetId="6" r:id="rId6"/>
    <sheet name="Riesgos Gestión" sheetId="7" r:id="rId7"/>
    <sheet name=" Riesgos corrupción" sheetId="8" r:id="rId8"/>
    <sheet name=" Riesgos Seg Digital" sheetId="9" state="hidden" r:id="rId9"/>
    <sheet name="Hoja2" sheetId="10" state="hidden"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s>
  <definedNames>
    <definedName name="_xlnm._FilterDatabase" localSheetId="6" hidden="1">'Riesgos Gestión'!$A$11:$BU$1614</definedName>
    <definedName name="actividad">Hoja2!$A$61:$A$62</definedName>
    <definedName name="_xlnm.Print_Area" localSheetId="7">' Riesgos corrupción'!$A$1:$BM$13</definedName>
    <definedName name="_xlnm.Print_Area" localSheetId="8">' Riesgos Seg Digital'!$A$1:$AH$14</definedName>
    <definedName name="autoridad">Hoja2!$A$54:$A$55</definedName>
    <definedName name="calif">Hoja2!$G$15:$H$40</definedName>
    <definedName name="calif2">Hoja2!$G$15:$I$39</definedName>
    <definedName name="ejecucion">Hoja2!$A$74:$A$76</definedName>
    <definedName name="evidencia">Hoja2!$A$65:$A$67</definedName>
    <definedName name="jhonries">[1]Hoja2!$A$52:$A$53</definedName>
    <definedName name="No">Hoja2!$J$15</definedName>
    <definedName name="observaciones">Hoja2!$A$63:$A$64</definedName>
    <definedName name="periodicidad">Hoja2!$A$56:$A$57</definedName>
    <definedName name="proposito">Hoja2!$A$58:$A$60</definedName>
    <definedName name="resp">Hoja2!$A$52:$A$53</definedName>
    <definedName name="Si">Hoja2!$J$12:$J$13</definedName>
    <definedName name="valores">Hoja2!$A$52:$B$67</definedName>
    <definedName name="vrges">[1]Hoja2!$A$61:$A$62</definedName>
    <definedName name="Z_17BBA648_1A4A_449C_8E6C_60884A976988_.wvu.Cols" localSheetId="7" hidden="1">' Riesgos corrupción'!$J:$K</definedName>
    <definedName name="Z_17BBA648_1A4A_449C_8E6C_60884A976988_.wvu.Cols" localSheetId="8" hidden="1">' Riesgos Seg Digital'!$K:$K</definedName>
    <definedName name="Z_17BBA648_1A4A_449C_8E6C_60884A976988_.wvu.Cols" localSheetId="0" hidden="1">PORTADA!$IV:$WVW,PORTADA!$XFC:$XFD</definedName>
    <definedName name="Z_17BBA648_1A4A_449C_8E6C_60884A976988_.wvu.Cols" localSheetId="6" hidden="1">'Riesgos Gestión'!$M:$BG</definedName>
    <definedName name="Z_17BBA648_1A4A_449C_8E6C_60884A976988_.wvu.FilterData" localSheetId="6" hidden="1">'Riesgos Gestión'!$A$11:$BU$1614</definedName>
    <definedName name="Z_17BBA648_1A4A_449C_8E6C_60884A976988_.wvu.PrintArea" localSheetId="7" hidden="1">' Riesgos corrupción'!$A$1:$BM$13</definedName>
    <definedName name="Z_17BBA648_1A4A_449C_8E6C_60884A976988_.wvu.PrintArea" localSheetId="8" hidden="1">' Riesgos Seg Digital'!$A$1:$AH$14</definedName>
    <definedName name="Z_17BBA648_1A4A_449C_8E6C_60884A976988_.wvu.Rows" localSheetId="0" hidden="1">PORTADA!$47:$1048576,PORTADA!$25:$32,PORTADA!$34:$42</definedName>
    <definedName name="Z_17BBA648_1A4A_449C_8E6C_60884A976988_.wvu.Rows" localSheetId="6" hidden="1">'Riesgos Gestión'!$1:$7</definedName>
    <definedName name="Z_2230BD6E_38AF_44CB_A38B_4AD049B85149_.wvu.Cols" localSheetId="7" hidden="1">' Riesgos corrupción'!$J:$K</definedName>
    <definedName name="Z_2230BD6E_38AF_44CB_A38B_4AD049B85149_.wvu.Cols" localSheetId="8" hidden="1">' Riesgos Seg Digital'!$K:$K</definedName>
    <definedName name="Z_2230BD6E_38AF_44CB_A38B_4AD049B85149_.wvu.Cols" localSheetId="0" hidden="1">PORTADA!$IV:$WVW,PORTADA!$XFC:$XFD</definedName>
    <definedName name="Z_2230BD6E_38AF_44CB_A38B_4AD049B85149_.wvu.Cols" localSheetId="6" hidden="1">'Riesgos Gestión'!$M:$BG</definedName>
    <definedName name="Z_2230BD6E_38AF_44CB_A38B_4AD049B85149_.wvu.FilterData" localSheetId="6" hidden="1">'Riesgos Gestión'!$A$11:$CC$1614</definedName>
    <definedName name="Z_2230BD6E_38AF_44CB_A38B_4AD049B85149_.wvu.PrintArea" localSheetId="7" hidden="1">' Riesgos corrupción'!$A$1:$BM$13</definedName>
    <definedName name="Z_2230BD6E_38AF_44CB_A38B_4AD049B85149_.wvu.PrintArea" localSheetId="8" hidden="1">' Riesgos Seg Digital'!$A$1:$AH$14</definedName>
    <definedName name="Z_2230BD6E_38AF_44CB_A38B_4AD049B85149_.wvu.Rows" localSheetId="0" hidden="1">PORTADA!$47:$1048576,PORTADA!$25:$32,PORTADA!$34:$42</definedName>
    <definedName name="Z_2AFED0C1_CE42_480C_82B8_823DDDF7A1E0_.wvu.Cols" localSheetId="7" hidden="1">' Riesgos corrupción'!$J:$K</definedName>
    <definedName name="Z_2AFED0C1_CE42_480C_82B8_823DDDF7A1E0_.wvu.Cols" localSheetId="8" hidden="1">' Riesgos Seg Digital'!$K:$K</definedName>
    <definedName name="Z_2AFED0C1_CE42_480C_82B8_823DDDF7A1E0_.wvu.Cols" localSheetId="0" hidden="1">PORTADA!$IV:$WVW,PORTADA!$XFC:$XFD</definedName>
    <definedName name="Z_2AFED0C1_CE42_480C_82B8_823DDDF7A1E0_.wvu.Cols" localSheetId="6" hidden="1">'Riesgos Gestión'!$B:$K,'Riesgos Gestión'!$M:$BG</definedName>
    <definedName name="Z_2AFED0C1_CE42_480C_82B8_823DDDF7A1E0_.wvu.FilterData" localSheetId="6" hidden="1">'Riesgos Gestión'!$A$11:$BU$1614</definedName>
    <definedName name="Z_2AFED0C1_CE42_480C_82B8_823DDDF7A1E0_.wvu.PrintArea" localSheetId="7" hidden="1">' Riesgos corrupción'!$A$1:$BM$13</definedName>
    <definedName name="Z_2AFED0C1_CE42_480C_82B8_823DDDF7A1E0_.wvu.PrintArea" localSheetId="8" hidden="1">' Riesgos Seg Digital'!$A$1:$AH$14</definedName>
    <definedName name="Z_2AFED0C1_CE42_480C_82B8_823DDDF7A1E0_.wvu.Rows" localSheetId="0" hidden="1">PORTADA!$47:$1048576,PORTADA!$25:$32,PORTADA!$34:$42</definedName>
    <definedName name="Z_2AFED0C1_CE42_480C_82B8_823DDDF7A1E0_.wvu.Rows" localSheetId="6" hidden="1">'Riesgos Gestión'!$1:$7</definedName>
    <definedName name="Z_2C543757_0426_4C7E_95C3_18B6AC62B541_.wvu.Cols" localSheetId="7" hidden="1">' Riesgos corrupción'!$J:$K</definedName>
    <definedName name="Z_2C543757_0426_4C7E_95C3_18B6AC62B541_.wvu.Cols" localSheetId="8" hidden="1">' Riesgos Seg Digital'!$K:$K</definedName>
    <definedName name="Z_2C543757_0426_4C7E_95C3_18B6AC62B541_.wvu.Cols" localSheetId="0" hidden="1">PORTADA!$IV:$WVW,PORTADA!$XFC:$XFD</definedName>
    <definedName name="Z_2C543757_0426_4C7E_95C3_18B6AC62B541_.wvu.Cols" localSheetId="6" hidden="1">'Riesgos Gestión'!$M:$BG</definedName>
    <definedName name="Z_2C543757_0426_4C7E_95C3_18B6AC62B541_.wvu.FilterData" localSheetId="6" hidden="1">'Riesgos Gestión'!$A$11:$CC$1614</definedName>
    <definedName name="Z_2C543757_0426_4C7E_95C3_18B6AC62B541_.wvu.PrintArea" localSheetId="7" hidden="1">' Riesgos corrupción'!$A$1:$BM$13</definedName>
    <definedName name="Z_2C543757_0426_4C7E_95C3_18B6AC62B541_.wvu.PrintArea" localSheetId="8" hidden="1">' Riesgos Seg Digital'!$A$1:$AH$14</definedName>
    <definedName name="Z_2C543757_0426_4C7E_95C3_18B6AC62B541_.wvu.Rows" localSheetId="0" hidden="1">PORTADA!$47:$1048576,PORTADA!$25:$32,PORTADA!$34:$42</definedName>
    <definedName name="Z_2C543757_0426_4C7E_95C3_18B6AC62B541_.wvu.Rows" localSheetId="6" hidden="1">'Riesgos Gestión'!$1:$7</definedName>
    <definedName name="Z_2C8D762B_B95C_401A_932D_A0804A46B2A4_.wvu.FilterData" localSheetId="6" hidden="1">'Riesgos Gestión'!$A$11:$BU$1614</definedName>
    <definedName name="Z_65569DE0_0783_434A_AF02_6366FB81CDD9_.wvu.Cols" localSheetId="7" hidden="1">' Riesgos corrupción'!$J:$K</definedName>
    <definedName name="Z_65569DE0_0783_434A_AF02_6366FB81CDD9_.wvu.Cols" localSheetId="8" hidden="1">' Riesgos Seg Digital'!$K:$K</definedName>
    <definedName name="Z_65569DE0_0783_434A_AF02_6366FB81CDD9_.wvu.Cols" localSheetId="0" hidden="1">PORTADA!$IV:$WVW,PORTADA!$XFC:$XFD</definedName>
    <definedName name="Z_65569DE0_0783_434A_AF02_6366FB81CDD9_.wvu.Cols" localSheetId="6" hidden="1">'Riesgos Gestión'!$M:$BG</definedName>
    <definedName name="Z_65569DE0_0783_434A_AF02_6366FB81CDD9_.wvu.FilterData" localSheetId="6" hidden="1">'Riesgos Gestión'!$A$11:$BU$1614</definedName>
    <definedName name="Z_65569DE0_0783_434A_AF02_6366FB81CDD9_.wvu.PrintArea" localSheetId="7" hidden="1">' Riesgos corrupción'!$A$1:$BM$13</definedName>
    <definedName name="Z_65569DE0_0783_434A_AF02_6366FB81CDD9_.wvu.PrintArea" localSheetId="8" hidden="1">' Riesgos Seg Digital'!$A$1:$AH$14</definedName>
    <definedName name="Z_65569DE0_0783_434A_AF02_6366FB81CDD9_.wvu.Rows" localSheetId="0" hidden="1">PORTADA!$47:$1048576,PORTADA!$25:$32,PORTADA!$34:$42</definedName>
    <definedName name="Z_6B8435C1_250D_4326_AA83_BC8ED3C6F6F9_.wvu.FilterData" localSheetId="6" hidden="1">'Riesgos Gestión'!$A$11:$CC$1614</definedName>
    <definedName name="Z_6E0471E8_424E_4EAB_916E_649AC290E8C7_.wvu.Cols" localSheetId="7" hidden="1">' Riesgos corrupción'!$J:$K</definedName>
    <definedName name="Z_6E0471E8_424E_4EAB_916E_649AC290E8C7_.wvu.Cols" localSheetId="8" hidden="1">' Riesgos Seg Digital'!$K:$K</definedName>
    <definedName name="Z_6E0471E8_424E_4EAB_916E_649AC290E8C7_.wvu.Cols" localSheetId="0" hidden="1">PORTADA!$IV:$WVW,PORTADA!$XFC:$XFD</definedName>
    <definedName name="Z_6E0471E8_424E_4EAB_916E_649AC290E8C7_.wvu.Cols" localSheetId="6" hidden="1">'Riesgos Gestión'!$M:$BG</definedName>
    <definedName name="Z_6E0471E8_424E_4EAB_916E_649AC290E8C7_.wvu.FilterData" localSheetId="6" hidden="1">'Riesgos Gestión'!$A$11:$BU$1614</definedName>
    <definedName name="Z_6E0471E8_424E_4EAB_916E_649AC290E8C7_.wvu.PrintArea" localSheetId="7" hidden="1">' Riesgos corrupción'!$A$1:$BM$13</definedName>
    <definedName name="Z_6E0471E8_424E_4EAB_916E_649AC290E8C7_.wvu.PrintArea" localSheetId="8" hidden="1">' Riesgos Seg Digital'!$A$1:$AH$14</definedName>
    <definedName name="Z_6E0471E8_424E_4EAB_916E_649AC290E8C7_.wvu.Rows" localSheetId="0" hidden="1">PORTADA!$47:$1048576,PORTADA!$25:$32,PORTADA!$34:$42</definedName>
    <definedName name="Z_6E0471E8_424E_4EAB_916E_649AC290E8C7_.wvu.Rows" localSheetId="6" hidden="1">'Riesgos Gestión'!$1:$7</definedName>
    <definedName name="Z_7A139CF0_4FE4_41CD_A0EF_8AB0C15932A9_.wvu.FilterData" localSheetId="6" hidden="1">'Riesgos Gestión'!$A$11:$BU$1614</definedName>
    <definedName name="Z_7C081D08_3A34_40FC_9603_A08B0852FB79_.wvu.Cols" localSheetId="7" hidden="1">' Riesgos corrupción'!$J:$K</definedName>
    <definedName name="Z_7C081D08_3A34_40FC_9603_A08B0852FB79_.wvu.Cols" localSheetId="8" hidden="1">' Riesgos Seg Digital'!$K:$K</definedName>
    <definedName name="Z_7C081D08_3A34_40FC_9603_A08B0852FB79_.wvu.Cols" localSheetId="0" hidden="1">PORTADA!$IV:$WVW,PORTADA!$XFC:$XFD</definedName>
    <definedName name="Z_7C081D08_3A34_40FC_9603_A08B0852FB79_.wvu.Cols" localSheetId="6" hidden="1">'Riesgos Gestión'!$M:$BG</definedName>
    <definedName name="Z_7C081D08_3A34_40FC_9603_A08B0852FB79_.wvu.FilterData" localSheetId="6" hidden="1">'Riesgos Gestión'!$A$11:$BU$1614</definedName>
    <definedName name="Z_7C081D08_3A34_40FC_9603_A08B0852FB79_.wvu.PrintArea" localSheetId="7" hidden="1">' Riesgos corrupción'!$A$1:$BM$13</definedName>
    <definedName name="Z_7C081D08_3A34_40FC_9603_A08B0852FB79_.wvu.PrintArea" localSheetId="8" hidden="1">' Riesgos Seg Digital'!$A$1:$AH$14</definedName>
    <definedName name="Z_7C081D08_3A34_40FC_9603_A08B0852FB79_.wvu.Rows" localSheetId="0" hidden="1">PORTADA!$47:$1048576,PORTADA!$25:$32,PORTADA!$34:$42</definedName>
    <definedName name="Z_7C081D08_3A34_40FC_9603_A08B0852FB79_.wvu.Rows" localSheetId="6" hidden="1">'Riesgos Gestión'!$1:$7</definedName>
    <definedName name="Z_91FCCC05_6C84_4D02_9694_06D3FEFD1EE7_.wvu.Cols" localSheetId="7" hidden="1">' Riesgos corrupción'!$J:$K</definedName>
    <definedName name="Z_91FCCC05_6C84_4D02_9694_06D3FEFD1EE7_.wvu.Cols" localSheetId="8" hidden="1">' Riesgos Seg Digital'!$K:$K</definedName>
    <definedName name="Z_91FCCC05_6C84_4D02_9694_06D3FEFD1EE7_.wvu.Cols" localSheetId="0" hidden="1">PORTADA!$IV:$WVW,PORTADA!$XFC:$XFD</definedName>
    <definedName name="Z_91FCCC05_6C84_4D02_9694_06D3FEFD1EE7_.wvu.Cols" localSheetId="6" hidden="1">'Riesgos Gestión'!$M:$BG</definedName>
    <definedName name="Z_91FCCC05_6C84_4D02_9694_06D3FEFD1EE7_.wvu.FilterData" localSheetId="6" hidden="1">'Riesgos Gestión'!$A$11:$BU$1614</definedName>
    <definedName name="Z_91FCCC05_6C84_4D02_9694_06D3FEFD1EE7_.wvu.PrintArea" localSheetId="7" hidden="1">' Riesgos corrupción'!$A$1:$BM$13</definedName>
    <definedName name="Z_91FCCC05_6C84_4D02_9694_06D3FEFD1EE7_.wvu.PrintArea" localSheetId="8" hidden="1">' Riesgos Seg Digital'!$A$1:$AH$14</definedName>
    <definedName name="Z_91FCCC05_6C84_4D02_9694_06D3FEFD1EE7_.wvu.Rows" localSheetId="0" hidden="1">PORTADA!$47:$1048576,PORTADA!$25:$32,PORTADA!$34:$42</definedName>
    <definedName name="Z_91FCCC05_6C84_4D02_9694_06D3FEFD1EE7_.wvu.Rows" localSheetId="6" hidden="1">'Riesgos Gestión'!$1:$7</definedName>
    <definedName name="Z_9D7C660B_E13E_4EFC_B945_6DC22F8BEC0F_.wvu.Cols" localSheetId="7" hidden="1">' Riesgos corrupción'!$J:$K,' Riesgos corrupción'!$CB:$CI</definedName>
    <definedName name="Z_9D7C660B_E13E_4EFC_B945_6DC22F8BEC0F_.wvu.Cols" localSheetId="8" hidden="1">' Riesgos Seg Digital'!$K:$K</definedName>
    <definedName name="Z_9D7C660B_E13E_4EFC_B945_6DC22F8BEC0F_.wvu.Cols" localSheetId="0" hidden="1">PORTADA!$IV:$WVW,PORTADA!$XFC:$XFD</definedName>
    <definedName name="Z_9D7C660B_E13E_4EFC_B945_6DC22F8BEC0F_.wvu.Cols" localSheetId="6" hidden="1">'Riesgos Gestión'!$M:$BG,'Riesgos Gestión'!$BL:$BS</definedName>
    <definedName name="Z_9D7C660B_E13E_4EFC_B945_6DC22F8BEC0F_.wvu.FilterData" localSheetId="6" hidden="1">'Riesgos Gestión'!$A$11:$BU$1614</definedName>
    <definedName name="Z_9D7C660B_E13E_4EFC_B945_6DC22F8BEC0F_.wvu.PrintArea" localSheetId="7" hidden="1">' Riesgos corrupción'!$A$1:$BM$13</definedName>
    <definedName name="Z_9D7C660B_E13E_4EFC_B945_6DC22F8BEC0F_.wvu.PrintArea" localSheetId="8" hidden="1">' Riesgos Seg Digital'!$A$1:$AH$14</definedName>
    <definedName name="Z_9D7C660B_E13E_4EFC_B945_6DC22F8BEC0F_.wvu.Rows" localSheetId="0" hidden="1">PORTADA!$47:$1048576,PORTADA!$25:$32,PORTADA!$34:$42</definedName>
    <definedName name="Z_9D7C660B_E13E_4EFC_B945_6DC22F8BEC0F_.wvu.Rows" localSheetId="6" hidden="1">'Riesgos Gestión'!$1:$7</definedName>
    <definedName name="Z_9E4E0432_45C5_49C8_A2D4_66ACC510E1AA_.wvu.Cols" localSheetId="7" hidden="1">' Riesgos corrupción'!$J:$K</definedName>
    <definedName name="Z_9E4E0432_45C5_49C8_A2D4_66ACC510E1AA_.wvu.Cols" localSheetId="8" hidden="1">' Riesgos Seg Digital'!$K:$K</definedName>
    <definedName name="Z_9E4E0432_45C5_49C8_A2D4_66ACC510E1AA_.wvu.Cols" localSheetId="0" hidden="1">PORTADA!$IV:$WVW,PORTADA!$XFC:$XFD</definedName>
    <definedName name="Z_9E4E0432_45C5_49C8_A2D4_66ACC510E1AA_.wvu.Cols" localSheetId="6" hidden="1">'Riesgos Gestión'!$M:$BG</definedName>
    <definedName name="Z_9E4E0432_45C5_49C8_A2D4_66ACC510E1AA_.wvu.FilterData" localSheetId="6" hidden="1">'Riesgos Gestión'!$A$11:$BU$1614</definedName>
    <definedName name="Z_9E4E0432_45C5_49C8_A2D4_66ACC510E1AA_.wvu.PrintArea" localSheetId="7" hidden="1">' Riesgos corrupción'!$A$1:$BM$13</definedName>
    <definedName name="Z_9E4E0432_45C5_49C8_A2D4_66ACC510E1AA_.wvu.PrintArea" localSheetId="8" hidden="1">' Riesgos Seg Digital'!$A$1:$AH$14</definedName>
    <definedName name="Z_9E4E0432_45C5_49C8_A2D4_66ACC510E1AA_.wvu.Rows" localSheetId="0" hidden="1">PORTADA!$47:$1048576,PORTADA!$25:$32,PORTADA!$34:$42</definedName>
    <definedName name="Z_9E4E0432_45C5_49C8_A2D4_66ACC510E1AA_.wvu.Rows" localSheetId="6" hidden="1">'Riesgos Gestión'!$1:$7</definedName>
    <definedName name="Z_B9F340FE_2625_41AE_B232_12FCBBC33A25_.wvu.FilterData" localSheetId="6" hidden="1">'Riesgos Gestión'!$A$11:$CC$1614</definedName>
    <definedName name="Z_CCE959A7_42DA_4E71_B33E_9334B0F3FB9C_.wvu.FilterData" localSheetId="6" hidden="1">'Riesgos Gestión'!$A$11:$BU$1614</definedName>
    <definedName name="Z_D1CE8A1E_8F61_425E_9602_54FEE73BDE37_.wvu.Cols" localSheetId="7" hidden="1">' Riesgos corrupción'!$J:$K</definedName>
    <definedName name="Z_D1CE8A1E_8F61_425E_9602_54FEE73BDE37_.wvu.Cols" localSheetId="8" hidden="1">' Riesgos Seg Digital'!$K:$K</definedName>
    <definedName name="Z_D1CE8A1E_8F61_425E_9602_54FEE73BDE37_.wvu.Cols" localSheetId="0" hidden="1">PORTADA!$IV:$WVW,PORTADA!$XFC:$XFD</definedName>
    <definedName name="Z_D1CE8A1E_8F61_425E_9602_54FEE73BDE37_.wvu.Cols" localSheetId="6" hidden="1">'Riesgos Gestión'!$M:$BG</definedName>
    <definedName name="Z_D1CE8A1E_8F61_425E_9602_54FEE73BDE37_.wvu.FilterData" localSheetId="6" hidden="1">'Riesgos Gestión'!$A$11:$BU$1614</definedName>
    <definedName name="Z_D1CE8A1E_8F61_425E_9602_54FEE73BDE37_.wvu.PrintArea" localSheetId="7" hidden="1">' Riesgos corrupción'!$A$1:$BM$13</definedName>
    <definedName name="Z_D1CE8A1E_8F61_425E_9602_54FEE73BDE37_.wvu.PrintArea" localSheetId="8" hidden="1">' Riesgos Seg Digital'!$A$1:$AH$14</definedName>
    <definedName name="Z_D1CE8A1E_8F61_425E_9602_54FEE73BDE37_.wvu.Rows" localSheetId="0" hidden="1">PORTADA!$47:$1048576,PORTADA!$25:$32,PORTADA!$34:$42</definedName>
    <definedName name="Z_D1CE8A1E_8F61_425E_9602_54FEE73BDE37_.wvu.Rows" localSheetId="6" hidden="1">'Riesgos Gestión'!$1:$7</definedName>
    <definedName name="Z_ED09B5D5_BE12_4748_BE54_330B5F1E8136_.wvu.FilterData" localSheetId="6" hidden="1">'Riesgos Gestión'!$A$11:$BU$1614</definedName>
    <definedName name="Z_EEDFE262_3212_4308_8979_A75812D36567_.wvu.Cols" localSheetId="7" hidden="1">' Riesgos corrupción'!$J:$K,' Riesgos corrupción'!$M:$AE,' Riesgos corrupción'!$AH:$BS</definedName>
    <definedName name="Z_EEDFE262_3212_4308_8979_A75812D36567_.wvu.Cols" localSheetId="8" hidden="1">' Riesgos Seg Digital'!$K:$K</definedName>
    <definedName name="Z_EEDFE262_3212_4308_8979_A75812D36567_.wvu.Cols" localSheetId="0" hidden="1">PORTADA!$IV:$WVW,PORTADA!$XFC:$XFD</definedName>
    <definedName name="Z_EEDFE262_3212_4308_8979_A75812D36567_.wvu.Cols" localSheetId="6" hidden="1">'Riesgos Gestión'!$M:$BG</definedName>
    <definedName name="Z_EEDFE262_3212_4308_8979_A75812D36567_.wvu.FilterData" localSheetId="6" hidden="1">'Riesgos Gestión'!$A$11:$BU$1614</definedName>
    <definedName name="Z_EEDFE262_3212_4308_8979_A75812D36567_.wvu.PrintArea" localSheetId="7" hidden="1">' Riesgos corrupción'!$A$1:$BM$13</definedName>
    <definedName name="Z_EEDFE262_3212_4308_8979_A75812D36567_.wvu.PrintArea" localSheetId="8" hidden="1">' Riesgos Seg Digital'!$A$1:$AH$14</definedName>
    <definedName name="Z_EEDFE262_3212_4308_8979_A75812D36567_.wvu.Rows" localSheetId="0" hidden="1">PORTADA!$47:$1048576,PORTADA!$25:$32,PORTADA!$34:$42</definedName>
    <definedName name="Z_EEDFE262_3212_4308_8979_A75812D36567_.wvu.Rows" localSheetId="6" hidden="1">'Riesgos Gestión'!$1:$7</definedName>
    <definedName name="Z_F184C93B_2BA8_46C9_B95F_A169E9E0FA0E_.wvu.Cols" localSheetId="7" hidden="1">' Riesgos corrupción'!$J:$K</definedName>
    <definedName name="Z_F184C93B_2BA8_46C9_B95F_A169E9E0FA0E_.wvu.Cols" localSheetId="8" hidden="1">' Riesgos Seg Digital'!$K:$K</definedName>
    <definedName name="Z_F184C93B_2BA8_46C9_B95F_A169E9E0FA0E_.wvu.Cols" localSheetId="0" hidden="1">PORTADA!$IV:$WVW,PORTADA!$XFC:$XFD</definedName>
    <definedName name="Z_F184C93B_2BA8_46C9_B95F_A169E9E0FA0E_.wvu.Cols" localSheetId="6" hidden="1">'Riesgos Gestión'!$M:$BG</definedName>
    <definedName name="Z_F184C93B_2BA8_46C9_B95F_A169E9E0FA0E_.wvu.FilterData" localSheetId="6" hidden="1">'Riesgos Gestión'!$A$11:$BU$1614</definedName>
    <definedName name="Z_F184C93B_2BA8_46C9_B95F_A169E9E0FA0E_.wvu.PrintArea" localSheetId="7" hidden="1">' Riesgos corrupción'!$A$1:$BM$13</definedName>
    <definedName name="Z_F184C93B_2BA8_46C9_B95F_A169E9E0FA0E_.wvu.PrintArea" localSheetId="8" hidden="1">' Riesgos Seg Digital'!$A$1:$AH$14</definedName>
    <definedName name="Z_F184C93B_2BA8_46C9_B95F_A169E9E0FA0E_.wvu.Rows" localSheetId="0" hidden="1">PORTADA!$47:$1048576,PORTADA!$25:$32,PORTADA!$34:$42</definedName>
    <definedName name="Z_F184C93B_2BA8_46C9_B95F_A169E9E0FA0E_.wvu.Rows" localSheetId="6" hidden="1">'Riesgos Gestión'!$1:$7</definedName>
    <definedName name="Z_F5CBD1E2_A884_4A6B_BA33_2D91D73945C2_.wvu.FilterData" localSheetId="6" hidden="1">'Riesgos Gestión'!$A$11:$BU$1614</definedName>
    <definedName name="zona">Hoja2!$G$15:$H$39</definedName>
  </definedNames>
  <calcPr calcId="152511"/>
  <customWorkbookViews>
    <customWorkbookView name="Jhon Alexander Gomez Arevalo - Vista personalizada" guid="{EEDFE262-3212-4308-8979-A75812D36567}" mergeInterval="0" personalView="1" maximized="1" xWindow="-8" yWindow="-8" windowWidth="1936" windowHeight="1056" tabRatio="777" activeSheetId="7"/>
    <customWorkbookView name="Nathalia Carolina Insuasty Delgado - Vista personalizada" guid="{9E4E0432-45C5-49C8-A2D4-66ACC510E1AA}" mergeInterval="0" personalView="1" maximized="1" xWindow="-8" yWindow="-8" windowWidth="1936" windowHeight="1056" tabRatio="777" activeSheetId="7"/>
    <customWorkbookView name="harold campos - Vista personalizada" guid="{2AFED0C1-CE42-480C-82B8-823DDDF7A1E0}" mergeInterval="0" personalView="1" maximized="1" windowWidth="1362" windowHeight="542" tabRatio="777" activeSheetId="7"/>
    <customWorkbookView name="Mónica Patricia Rincón Velandia - Vista personalizada" guid="{91FCCC05-6C84-4D02-9694-06D3FEFD1EE7}" mergeInterval="0" personalView="1" maximized="1" xWindow="-8" yWindow="-8" windowWidth="1382" windowHeight="744" tabRatio="777" activeSheetId="7"/>
    <customWorkbookView name="Luis Alfonso Velandia Gonzalez - Vista personalizada" guid="{17BBA648-1A4A-449C-8E6C-60884A976988}" mergeInterval="0" personalView="1" maximized="1" xWindow="-8" yWindow="-8" windowWidth="1456" windowHeight="876" tabRatio="777" activeSheetId="8"/>
    <customWorkbookView name="Usuario - Vista personalizada" guid="{F184C93B-2BA8-46C9-B95F-A169E9E0FA0E}" mergeInterval="0" personalView="1" maximized="1" xWindow="-8" yWindow="-8" windowWidth="1616" windowHeight="876" tabRatio="777" activeSheetId="7"/>
    <customWorkbookView name="Oliver Quintero Perdomo - Vista personalizada" guid="{65569DE0-0783-434A-AF02-6366FB81CDD9}" mergeInterval="0" personalView="1" maximized="1" xWindow="-8" yWindow="-8" windowWidth="1376" windowHeight="744" tabRatio="777" activeSheetId="8"/>
    <customWorkbookView name="Maria Fernanda Cristancho Torres - Vista personalizada" guid="{D1CE8A1E-8F61-425E-9602-54FEE73BDE37}" mergeInterval="0" personalView="1" maximized="1" xWindow="-8" yWindow="-8" windowWidth="1382" windowHeight="744" tabRatio="777" activeSheetId="7"/>
    <customWorkbookView name="Ana Consuelo Rodriguez Rios - Vista personalizada" guid="{2230BD6E-38AF-44CB-A38B-4AD049B85149}" mergeInterval="0" personalView="1" maximized="1" xWindow="-9" yWindow="-9" windowWidth="1618" windowHeight="868" tabRatio="777" activeSheetId="7"/>
    <customWorkbookView name="Leonardo Rodriguez Hernandez - Vista personalizada" guid="{2C543757-0426-4C7E-95C3-18B6AC62B541}" mergeInterval="0" personalView="1" maximized="1" xWindow="-8" yWindow="-8" windowWidth="1109" windowHeight="590" tabRatio="777" activeSheetId="7"/>
    <customWorkbookView name="Nayibi Trejos Hoyos - Vista personalizada" guid="{7C081D08-3A34-40FC-9603-A08B0852FB79}" mergeInterval="0" personalView="1" maximized="1" xWindow="-8" yWindow="-8" windowWidth="1296" windowHeight="776" tabRatio="777" activeSheetId="8"/>
    <customWorkbookView name="Lesly Alejandra Velasquez Moreno - Vista personalizada" guid="{6E0471E8-424E-4EAB-916E-649AC290E8C7}" mergeInterval="0" personalView="1" maximized="1" xWindow="-9" yWindow="-9" windowWidth="1938" windowHeight="1048" tabRatio="777" activeSheetId="7"/>
    <customWorkbookView name="Yolanda Castros Salcedo - Vista personalizada" guid="{9D7C660B-E13E-4EFC-B945-6DC22F8BEC0F}" mergeInterval="0" personalView="1" maximized="1" xWindow="-8" yWindow="-8" windowWidth="1382" windowHeight="744" tabRatio="777" activeSheetId="7"/>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6" i="7" l="1"/>
  <c r="H26" i="7"/>
  <c r="I26" i="7"/>
  <c r="P26" i="7"/>
  <c r="R26" i="7"/>
  <c r="T26" i="7"/>
  <c r="V26" i="7"/>
  <c r="X26" i="7"/>
  <c r="Z26" i="7"/>
  <c r="AB26" i="7"/>
  <c r="AF26" i="7"/>
  <c r="AS26" i="7"/>
  <c r="AT26" i="7"/>
  <c r="AU26" i="7"/>
  <c r="AV26" i="7"/>
  <c r="AW26" i="7"/>
  <c r="AX26" i="7"/>
  <c r="AY26" i="7"/>
  <c r="AZ26" i="7"/>
  <c r="BA26" i="7"/>
  <c r="BB26" i="7"/>
  <c r="AS28" i="7"/>
  <c r="AW28" i="7"/>
  <c r="I27" i="7"/>
  <c r="H27" i="7"/>
  <c r="B27" i="7"/>
  <c r="C27" i="7"/>
  <c r="A27" i="7"/>
  <c r="BA28" i="7"/>
  <c r="AZ28" i="7"/>
  <c r="AX28" i="7"/>
  <c r="AV28" i="7"/>
  <c r="AU28" i="7"/>
  <c r="AT28" i="7"/>
  <c r="AF28" i="7"/>
  <c r="AB28" i="7"/>
  <c r="Z28" i="7"/>
  <c r="X28" i="7"/>
  <c r="V28" i="7"/>
  <c r="T28" i="7"/>
  <c r="R28" i="7"/>
  <c r="P28" i="7"/>
  <c r="BB27" i="7"/>
  <c r="BA27" i="7"/>
  <c r="AZ27" i="7"/>
  <c r="AY27" i="7"/>
  <c r="AX27" i="7"/>
  <c r="AW27" i="7"/>
  <c r="AV27" i="7"/>
  <c r="AU27" i="7"/>
  <c r="AT27" i="7"/>
  <c r="AS27" i="7"/>
  <c r="AF27" i="7"/>
  <c r="AB27" i="7"/>
  <c r="Z27" i="7"/>
  <c r="X27" i="7"/>
  <c r="V27" i="7"/>
  <c r="T27" i="7"/>
  <c r="R27" i="7"/>
  <c r="P27" i="7"/>
  <c r="C18" i="7"/>
  <c r="J26" i="7" l="1"/>
  <c r="BC26" i="7"/>
  <c r="BE26" i="7" s="1"/>
  <c r="AC26" i="7"/>
  <c r="AD26" i="7" s="1"/>
  <c r="BD26" i="7"/>
  <c r="BF26" i="7" s="1"/>
  <c r="J27" i="7"/>
  <c r="BC27" i="7"/>
  <c r="BE27" i="7" s="1"/>
  <c r="AC27" i="7"/>
  <c r="AC28" i="7"/>
  <c r="BD27" i="7"/>
  <c r="BF27" i="7" s="1"/>
  <c r="AQ27" i="7" l="1"/>
  <c r="AR27" i="7" s="1"/>
  <c r="AH26" i="7"/>
  <c r="AI26" i="7"/>
  <c r="AJ26" i="7"/>
  <c r="AK26" i="7"/>
  <c r="AL26" i="7"/>
  <c r="AG26" i="7"/>
  <c r="AM26" i="7"/>
  <c r="AO26" i="7"/>
  <c r="AN26" i="7"/>
  <c r="AQ26" i="7"/>
  <c r="AR26" i="7" s="1"/>
  <c r="AD27" i="7"/>
  <c r="AO27" i="7" s="1"/>
  <c r="AD28" i="7"/>
  <c r="AJ28" i="7" s="1"/>
  <c r="AP26" i="7" l="1"/>
  <c r="AH27" i="7"/>
  <c r="AJ27" i="7"/>
  <c r="AI27" i="7"/>
  <c r="AK27" i="7"/>
  <c r="AL27" i="7"/>
  <c r="AM27" i="7"/>
  <c r="AG28" i="7"/>
  <c r="AO28" i="7"/>
  <c r="AK28" i="7"/>
  <c r="AI28" i="7"/>
  <c r="AN27" i="7"/>
  <c r="AM28" i="7"/>
  <c r="AG27" i="7"/>
  <c r="AN28" i="7"/>
  <c r="AH28" i="7"/>
  <c r="AL28" i="7"/>
  <c r="AP27" i="7" l="1"/>
  <c r="AP28" i="7"/>
  <c r="AW44" i="7" l="1"/>
  <c r="AW45" i="7"/>
  <c r="BD45" i="7" s="1"/>
  <c r="AS45" i="7"/>
  <c r="BC45" i="7" s="1"/>
  <c r="AS44" i="7"/>
  <c r="AF48" i="7"/>
  <c r="AF49" i="7"/>
  <c r="AF45" i="7"/>
  <c r="AF46" i="7"/>
  <c r="AF47" i="7"/>
  <c r="R48" i="7"/>
  <c r="AC48" i="7" s="1"/>
  <c r="AD48" i="7" s="1"/>
  <c r="R49" i="7"/>
  <c r="AC49" i="7" s="1"/>
  <c r="AD49" i="7" s="1"/>
  <c r="R45" i="7"/>
  <c r="AC45" i="7" s="1"/>
  <c r="R46" i="7"/>
  <c r="AC46" i="7" s="1"/>
  <c r="AD46" i="7" s="1"/>
  <c r="R47" i="7"/>
  <c r="AC47" i="7" s="1"/>
  <c r="AD47" i="7" s="1"/>
  <c r="AJ49" i="7" l="1"/>
  <c r="AG49" i="7"/>
  <c r="AD45" i="7"/>
  <c r="AQ45" i="7"/>
  <c r="AR45" i="7" s="1"/>
  <c r="AG47" i="7"/>
  <c r="AJ47" i="7"/>
  <c r="AJ48" i="7"/>
  <c r="AG48" i="7"/>
  <c r="AG46" i="7"/>
  <c r="AJ46" i="7"/>
  <c r="I45" i="7"/>
  <c r="H45" i="7"/>
  <c r="BE45" i="7" s="1"/>
  <c r="J45" i="7" l="1"/>
  <c r="AG45" i="7"/>
  <c r="AJ45" i="7"/>
  <c r="BF45" i="7"/>
  <c r="F109" i="4"/>
  <c r="B109" i="4"/>
  <c r="I43" i="7"/>
  <c r="H43" i="7"/>
  <c r="C45" i="7"/>
  <c r="C43" i="7"/>
  <c r="B43" i="7"/>
  <c r="A43" i="7"/>
  <c r="BB44" i="7"/>
  <c r="BA44" i="7"/>
  <c r="AZ44" i="7"/>
  <c r="AY44" i="7"/>
  <c r="AX44" i="7"/>
  <c r="AV44" i="7"/>
  <c r="AU44" i="7"/>
  <c r="AT44" i="7"/>
  <c r="AF44" i="7"/>
  <c r="AB44" i="7"/>
  <c r="Z44" i="7"/>
  <c r="X44" i="7"/>
  <c r="V44" i="7"/>
  <c r="T44" i="7"/>
  <c r="R44" i="7"/>
  <c r="P44" i="7"/>
  <c r="J44" i="7"/>
  <c r="BB43" i="7"/>
  <c r="BA43" i="7"/>
  <c r="AZ43" i="7"/>
  <c r="AY43" i="7"/>
  <c r="AX43" i="7"/>
  <c r="AW43" i="7"/>
  <c r="AV43" i="7"/>
  <c r="AU43" i="7"/>
  <c r="AT43" i="7"/>
  <c r="AS43" i="7"/>
  <c r="AF43" i="7"/>
  <c r="AB43" i="7"/>
  <c r="Z43" i="7"/>
  <c r="X43" i="7"/>
  <c r="V43" i="7"/>
  <c r="T43" i="7"/>
  <c r="R43" i="7"/>
  <c r="P43" i="7"/>
  <c r="BC43" i="7" l="1"/>
  <c r="BE43" i="7" s="1"/>
  <c r="AC44" i="7"/>
  <c r="AD44" i="7" s="1"/>
  <c r="AC43" i="7"/>
  <c r="AD43" i="7" s="1"/>
  <c r="AJ43" i="7" s="1"/>
  <c r="BD43" i="7"/>
  <c r="BF43" i="7" s="1"/>
  <c r="J43" i="7"/>
  <c r="AO44" i="7" l="1"/>
  <c r="AJ44" i="7"/>
  <c r="AH44" i="7"/>
  <c r="AL44" i="7"/>
  <c r="AM44" i="7"/>
  <c r="AQ43" i="7"/>
  <c r="AR43" i="7" s="1"/>
  <c r="AK44" i="7"/>
  <c r="AN44" i="7"/>
  <c r="AG44" i="7"/>
  <c r="AI44" i="7"/>
  <c r="AH43" i="7"/>
  <c r="AO43" i="7"/>
  <c r="AG43" i="7"/>
  <c r="AN43" i="7"/>
  <c r="AM43" i="7"/>
  <c r="AL43" i="7"/>
  <c r="AI43" i="7"/>
  <c r="AK43" i="7"/>
  <c r="AP44" i="7" l="1"/>
  <c r="AP43" i="7"/>
  <c r="B78" i="4" l="1"/>
  <c r="R53" i="7" l="1"/>
  <c r="V53" i="7"/>
  <c r="P54" i="7"/>
  <c r="I76" i="5" l="1"/>
  <c r="H76" i="5"/>
  <c r="G76" i="5"/>
  <c r="F76" i="5"/>
  <c r="E76" i="5"/>
  <c r="I75" i="5"/>
  <c r="H75" i="5"/>
  <c r="G75" i="5"/>
  <c r="F75" i="5"/>
  <c r="E75" i="5"/>
  <c r="I74" i="5"/>
  <c r="H74" i="5"/>
  <c r="G74" i="5"/>
  <c r="F74" i="5"/>
  <c r="E74" i="5"/>
  <c r="I73" i="5"/>
  <c r="H73" i="5"/>
  <c r="G73" i="5"/>
  <c r="F73" i="5"/>
  <c r="E73" i="5"/>
  <c r="I72" i="5"/>
  <c r="H72" i="5"/>
  <c r="G72" i="5"/>
  <c r="F72" i="5"/>
  <c r="E72" i="5"/>
  <c r="I61" i="5"/>
  <c r="H61" i="5"/>
  <c r="G61" i="5"/>
  <c r="F61" i="5"/>
  <c r="E61" i="5"/>
  <c r="I60" i="5"/>
  <c r="H60" i="5"/>
  <c r="G60" i="5"/>
  <c r="F60" i="5"/>
  <c r="E60" i="5"/>
  <c r="I59" i="5"/>
  <c r="H59" i="5"/>
  <c r="G59" i="5"/>
  <c r="F59" i="5"/>
  <c r="E59" i="5"/>
  <c r="I58" i="5"/>
  <c r="H58" i="5"/>
  <c r="G58" i="5"/>
  <c r="F58" i="5"/>
  <c r="E58" i="5"/>
  <c r="I57" i="5"/>
  <c r="H57" i="5"/>
  <c r="G57" i="5"/>
  <c r="F57" i="5"/>
  <c r="E57" i="5"/>
  <c r="I16" i="5"/>
  <c r="H16" i="5"/>
  <c r="G16" i="5"/>
  <c r="F16" i="5"/>
  <c r="E16" i="5"/>
  <c r="I15" i="5"/>
  <c r="H15" i="5"/>
  <c r="G15" i="5"/>
  <c r="F15" i="5"/>
  <c r="E15" i="5"/>
  <c r="I14" i="5"/>
  <c r="H14" i="5"/>
  <c r="G14" i="5"/>
  <c r="F14" i="5"/>
  <c r="E14" i="5"/>
  <c r="I13" i="5"/>
  <c r="H13" i="5"/>
  <c r="G13" i="5"/>
  <c r="F13" i="5"/>
  <c r="E13" i="5"/>
  <c r="I12" i="5"/>
  <c r="H12" i="5"/>
  <c r="G12" i="5"/>
  <c r="F12" i="5"/>
  <c r="E12" i="5"/>
  <c r="I67" i="5"/>
  <c r="H67" i="5"/>
  <c r="I51" i="5" l="1"/>
  <c r="H51" i="5"/>
  <c r="G65" i="5"/>
  <c r="G49" i="5"/>
  <c r="I69" i="5" l="1"/>
  <c r="I68" i="5"/>
  <c r="J67" i="5"/>
  <c r="J68" i="5" l="1"/>
  <c r="J69" i="5"/>
  <c r="J52" i="5" l="1"/>
  <c r="J53" i="5" l="1"/>
  <c r="J51" i="5"/>
  <c r="I12" i="8"/>
  <c r="I67" i="7" l="1"/>
  <c r="H67" i="7"/>
  <c r="I63" i="7"/>
  <c r="H63" i="7"/>
  <c r="I61" i="7"/>
  <c r="H61" i="7"/>
  <c r="I59" i="7"/>
  <c r="H59" i="7"/>
  <c r="H14" i="8"/>
  <c r="I58" i="7"/>
  <c r="H58" i="7"/>
  <c r="I56" i="7"/>
  <c r="H56" i="7"/>
  <c r="I53" i="7"/>
  <c r="H53" i="7"/>
  <c r="I50" i="7"/>
  <c r="H50" i="7"/>
  <c r="I41" i="7"/>
  <c r="H41" i="7"/>
  <c r="I38" i="7"/>
  <c r="H38" i="7"/>
  <c r="I36" i="7"/>
  <c r="H36" i="7"/>
  <c r="I35" i="7"/>
  <c r="H35" i="7"/>
  <c r="I33" i="7"/>
  <c r="H33" i="7"/>
  <c r="I31" i="7"/>
  <c r="H31" i="7"/>
  <c r="I29" i="7"/>
  <c r="H29" i="7"/>
  <c r="I24" i="7"/>
  <c r="H24" i="7"/>
  <c r="I20" i="7"/>
  <c r="H20" i="7"/>
  <c r="H14" i="7" l="1"/>
  <c r="I14" i="7"/>
  <c r="J19" i="7" l="1"/>
  <c r="Y43" i="4" l="1"/>
  <c r="Y42" i="4"/>
  <c r="Y41" i="4"/>
  <c r="Y40" i="4"/>
  <c r="Y39" i="4"/>
  <c r="Y38" i="4"/>
  <c r="Y37" i="4"/>
  <c r="Y36" i="4"/>
  <c r="Y35" i="4"/>
  <c r="Y34" i="4"/>
  <c r="Y33" i="4"/>
  <c r="Y32" i="4"/>
  <c r="Y31" i="4"/>
  <c r="Y30" i="4"/>
  <c r="Y29" i="4"/>
  <c r="Y28" i="4"/>
  <c r="Y27" i="4"/>
  <c r="Y26" i="4"/>
  <c r="Y25" i="4"/>
  <c r="Y24" i="4"/>
  <c r="Y23" i="4"/>
  <c r="Y22" i="4"/>
  <c r="Y21" i="4"/>
  <c r="Y20" i="4"/>
  <c r="Y19" i="4"/>
  <c r="K26" i="7" l="1"/>
  <c r="K27" i="7"/>
  <c r="K45" i="7"/>
  <c r="K43" i="7"/>
  <c r="H12" i="8"/>
  <c r="I18" i="7"/>
  <c r="H18" i="7"/>
  <c r="I15" i="7"/>
  <c r="H15" i="7"/>
  <c r="I12" i="7"/>
  <c r="H12" i="7"/>
  <c r="F138" i="4"/>
  <c r="B138" i="4"/>
  <c r="F132" i="4"/>
  <c r="B132" i="4"/>
  <c r="F127" i="4"/>
  <c r="F126" i="4"/>
  <c r="B127" i="4"/>
  <c r="B126" i="4"/>
  <c r="F122" i="4"/>
  <c r="F121" i="4"/>
  <c r="F120" i="4"/>
  <c r="B122" i="4"/>
  <c r="B121" i="4"/>
  <c r="B120" i="4"/>
  <c r="F115" i="4"/>
  <c r="F114" i="4"/>
  <c r="B115" i="4"/>
  <c r="B114" i="4"/>
  <c r="F108" i="4"/>
  <c r="B108" i="4"/>
  <c r="F103" i="4"/>
  <c r="F102" i="4"/>
  <c r="B103" i="4"/>
  <c r="B102" i="4"/>
  <c r="F97" i="4"/>
  <c r="F98" i="4"/>
  <c r="F96" i="4"/>
  <c r="B97" i="4"/>
  <c r="B98" i="4"/>
  <c r="B96" i="4"/>
  <c r="F90" i="4"/>
  <c r="B90" i="4"/>
  <c r="F84" i="4"/>
  <c r="B84" i="4"/>
  <c r="F78" i="4"/>
  <c r="F73" i="4"/>
  <c r="F72" i="4"/>
  <c r="B73" i="4"/>
  <c r="B72" i="4"/>
  <c r="F66" i="4"/>
  <c r="B66" i="4"/>
  <c r="F61" i="4"/>
  <c r="F60" i="4"/>
  <c r="B61" i="4"/>
  <c r="B60" i="4"/>
  <c r="F54" i="4"/>
  <c r="B54" i="4"/>
  <c r="F49" i="4"/>
  <c r="F48" i="4"/>
  <c r="B49" i="4"/>
  <c r="B48" i="4"/>
  <c r="C43" i="5" l="1"/>
  <c r="J12" i="7"/>
  <c r="K12" i="7" s="1"/>
  <c r="E44" i="5" l="1"/>
  <c r="E45" i="5"/>
  <c r="E43" i="5"/>
  <c r="C67" i="7"/>
  <c r="B67" i="7"/>
  <c r="A67" i="7"/>
  <c r="C63" i="7"/>
  <c r="B63" i="7"/>
  <c r="A63" i="7"/>
  <c r="E14" i="8"/>
  <c r="E12" i="8"/>
  <c r="C61" i="7"/>
  <c r="C59" i="7"/>
  <c r="B59" i="7"/>
  <c r="C14" i="8"/>
  <c r="B14" i="8"/>
  <c r="A14" i="8"/>
  <c r="C58" i="7"/>
  <c r="C56" i="7"/>
  <c r="B56" i="7"/>
  <c r="C53" i="7"/>
  <c r="C50" i="7"/>
  <c r="B50" i="7"/>
  <c r="A50" i="7"/>
  <c r="C41" i="7"/>
  <c r="C38" i="7"/>
  <c r="B38" i="7"/>
  <c r="A38" i="7"/>
  <c r="C36" i="7"/>
  <c r="C35" i="7"/>
  <c r="C33" i="7"/>
  <c r="B33" i="7"/>
  <c r="A33" i="7"/>
  <c r="C31" i="7"/>
  <c r="B31" i="7"/>
  <c r="A31" i="7"/>
  <c r="C29" i="7"/>
  <c r="B29" i="7"/>
  <c r="A29" i="7"/>
  <c r="C24" i="7"/>
  <c r="B24" i="7"/>
  <c r="A24" i="7"/>
  <c r="C20" i="7"/>
  <c r="B20" i="7"/>
  <c r="A20" i="7"/>
  <c r="C12" i="8"/>
  <c r="B12" i="8"/>
  <c r="A12" i="8"/>
  <c r="B18" i="7"/>
  <c r="A18" i="7"/>
  <c r="C15" i="7"/>
  <c r="B15" i="7"/>
  <c r="A15" i="7"/>
  <c r="C14" i="7"/>
  <c r="C12" i="7"/>
  <c r="B12" i="7"/>
  <c r="A12" i="7"/>
  <c r="J1614" i="7" l="1"/>
  <c r="J1613" i="7"/>
  <c r="J1612" i="7"/>
  <c r="J1611" i="7"/>
  <c r="J1610" i="7"/>
  <c r="J1609" i="7"/>
  <c r="J1608" i="7"/>
  <c r="J1607" i="7"/>
  <c r="J1606" i="7"/>
  <c r="J1605" i="7"/>
  <c r="J1604" i="7"/>
  <c r="J1603" i="7"/>
  <c r="J1602" i="7"/>
  <c r="J1601" i="7"/>
  <c r="J1600" i="7"/>
  <c r="J1599" i="7"/>
  <c r="J1598" i="7"/>
  <c r="J1597" i="7"/>
  <c r="J1596" i="7"/>
  <c r="J1595" i="7"/>
  <c r="J1594" i="7"/>
  <c r="J1593" i="7"/>
  <c r="J1592" i="7"/>
  <c r="J1591" i="7"/>
  <c r="J1590" i="7"/>
  <c r="J1589" i="7"/>
  <c r="J1588" i="7"/>
  <c r="J1587" i="7"/>
  <c r="J1586" i="7"/>
  <c r="J1585" i="7"/>
  <c r="J1584" i="7"/>
  <c r="J1583" i="7"/>
  <c r="J1582" i="7"/>
  <c r="J1581" i="7"/>
  <c r="J1580" i="7"/>
  <c r="J1579" i="7"/>
  <c r="J1578" i="7"/>
  <c r="J1577" i="7"/>
  <c r="J1576" i="7"/>
  <c r="J1575" i="7"/>
  <c r="J1574" i="7"/>
  <c r="J1573" i="7"/>
  <c r="J1572" i="7"/>
  <c r="J1571" i="7"/>
  <c r="J1570" i="7"/>
  <c r="J1569" i="7"/>
  <c r="J1568" i="7"/>
  <c r="J1567" i="7"/>
  <c r="J1566" i="7"/>
  <c r="J1565" i="7"/>
  <c r="J1564" i="7"/>
  <c r="J1563" i="7"/>
  <c r="J1562" i="7"/>
  <c r="J1561" i="7"/>
  <c r="J1560" i="7"/>
  <c r="J1559" i="7"/>
  <c r="J1558" i="7"/>
  <c r="J1557" i="7"/>
  <c r="J1556" i="7"/>
  <c r="J1555" i="7"/>
  <c r="J1554" i="7"/>
  <c r="J1553" i="7"/>
  <c r="J1552" i="7"/>
  <c r="J1551" i="7"/>
  <c r="J1550" i="7"/>
  <c r="J1549" i="7"/>
  <c r="J1548" i="7"/>
  <c r="J1547" i="7"/>
  <c r="J1546" i="7"/>
  <c r="J1545" i="7"/>
  <c r="J1544" i="7"/>
  <c r="J1543" i="7"/>
  <c r="J1542" i="7"/>
  <c r="J1541" i="7"/>
  <c r="J1540" i="7"/>
  <c r="J1539" i="7"/>
  <c r="J1538" i="7"/>
  <c r="J1537" i="7"/>
  <c r="J1536" i="7"/>
  <c r="J1535" i="7"/>
  <c r="J1534" i="7"/>
  <c r="J1533" i="7"/>
  <c r="J1532" i="7"/>
  <c r="J1531" i="7"/>
  <c r="J1530" i="7"/>
  <c r="J1529" i="7"/>
  <c r="J1528" i="7"/>
  <c r="J1527" i="7"/>
  <c r="J1526" i="7"/>
  <c r="J1525" i="7"/>
  <c r="J1524" i="7"/>
  <c r="J1523" i="7"/>
  <c r="J1522" i="7"/>
  <c r="J1521" i="7"/>
  <c r="J1520" i="7"/>
  <c r="J1519" i="7"/>
  <c r="J1518" i="7"/>
  <c r="J1517" i="7"/>
  <c r="J1516" i="7"/>
  <c r="J1515" i="7"/>
  <c r="J1514" i="7"/>
  <c r="J1513" i="7"/>
  <c r="J1512" i="7"/>
  <c r="J1511" i="7"/>
  <c r="J1510" i="7"/>
  <c r="J1509" i="7"/>
  <c r="J1508" i="7"/>
  <c r="J1507" i="7"/>
  <c r="J1506" i="7"/>
  <c r="J1505" i="7"/>
  <c r="J1504" i="7"/>
  <c r="J1503" i="7"/>
  <c r="J1502" i="7"/>
  <c r="J1501" i="7"/>
  <c r="J1500" i="7"/>
  <c r="J1499" i="7"/>
  <c r="J1498" i="7"/>
  <c r="J1497" i="7"/>
  <c r="J1496" i="7"/>
  <c r="J1495" i="7"/>
  <c r="J1494" i="7"/>
  <c r="J1493" i="7"/>
  <c r="J1492" i="7"/>
  <c r="J1491" i="7"/>
  <c r="J1490" i="7"/>
  <c r="J1489" i="7"/>
  <c r="J1488" i="7"/>
  <c r="J1487" i="7"/>
  <c r="J1486" i="7"/>
  <c r="J1485" i="7"/>
  <c r="J1484" i="7"/>
  <c r="J1483" i="7"/>
  <c r="J1482" i="7"/>
  <c r="J1481" i="7"/>
  <c r="J1480" i="7"/>
  <c r="J1479" i="7"/>
  <c r="J1478" i="7"/>
  <c r="J1477" i="7"/>
  <c r="J1476" i="7"/>
  <c r="J1475" i="7"/>
  <c r="J1474" i="7"/>
  <c r="J1473" i="7"/>
  <c r="J1472" i="7"/>
  <c r="J1471" i="7"/>
  <c r="J1470" i="7"/>
  <c r="J1469" i="7"/>
  <c r="J1468" i="7"/>
  <c r="J1467" i="7"/>
  <c r="J1466" i="7"/>
  <c r="J1465" i="7"/>
  <c r="J1464" i="7"/>
  <c r="J1463" i="7"/>
  <c r="J1462" i="7"/>
  <c r="J1461" i="7"/>
  <c r="J1460" i="7"/>
  <c r="J1459" i="7"/>
  <c r="J1458" i="7"/>
  <c r="J1457" i="7"/>
  <c r="J1456" i="7"/>
  <c r="J1455" i="7"/>
  <c r="J1454" i="7"/>
  <c r="J1453" i="7"/>
  <c r="J1452" i="7"/>
  <c r="J1451" i="7"/>
  <c r="J1450" i="7"/>
  <c r="J1449" i="7"/>
  <c r="J1448" i="7"/>
  <c r="J1447" i="7"/>
  <c r="J1446" i="7"/>
  <c r="J1445" i="7"/>
  <c r="J1444" i="7"/>
  <c r="J1443" i="7"/>
  <c r="J1442" i="7"/>
  <c r="J1441" i="7"/>
  <c r="J1440" i="7"/>
  <c r="J1439" i="7"/>
  <c r="J1438" i="7"/>
  <c r="J1437" i="7"/>
  <c r="J1436" i="7"/>
  <c r="J1435" i="7"/>
  <c r="J1434" i="7"/>
  <c r="J1433" i="7"/>
  <c r="J1432" i="7"/>
  <c r="J1431" i="7"/>
  <c r="J1430" i="7"/>
  <c r="J1429" i="7"/>
  <c r="J1428" i="7"/>
  <c r="J1427" i="7"/>
  <c r="J1426" i="7"/>
  <c r="J1425" i="7"/>
  <c r="J1424" i="7"/>
  <c r="J1423" i="7"/>
  <c r="J1422" i="7"/>
  <c r="J1421" i="7"/>
  <c r="J1420" i="7"/>
  <c r="J1419" i="7"/>
  <c r="J1418" i="7"/>
  <c r="J1417" i="7"/>
  <c r="J1416" i="7"/>
  <c r="J1415" i="7"/>
  <c r="J1414" i="7"/>
  <c r="J1413" i="7"/>
  <c r="J1412" i="7"/>
  <c r="J1411" i="7"/>
  <c r="J1410" i="7"/>
  <c r="J1409" i="7"/>
  <c r="J1408" i="7"/>
  <c r="J1407" i="7"/>
  <c r="J1406" i="7"/>
  <c r="J1405" i="7"/>
  <c r="J1404" i="7"/>
  <c r="J1403" i="7"/>
  <c r="J1402" i="7"/>
  <c r="J1401" i="7"/>
  <c r="J1400" i="7"/>
  <c r="J1399" i="7"/>
  <c r="J1398" i="7"/>
  <c r="J1397" i="7"/>
  <c r="J1396" i="7"/>
  <c r="J1395" i="7"/>
  <c r="J1394" i="7"/>
  <c r="J1393" i="7"/>
  <c r="J1392" i="7"/>
  <c r="J1391" i="7"/>
  <c r="J1390" i="7"/>
  <c r="J1389" i="7"/>
  <c r="J1388" i="7"/>
  <c r="J1387" i="7"/>
  <c r="J1386" i="7"/>
  <c r="J1385" i="7"/>
  <c r="J1384" i="7"/>
  <c r="J1383" i="7"/>
  <c r="J1382" i="7"/>
  <c r="J1381" i="7"/>
  <c r="J1380" i="7"/>
  <c r="J1379" i="7"/>
  <c r="J1378" i="7"/>
  <c r="J1377" i="7"/>
  <c r="J1376" i="7"/>
  <c r="J1375" i="7"/>
  <c r="J1374" i="7"/>
  <c r="J1373" i="7"/>
  <c r="J1372" i="7"/>
  <c r="J1371" i="7"/>
  <c r="J1370" i="7"/>
  <c r="J1369" i="7"/>
  <c r="J1368" i="7"/>
  <c r="J1367" i="7"/>
  <c r="J1366" i="7"/>
  <c r="J1365" i="7"/>
  <c r="J1364" i="7"/>
  <c r="J1363" i="7"/>
  <c r="J1362" i="7"/>
  <c r="J1361" i="7"/>
  <c r="J1360" i="7"/>
  <c r="J1359" i="7"/>
  <c r="J1358" i="7"/>
  <c r="J1357" i="7"/>
  <c r="J1356" i="7"/>
  <c r="J1355" i="7"/>
  <c r="J1354" i="7"/>
  <c r="J1353" i="7"/>
  <c r="J1352" i="7"/>
  <c r="J1351" i="7"/>
  <c r="J1350" i="7"/>
  <c r="J1349" i="7"/>
  <c r="J1348" i="7"/>
  <c r="J1347" i="7"/>
  <c r="J1346" i="7"/>
  <c r="J1345" i="7"/>
  <c r="J1344" i="7"/>
  <c r="J1343" i="7"/>
  <c r="J1342" i="7"/>
  <c r="J1341" i="7"/>
  <c r="J1340" i="7"/>
  <c r="J1339" i="7"/>
  <c r="J1338" i="7"/>
  <c r="J1337" i="7"/>
  <c r="J1336" i="7"/>
  <c r="J1335" i="7"/>
  <c r="J1334" i="7"/>
  <c r="J1333" i="7"/>
  <c r="J1332" i="7"/>
  <c r="J1331" i="7"/>
  <c r="J1330" i="7"/>
  <c r="J1329" i="7"/>
  <c r="J1328" i="7"/>
  <c r="J1327" i="7"/>
  <c r="J1326" i="7"/>
  <c r="J1325" i="7"/>
  <c r="J1324" i="7"/>
  <c r="J1323" i="7"/>
  <c r="J1322" i="7"/>
  <c r="J1321" i="7"/>
  <c r="J1320" i="7"/>
  <c r="J1319" i="7"/>
  <c r="J1318" i="7"/>
  <c r="J1317" i="7"/>
  <c r="J1316" i="7"/>
  <c r="J1315" i="7"/>
  <c r="J1314" i="7"/>
  <c r="J1313" i="7"/>
  <c r="J1312" i="7"/>
  <c r="J1311" i="7"/>
  <c r="J1310" i="7"/>
  <c r="J1309" i="7"/>
  <c r="J1308" i="7"/>
  <c r="J1307" i="7"/>
  <c r="J1306" i="7"/>
  <c r="J1305" i="7"/>
  <c r="J1304" i="7"/>
  <c r="J1303" i="7"/>
  <c r="J1302" i="7"/>
  <c r="J1301" i="7"/>
  <c r="J1300" i="7"/>
  <c r="J1299" i="7"/>
  <c r="J1298" i="7"/>
  <c r="J1297" i="7"/>
  <c r="J1296" i="7"/>
  <c r="J1295" i="7"/>
  <c r="J1294" i="7"/>
  <c r="J1293" i="7"/>
  <c r="J1292" i="7"/>
  <c r="J1291" i="7"/>
  <c r="J1290" i="7"/>
  <c r="J1289" i="7"/>
  <c r="J1288" i="7"/>
  <c r="J1287" i="7"/>
  <c r="J1286" i="7"/>
  <c r="J1285" i="7"/>
  <c r="J1284" i="7"/>
  <c r="J1283" i="7"/>
  <c r="J1282" i="7"/>
  <c r="J1281" i="7"/>
  <c r="J1280" i="7"/>
  <c r="J1279" i="7"/>
  <c r="J1278" i="7"/>
  <c r="J1277" i="7"/>
  <c r="J1276" i="7"/>
  <c r="J1275" i="7"/>
  <c r="J1274" i="7"/>
  <c r="J1273" i="7"/>
  <c r="J1272" i="7"/>
  <c r="J1271" i="7"/>
  <c r="J1270" i="7"/>
  <c r="J1269" i="7"/>
  <c r="J1268" i="7"/>
  <c r="J1267" i="7"/>
  <c r="J1266" i="7"/>
  <c r="J1265" i="7"/>
  <c r="J1264" i="7"/>
  <c r="J1263" i="7"/>
  <c r="J1262" i="7"/>
  <c r="J1261" i="7"/>
  <c r="J1260" i="7"/>
  <c r="J1259" i="7"/>
  <c r="J1258" i="7"/>
  <c r="J1257" i="7"/>
  <c r="J1256" i="7"/>
  <c r="J1255" i="7"/>
  <c r="J1254" i="7"/>
  <c r="J1253" i="7"/>
  <c r="J1252" i="7"/>
  <c r="J1251" i="7"/>
  <c r="J1250" i="7"/>
  <c r="J1249" i="7"/>
  <c r="J1248" i="7"/>
  <c r="J1247" i="7"/>
  <c r="J1246" i="7"/>
  <c r="J1245" i="7"/>
  <c r="J1244" i="7"/>
  <c r="J1243" i="7"/>
  <c r="J1242" i="7"/>
  <c r="J1241" i="7"/>
  <c r="J1240" i="7"/>
  <c r="J1239" i="7"/>
  <c r="J1238" i="7"/>
  <c r="J1237" i="7"/>
  <c r="J1236" i="7"/>
  <c r="J1235" i="7"/>
  <c r="J1234" i="7"/>
  <c r="J1233" i="7"/>
  <c r="J1232" i="7"/>
  <c r="J1231" i="7"/>
  <c r="J1230" i="7"/>
  <c r="J1229" i="7"/>
  <c r="J1228" i="7"/>
  <c r="J1227" i="7"/>
  <c r="J1226" i="7"/>
  <c r="J1225" i="7"/>
  <c r="J1224" i="7"/>
  <c r="J1223" i="7"/>
  <c r="J1222" i="7"/>
  <c r="J1221" i="7"/>
  <c r="J1220" i="7"/>
  <c r="J1219" i="7"/>
  <c r="J1218" i="7"/>
  <c r="J1217" i="7"/>
  <c r="J1216" i="7"/>
  <c r="J1215" i="7"/>
  <c r="J1214" i="7"/>
  <c r="J1213" i="7"/>
  <c r="J1212" i="7"/>
  <c r="J1211" i="7"/>
  <c r="J1210" i="7"/>
  <c r="J1209" i="7"/>
  <c r="J1208" i="7"/>
  <c r="J1207" i="7"/>
  <c r="J1206" i="7"/>
  <c r="J1205" i="7"/>
  <c r="J1204" i="7"/>
  <c r="J1203" i="7"/>
  <c r="J1202" i="7"/>
  <c r="J1201" i="7"/>
  <c r="J1200" i="7"/>
  <c r="J1199" i="7"/>
  <c r="J1198" i="7"/>
  <c r="J1197" i="7"/>
  <c r="J1196" i="7"/>
  <c r="J1195" i="7"/>
  <c r="J1194" i="7"/>
  <c r="J1193" i="7"/>
  <c r="J1192" i="7"/>
  <c r="J1191" i="7"/>
  <c r="J1190" i="7"/>
  <c r="J1189" i="7"/>
  <c r="J1188" i="7"/>
  <c r="J1187" i="7"/>
  <c r="J1186" i="7"/>
  <c r="J1185" i="7"/>
  <c r="J1184" i="7"/>
  <c r="J1183" i="7"/>
  <c r="J1182" i="7"/>
  <c r="J1181" i="7"/>
  <c r="J1180" i="7"/>
  <c r="J1179" i="7"/>
  <c r="J1178" i="7"/>
  <c r="J1177" i="7"/>
  <c r="J1176" i="7"/>
  <c r="J1175" i="7"/>
  <c r="J1174" i="7"/>
  <c r="J1173" i="7"/>
  <c r="J1172" i="7"/>
  <c r="J1171" i="7"/>
  <c r="J1170" i="7"/>
  <c r="J1169" i="7"/>
  <c r="J1168" i="7"/>
  <c r="J1167" i="7"/>
  <c r="J1166" i="7"/>
  <c r="J1165" i="7"/>
  <c r="J1164" i="7"/>
  <c r="J1163" i="7"/>
  <c r="J1162" i="7"/>
  <c r="J1161" i="7"/>
  <c r="J1160" i="7"/>
  <c r="J1159" i="7"/>
  <c r="J1158" i="7"/>
  <c r="J1157" i="7"/>
  <c r="J1156" i="7"/>
  <c r="J1155" i="7"/>
  <c r="J1154" i="7"/>
  <c r="J1153" i="7"/>
  <c r="J1152" i="7"/>
  <c r="J1151" i="7"/>
  <c r="J1150" i="7"/>
  <c r="J1149" i="7"/>
  <c r="J1148" i="7"/>
  <c r="J1147" i="7"/>
  <c r="J1146" i="7"/>
  <c r="J1145" i="7"/>
  <c r="J1144" i="7"/>
  <c r="J1143" i="7"/>
  <c r="J1142" i="7"/>
  <c r="J1141" i="7"/>
  <c r="J1140" i="7"/>
  <c r="J1139" i="7"/>
  <c r="J1138" i="7"/>
  <c r="J1137" i="7"/>
  <c r="J1136" i="7"/>
  <c r="J1135" i="7"/>
  <c r="J1134" i="7"/>
  <c r="J1133" i="7"/>
  <c r="J1132" i="7"/>
  <c r="J1131" i="7"/>
  <c r="J1130" i="7"/>
  <c r="J1129" i="7"/>
  <c r="J1128" i="7"/>
  <c r="J1127" i="7"/>
  <c r="J1126" i="7"/>
  <c r="J1125" i="7"/>
  <c r="J1124" i="7"/>
  <c r="J1123" i="7"/>
  <c r="J1122" i="7"/>
  <c r="J1121" i="7"/>
  <c r="J1120" i="7"/>
  <c r="J1119" i="7"/>
  <c r="J1118" i="7"/>
  <c r="J1117" i="7"/>
  <c r="J1116" i="7"/>
  <c r="J1115" i="7"/>
  <c r="J1114" i="7"/>
  <c r="J1113" i="7"/>
  <c r="J1112" i="7"/>
  <c r="J1111" i="7"/>
  <c r="J1110" i="7"/>
  <c r="J1109" i="7"/>
  <c r="J1108" i="7"/>
  <c r="J1107" i="7"/>
  <c r="J1106" i="7"/>
  <c r="J1105" i="7"/>
  <c r="J1104" i="7"/>
  <c r="J1103" i="7"/>
  <c r="J1102" i="7"/>
  <c r="J1101" i="7"/>
  <c r="J1100" i="7"/>
  <c r="J1099" i="7"/>
  <c r="J1098" i="7"/>
  <c r="J1097" i="7"/>
  <c r="J1096" i="7"/>
  <c r="J1095" i="7"/>
  <c r="J1094" i="7"/>
  <c r="J1093" i="7"/>
  <c r="J1092" i="7"/>
  <c r="J1091" i="7"/>
  <c r="J1090" i="7"/>
  <c r="J1089" i="7"/>
  <c r="J1088" i="7"/>
  <c r="J1087" i="7"/>
  <c r="J1086" i="7"/>
  <c r="J1085" i="7"/>
  <c r="J1084" i="7"/>
  <c r="J1083" i="7"/>
  <c r="J1082" i="7"/>
  <c r="J1081" i="7"/>
  <c r="J1080" i="7"/>
  <c r="J1079" i="7"/>
  <c r="J1078" i="7"/>
  <c r="J1077" i="7"/>
  <c r="J1076" i="7"/>
  <c r="J1075" i="7"/>
  <c r="J1074" i="7"/>
  <c r="J1073" i="7"/>
  <c r="J1072" i="7"/>
  <c r="J1071" i="7"/>
  <c r="J1070" i="7"/>
  <c r="J1069" i="7"/>
  <c r="J1068" i="7"/>
  <c r="J1067" i="7"/>
  <c r="J1066" i="7"/>
  <c r="J1065" i="7"/>
  <c r="J1064" i="7"/>
  <c r="J1063" i="7"/>
  <c r="J1062" i="7"/>
  <c r="J1061" i="7"/>
  <c r="J1060" i="7"/>
  <c r="J1059" i="7"/>
  <c r="J1058" i="7"/>
  <c r="J1057" i="7"/>
  <c r="J1056" i="7"/>
  <c r="J1055" i="7"/>
  <c r="J1054" i="7"/>
  <c r="J1053" i="7"/>
  <c r="J1052" i="7"/>
  <c r="J1051" i="7"/>
  <c r="J1050" i="7"/>
  <c r="J1049" i="7"/>
  <c r="J1048" i="7"/>
  <c r="J1047" i="7"/>
  <c r="J1046" i="7"/>
  <c r="J1045" i="7"/>
  <c r="J1044" i="7"/>
  <c r="J1043" i="7"/>
  <c r="J1042" i="7"/>
  <c r="J1041" i="7"/>
  <c r="J1040" i="7"/>
  <c r="J1039" i="7"/>
  <c r="J1038" i="7"/>
  <c r="J1037" i="7"/>
  <c r="J1036" i="7"/>
  <c r="J1035" i="7"/>
  <c r="J1034" i="7"/>
  <c r="J1033" i="7"/>
  <c r="J1032" i="7"/>
  <c r="J1031" i="7"/>
  <c r="J1030" i="7"/>
  <c r="J1029" i="7"/>
  <c r="J1028" i="7"/>
  <c r="J1027" i="7"/>
  <c r="J1026" i="7"/>
  <c r="J1025" i="7"/>
  <c r="J1024" i="7"/>
  <c r="J1023" i="7"/>
  <c r="J1022" i="7"/>
  <c r="J1021" i="7"/>
  <c r="J1020" i="7"/>
  <c r="J1019" i="7"/>
  <c r="J1018" i="7"/>
  <c r="J1017" i="7"/>
  <c r="J1016" i="7"/>
  <c r="J1015" i="7"/>
  <c r="J1014" i="7"/>
  <c r="J1013" i="7"/>
  <c r="J1012" i="7"/>
  <c r="J1011" i="7"/>
  <c r="J1010" i="7"/>
  <c r="J1009" i="7"/>
  <c r="J1008" i="7"/>
  <c r="J1007" i="7"/>
  <c r="J1006" i="7"/>
  <c r="J1005" i="7"/>
  <c r="J1004" i="7"/>
  <c r="J1003" i="7"/>
  <c r="J1002" i="7"/>
  <c r="J1001" i="7"/>
  <c r="J1000" i="7"/>
  <c r="J999" i="7"/>
  <c r="J998" i="7"/>
  <c r="J997" i="7"/>
  <c r="J996" i="7"/>
  <c r="J995" i="7"/>
  <c r="J994" i="7"/>
  <c r="J993" i="7"/>
  <c r="J992" i="7"/>
  <c r="J991" i="7"/>
  <c r="J990" i="7"/>
  <c r="J989" i="7"/>
  <c r="J988" i="7"/>
  <c r="J987" i="7"/>
  <c r="J986" i="7"/>
  <c r="J985" i="7"/>
  <c r="J984" i="7"/>
  <c r="J983" i="7"/>
  <c r="J982" i="7"/>
  <c r="J981" i="7"/>
  <c r="J980" i="7"/>
  <c r="J979" i="7"/>
  <c r="J978" i="7"/>
  <c r="J977" i="7"/>
  <c r="J976" i="7"/>
  <c r="J975" i="7"/>
  <c r="J974" i="7"/>
  <c r="J973" i="7"/>
  <c r="J972" i="7"/>
  <c r="J971" i="7"/>
  <c r="J970" i="7"/>
  <c r="J969" i="7"/>
  <c r="J968" i="7"/>
  <c r="J967" i="7"/>
  <c r="J966" i="7"/>
  <c r="J965" i="7"/>
  <c r="J964" i="7"/>
  <c r="J963" i="7"/>
  <c r="J962" i="7"/>
  <c r="J961" i="7"/>
  <c r="J960" i="7"/>
  <c r="J959" i="7"/>
  <c r="J958" i="7"/>
  <c r="J957" i="7"/>
  <c r="J956" i="7"/>
  <c r="J955" i="7"/>
  <c r="J954" i="7"/>
  <c r="J953" i="7"/>
  <c r="J952" i="7"/>
  <c r="J951" i="7"/>
  <c r="J950" i="7"/>
  <c r="J949" i="7"/>
  <c r="J948" i="7"/>
  <c r="J947" i="7"/>
  <c r="J946" i="7"/>
  <c r="J945" i="7"/>
  <c r="J944" i="7"/>
  <c r="J943" i="7"/>
  <c r="J942" i="7"/>
  <c r="J941" i="7"/>
  <c r="J940" i="7"/>
  <c r="J939" i="7"/>
  <c r="J938" i="7"/>
  <c r="J937" i="7"/>
  <c r="J936" i="7"/>
  <c r="J935" i="7"/>
  <c r="J934" i="7"/>
  <c r="J933" i="7"/>
  <c r="J932" i="7"/>
  <c r="J931" i="7"/>
  <c r="J930" i="7"/>
  <c r="J929" i="7"/>
  <c r="J928" i="7"/>
  <c r="J927" i="7"/>
  <c r="J926" i="7"/>
  <c r="J925" i="7"/>
  <c r="J924" i="7"/>
  <c r="J923" i="7"/>
  <c r="J922" i="7"/>
  <c r="J921" i="7"/>
  <c r="J920" i="7"/>
  <c r="J919" i="7"/>
  <c r="J918" i="7"/>
  <c r="J917" i="7"/>
  <c r="J916" i="7"/>
  <c r="J915" i="7"/>
  <c r="J914" i="7"/>
  <c r="J913" i="7"/>
  <c r="J912" i="7"/>
  <c r="J911" i="7"/>
  <c r="J910" i="7"/>
  <c r="J909" i="7"/>
  <c r="J908" i="7"/>
  <c r="J907" i="7"/>
  <c r="J906" i="7"/>
  <c r="J905" i="7"/>
  <c r="J904" i="7"/>
  <c r="J903" i="7"/>
  <c r="J902" i="7"/>
  <c r="J901" i="7"/>
  <c r="J900" i="7"/>
  <c r="J899" i="7"/>
  <c r="J898" i="7"/>
  <c r="J897" i="7"/>
  <c r="J896" i="7"/>
  <c r="J895" i="7"/>
  <c r="J894" i="7"/>
  <c r="J893" i="7"/>
  <c r="J892" i="7"/>
  <c r="J891" i="7"/>
  <c r="J890" i="7"/>
  <c r="J889" i="7"/>
  <c r="J888" i="7"/>
  <c r="J887" i="7"/>
  <c r="J886" i="7"/>
  <c r="J885" i="7"/>
  <c r="J884" i="7"/>
  <c r="J883" i="7"/>
  <c r="J882" i="7"/>
  <c r="J881" i="7"/>
  <c r="J880" i="7"/>
  <c r="J879" i="7"/>
  <c r="J878" i="7"/>
  <c r="J877" i="7"/>
  <c r="J876" i="7"/>
  <c r="J875" i="7"/>
  <c r="J874" i="7"/>
  <c r="J873" i="7"/>
  <c r="J872" i="7"/>
  <c r="J871" i="7"/>
  <c r="J870" i="7"/>
  <c r="J869" i="7"/>
  <c r="J868" i="7"/>
  <c r="J867" i="7"/>
  <c r="J866" i="7"/>
  <c r="J865" i="7"/>
  <c r="J864" i="7"/>
  <c r="J863" i="7"/>
  <c r="J862" i="7"/>
  <c r="J861" i="7"/>
  <c r="J860" i="7"/>
  <c r="J859" i="7"/>
  <c r="J858" i="7"/>
  <c r="J857" i="7"/>
  <c r="J856" i="7"/>
  <c r="J855" i="7"/>
  <c r="J854" i="7"/>
  <c r="J853" i="7"/>
  <c r="J852" i="7"/>
  <c r="J851" i="7"/>
  <c r="J850" i="7"/>
  <c r="J849" i="7"/>
  <c r="J848" i="7"/>
  <c r="J847" i="7"/>
  <c r="J846" i="7"/>
  <c r="J845" i="7"/>
  <c r="J844" i="7"/>
  <c r="J843" i="7"/>
  <c r="J842" i="7"/>
  <c r="J841" i="7"/>
  <c r="J840" i="7"/>
  <c r="J839" i="7"/>
  <c r="J838" i="7"/>
  <c r="J837" i="7"/>
  <c r="J836" i="7"/>
  <c r="J835" i="7"/>
  <c r="J834" i="7"/>
  <c r="J833" i="7"/>
  <c r="J832" i="7"/>
  <c r="J831" i="7"/>
  <c r="J830" i="7"/>
  <c r="J829" i="7"/>
  <c r="J828" i="7"/>
  <c r="J827" i="7"/>
  <c r="J826" i="7"/>
  <c r="J825" i="7"/>
  <c r="J824" i="7"/>
  <c r="J823" i="7"/>
  <c r="J822" i="7"/>
  <c r="J821" i="7"/>
  <c r="J820" i="7"/>
  <c r="J819" i="7"/>
  <c r="J818" i="7"/>
  <c r="J817" i="7"/>
  <c r="J816" i="7"/>
  <c r="J815" i="7"/>
  <c r="J814" i="7"/>
  <c r="J813" i="7"/>
  <c r="J812" i="7"/>
  <c r="J811" i="7"/>
  <c r="J810" i="7"/>
  <c r="J809" i="7"/>
  <c r="J808" i="7"/>
  <c r="J807" i="7"/>
  <c r="J806" i="7"/>
  <c r="J805" i="7"/>
  <c r="J804" i="7"/>
  <c r="J803" i="7"/>
  <c r="J802" i="7"/>
  <c r="J801" i="7"/>
  <c r="J800" i="7"/>
  <c r="J799" i="7"/>
  <c r="J798" i="7"/>
  <c r="J797" i="7"/>
  <c r="J796" i="7"/>
  <c r="J795" i="7"/>
  <c r="J794" i="7"/>
  <c r="J793" i="7"/>
  <c r="J792" i="7"/>
  <c r="J791" i="7"/>
  <c r="J790" i="7"/>
  <c r="J789" i="7"/>
  <c r="J788" i="7"/>
  <c r="J787" i="7"/>
  <c r="J786" i="7"/>
  <c r="J785" i="7"/>
  <c r="J784" i="7"/>
  <c r="J783" i="7"/>
  <c r="J782" i="7"/>
  <c r="J781" i="7"/>
  <c r="J780" i="7"/>
  <c r="J779" i="7"/>
  <c r="J778" i="7"/>
  <c r="J777" i="7"/>
  <c r="J776" i="7"/>
  <c r="J775" i="7"/>
  <c r="J774" i="7"/>
  <c r="J773" i="7"/>
  <c r="J772" i="7"/>
  <c r="J771" i="7"/>
  <c r="J770" i="7"/>
  <c r="J769" i="7"/>
  <c r="J768" i="7"/>
  <c r="J767" i="7"/>
  <c r="J766" i="7"/>
  <c r="J765" i="7"/>
  <c r="J764" i="7"/>
  <c r="J763" i="7"/>
  <c r="J762" i="7"/>
  <c r="J761" i="7"/>
  <c r="J760" i="7"/>
  <c r="J759" i="7"/>
  <c r="J758" i="7"/>
  <c r="J757" i="7"/>
  <c r="J756" i="7"/>
  <c r="J755" i="7"/>
  <c r="J754" i="7"/>
  <c r="J753" i="7"/>
  <c r="J752" i="7"/>
  <c r="J751" i="7"/>
  <c r="J750" i="7"/>
  <c r="J749" i="7"/>
  <c r="J748" i="7"/>
  <c r="J747" i="7"/>
  <c r="J746" i="7"/>
  <c r="J745" i="7"/>
  <c r="J744" i="7"/>
  <c r="J743" i="7"/>
  <c r="J742" i="7"/>
  <c r="J741" i="7"/>
  <c r="J740" i="7"/>
  <c r="J739" i="7"/>
  <c r="J738" i="7"/>
  <c r="J737" i="7"/>
  <c r="J736" i="7"/>
  <c r="J735" i="7"/>
  <c r="J734" i="7"/>
  <c r="J733" i="7"/>
  <c r="J732" i="7"/>
  <c r="J731" i="7"/>
  <c r="J730" i="7"/>
  <c r="J729" i="7"/>
  <c r="J728" i="7"/>
  <c r="J727" i="7"/>
  <c r="J726" i="7"/>
  <c r="J725" i="7"/>
  <c r="J724" i="7"/>
  <c r="J723" i="7"/>
  <c r="J722" i="7"/>
  <c r="J721" i="7"/>
  <c r="J720" i="7"/>
  <c r="J719" i="7"/>
  <c r="J718" i="7"/>
  <c r="J717" i="7"/>
  <c r="J716" i="7"/>
  <c r="J715" i="7"/>
  <c r="J714" i="7"/>
  <c r="J713" i="7"/>
  <c r="J712" i="7"/>
  <c r="J711" i="7"/>
  <c r="J710" i="7"/>
  <c r="J709" i="7"/>
  <c r="J708" i="7"/>
  <c r="J707" i="7"/>
  <c r="J706" i="7"/>
  <c r="J705" i="7"/>
  <c r="J704" i="7"/>
  <c r="J703" i="7"/>
  <c r="J702" i="7"/>
  <c r="J701" i="7"/>
  <c r="J700" i="7"/>
  <c r="J699" i="7"/>
  <c r="J698" i="7"/>
  <c r="J697" i="7"/>
  <c r="J696" i="7"/>
  <c r="J695" i="7"/>
  <c r="J694" i="7"/>
  <c r="J693" i="7"/>
  <c r="J692" i="7"/>
  <c r="J691" i="7"/>
  <c r="J690" i="7"/>
  <c r="J689" i="7"/>
  <c r="J688" i="7"/>
  <c r="J687" i="7"/>
  <c r="J686" i="7"/>
  <c r="J685" i="7"/>
  <c r="J684" i="7"/>
  <c r="J683" i="7"/>
  <c r="J682" i="7"/>
  <c r="J681" i="7"/>
  <c r="J680" i="7"/>
  <c r="J679" i="7"/>
  <c r="J678" i="7"/>
  <c r="J677" i="7"/>
  <c r="J676" i="7"/>
  <c r="J675" i="7"/>
  <c r="J674" i="7"/>
  <c r="J673" i="7"/>
  <c r="J672" i="7"/>
  <c r="J671" i="7"/>
  <c r="J670" i="7"/>
  <c r="J669" i="7"/>
  <c r="J668" i="7"/>
  <c r="J667" i="7"/>
  <c r="J666" i="7"/>
  <c r="J665" i="7"/>
  <c r="J664" i="7"/>
  <c r="J663" i="7"/>
  <c r="J662" i="7"/>
  <c r="J661" i="7"/>
  <c r="J660" i="7"/>
  <c r="J659" i="7"/>
  <c r="J658" i="7"/>
  <c r="J657" i="7"/>
  <c r="J656" i="7"/>
  <c r="J655" i="7"/>
  <c r="J654" i="7"/>
  <c r="J653" i="7"/>
  <c r="J652" i="7"/>
  <c r="J651" i="7"/>
  <c r="J650" i="7"/>
  <c r="J649" i="7"/>
  <c r="J648" i="7"/>
  <c r="J647" i="7"/>
  <c r="J646" i="7"/>
  <c r="J645" i="7"/>
  <c r="J644" i="7"/>
  <c r="J643" i="7"/>
  <c r="J642" i="7"/>
  <c r="J641" i="7"/>
  <c r="J640" i="7"/>
  <c r="J639" i="7"/>
  <c r="J638" i="7"/>
  <c r="J637" i="7"/>
  <c r="J636" i="7"/>
  <c r="J635" i="7"/>
  <c r="J634" i="7"/>
  <c r="J633" i="7"/>
  <c r="J632" i="7"/>
  <c r="J631" i="7"/>
  <c r="J630" i="7"/>
  <c r="J629" i="7"/>
  <c r="J628" i="7"/>
  <c r="J627" i="7"/>
  <c r="J626" i="7"/>
  <c r="J625" i="7"/>
  <c r="J624" i="7"/>
  <c r="J623" i="7"/>
  <c r="J622" i="7"/>
  <c r="J621" i="7"/>
  <c r="J620" i="7"/>
  <c r="J619" i="7"/>
  <c r="J618" i="7"/>
  <c r="J617" i="7"/>
  <c r="J616" i="7"/>
  <c r="J615" i="7"/>
  <c r="J614" i="7"/>
  <c r="J613" i="7"/>
  <c r="J612" i="7"/>
  <c r="J611" i="7"/>
  <c r="J610" i="7"/>
  <c r="J609" i="7"/>
  <c r="J608" i="7"/>
  <c r="J607" i="7"/>
  <c r="J606" i="7"/>
  <c r="J605" i="7"/>
  <c r="J604" i="7"/>
  <c r="J603" i="7"/>
  <c r="J602" i="7"/>
  <c r="J601" i="7"/>
  <c r="J600" i="7"/>
  <c r="J599" i="7"/>
  <c r="J598" i="7"/>
  <c r="J597" i="7"/>
  <c r="J596" i="7"/>
  <c r="J595" i="7"/>
  <c r="J594" i="7"/>
  <c r="J593" i="7"/>
  <c r="J592" i="7"/>
  <c r="J591" i="7"/>
  <c r="J590" i="7"/>
  <c r="J589" i="7"/>
  <c r="J588" i="7"/>
  <c r="J587" i="7"/>
  <c r="J586" i="7"/>
  <c r="J585" i="7"/>
  <c r="J584" i="7"/>
  <c r="J583" i="7"/>
  <c r="J582" i="7"/>
  <c r="J581" i="7"/>
  <c r="J580" i="7"/>
  <c r="J579" i="7"/>
  <c r="J578" i="7"/>
  <c r="J577" i="7"/>
  <c r="J576" i="7"/>
  <c r="J575" i="7"/>
  <c r="J574" i="7"/>
  <c r="J573" i="7"/>
  <c r="J572" i="7"/>
  <c r="J571" i="7"/>
  <c r="J570" i="7"/>
  <c r="J569" i="7"/>
  <c r="J568" i="7"/>
  <c r="J567" i="7"/>
  <c r="J566" i="7"/>
  <c r="J565" i="7"/>
  <c r="J564" i="7"/>
  <c r="J563" i="7"/>
  <c r="J562" i="7"/>
  <c r="J561" i="7"/>
  <c r="J560" i="7"/>
  <c r="J559" i="7"/>
  <c r="J558" i="7"/>
  <c r="J557" i="7"/>
  <c r="J556" i="7"/>
  <c r="J555" i="7"/>
  <c r="J554" i="7"/>
  <c r="J553" i="7"/>
  <c r="J552" i="7"/>
  <c r="J551" i="7"/>
  <c r="J550" i="7"/>
  <c r="J549" i="7"/>
  <c r="J548" i="7"/>
  <c r="J547" i="7"/>
  <c r="J546" i="7"/>
  <c r="J545" i="7"/>
  <c r="J544" i="7"/>
  <c r="J543" i="7"/>
  <c r="J542" i="7"/>
  <c r="J541" i="7"/>
  <c r="J540" i="7"/>
  <c r="J539" i="7"/>
  <c r="J538" i="7"/>
  <c r="J537" i="7"/>
  <c r="J536" i="7"/>
  <c r="J535" i="7"/>
  <c r="J534" i="7"/>
  <c r="J533" i="7"/>
  <c r="J532" i="7"/>
  <c r="J531" i="7"/>
  <c r="J530" i="7"/>
  <c r="J529" i="7"/>
  <c r="J528" i="7"/>
  <c r="J527" i="7"/>
  <c r="J526" i="7"/>
  <c r="J525" i="7"/>
  <c r="J524" i="7"/>
  <c r="J523" i="7"/>
  <c r="J522" i="7"/>
  <c r="J521" i="7"/>
  <c r="J520" i="7"/>
  <c r="J519" i="7"/>
  <c r="J518" i="7"/>
  <c r="J517" i="7"/>
  <c r="J516" i="7"/>
  <c r="J515" i="7"/>
  <c r="J514" i="7"/>
  <c r="J513" i="7"/>
  <c r="J512" i="7"/>
  <c r="J511" i="7"/>
  <c r="J510" i="7"/>
  <c r="J509" i="7"/>
  <c r="J508" i="7"/>
  <c r="J507" i="7"/>
  <c r="J506" i="7"/>
  <c r="J505" i="7"/>
  <c r="J504" i="7"/>
  <c r="J503" i="7"/>
  <c r="J502" i="7"/>
  <c r="J501" i="7"/>
  <c r="J500" i="7"/>
  <c r="J499" i="7"/>
  <c r="J498" i="7"/>
  <c r="J497" i="7"/>
  <c r="J496" i="7"/>
  <c r="J495" i="7"/>
  <c r="J494" i="7"/>
  <c r="J493" i="7"/>
  <c r="J492" i="7"/>
  <c r="J491" i="7"/>
  <c r="J490" i="7"/>
  <c r="J489" i="7"/>
  <c r="J488" i="7"/>
  <c r="J487" i="7"/>
  <c r="J486" i="7"/>
  <c r="J485" i="7"/>
  <c r="J484" i="7"/>
  <c r="J483" i="7"/>
  <c r="J482" i="7"/>
  <c r="J481" i="7"/>
  <c r="J480" i="7"/>
  <c r="J479" i="7"/>
  <c r="J478" i="7"/>
  <c r="J477" i="7"/>
  <c r="J476" i="7"/>
  <c r="J475" i="7"/>
  <c r="J474" i="7"/>
  <c r="J473" i="7"/>
  <c r="J472" i="7"/>
  <c r="J471" i="7"/>
  <c r="J470" i="7"/>
  <c r="J469" i="7"/>
  <c r="J468" i="7"/>
  <c r="J467" i="7"/>
  <c r="J466" i="7"/>
  <c r="J465" i="7"/>
  <c r="J464" i="7"/>
  <c r="J463" i="7"/>
  <c r="J462" i="7"/>
  <c r="J461" i="7"/>
  <c r="J460" i="7"/>
  <c r="J459" i="7"/>
  <c r="J458" i="7"/>
  <c r="J457" i="7"/>
  <c r="J456" i="7"/>
  <c r="J455" i="7"/>
  <c r="J454" i="7"/>
  <c r="J453" i="7"/>
  <c r="J452" i="7"/>
  <c r="J451" i="7"/>
  <c r="J450" i="7"/>
  <c r="J449" i="7"/>
  <c r="J448" i="7"/>
  <c r="J447" i="7"/>
  <c r="J446" i="7"/>
  <c r="J445" i="7"/>
  <c r="J444" i="7"/>
  <c r="J443" i="7"/>
  <c r="J442" i="7"/>
  <c r="J441" i="7"/>
  <c r="J440" i="7"/>
  <c r="J439" i="7"/>
  <c r="J438" i="7"/>
  <c r="J437" i="7"/>
  <c r="J436" i="7"/>
  <c r="J435" i="7"/>
  <c r="J434" i="7"/>
  <c r="J433" i="7"/>
  <c r="J432" i="7"/>
  <c r="J431" i="7"/>
  <c r="J430" i="7"/>
  <c r="J429" i="7"/>
  <c r="J428" i="7"/>
  <c r="J427" i="7"/>
  <c r="J426" i="7"/>
  <c r="J425" i="7"/>
  <c r="J424" i="7"/>
  <c r="J423" i="7"/>
  <c r="J422" i="7"/>
  <c r="J421" i="7"/>
  <c r="J420" i="7"/>
  <c r="J419" i="7"/>
  <c r="J418" i="7"/>
  <c r="J417" i="7"/>
  <c r="J416" i="7"/>
  <c r="J415" i="7"/>
  <c r="J414" i="7"/>
  <c r="J413" i="7"/>
  <c r="J412" i="7"/>
  <c r="J411" i="7"/>
  <c r="J410" i="7"/>
  <c r="J409" i="7"/>
  <c r="J408" i="7"/>
  <c r="J407" i="7"/>
  <c r="J406" i="7"/>
  <c r="J405" i="7"/>
  <c r="J404" i="7"/>
  <c r="J403" i="7"/>
  <c r="J402" i="7"/>
  <c r="J401" i="7"/>
  <c r="J400" i="7"/>
  <c r="J399" i="7"/>
  <c r="J398" i="7"/>
  <c r="J397" i="7"/>
  <c r="J396" i="7"/>
  <c r="J395" i="7"/>
  <c r="J394" i="7"/>
  <c r="J393" i="7"/>
  <c r="J392" i="7"/>
  <c r="J391" i="7"/>
  <c r="J390" i="7"/>
  <c r="J389" i="7"/>
  <c r="J388" i="7"/>
  <c r="J387" i="7"/>
  <c r="J386" i="7"/>
  <c r="J385" i="7"/>
  <c r="J384" i="7"/>
  <c r="J383" i="7"/>
  <c r="J382" i="7"/>
  <c r="J381" i="7"/>
  <c r="J380" i="7"/>
  <c r="J379" i="7"/>
  <c r="J378" i="7"/>
  <c r="J377" i="7"/>
  <c r="J376" i="7"/>
  <c r="J375" i="7"/>
  <c r="J374" i="7"/>
  <c r="J373" i="7"/>
  <c r="J372" i="7"/>
  <c r="J371" i="7"/>
  <c r="J370" i="7"/>
  <c r="J369" i="7"/>
  <c r="J368" i="7"/>
  <c r="J367" i="7"/>
  <c r="J366" i="7"/>
  <c r="J365" i="7"/>
  <c r="J364" i="7"/>
  <c r="J363" i="7"/>
  <c r="J362" i="7"/>
  <c r="J361" i="7"/>
  <c r="J360" i="7"/>
  <c r="J359" i="7"/>
  <c r="J358" i="7"/>
  <c r="J357" i="7"/>
  <c r="J356" i="7"/>
  <c r="J355" i="7"/>
  <c r="J354" i="7"/>
  <c r="J353" i="7"/>
  <c r="J352" i="7"/>
  <c r="J351" i="7"/>
  <c r="J350" i="7"/>
  <c r="J349" i="7"/>
  <c r="J348" i="7"/>
  <c r="J347" i="7"/>
  <c r="J346" i="7"/>
  <c r="J345" i="7"/>
  <c r="J344" i="7"/>
  <c r="J343" i="7"/>
  <c r="J342" i="7"/>
  <c r="J341" i="7"/>
  <c r="J340" i="7"/>
  <c r="J339" i="7"/>
  <c r="J338" i="7"/>
  <c r="J337" i="7"/>
  <c r="J336" i="7"/>
  <c r="J335" i="7"/>
  <c r="J334" i="7"/>
  <c r="J333" i="7"/>
  <c r="J332" i="7"/>
  <c r="J331" i="7"/>
  <c r="J330" i="7"/>
  <c r="J329" i="7"/>
  <c r="J328" i="7"/>
  <c r="J327" i="7"/>
  <c r="J326" i="7"/>
  <c r="J325" i="7"/>
  <c r="J324" i="7"/>
  <c r="J323" i="7"/>
  <c r="J322" i="7"/>
  <c r="J321" i="7"/>
  <c r="J320" i="7"/>
  <c r="J319" i="7"/>
  <c r="J318" i="7"/>
  <c r="J317" i="7"/>
  <c r="J316" i="7"/>
  <c r="J315" i="7"/>
  <c r="J314" i="7"/>
  <c r="J313" i="7"/>
  <c r="J312" i="7"/>
  <c r="J311" i="7"/>
  <c r="J310" i="7"/>
  <c r="J309" i="7"/>
  <c r="J308" i="7"/>
  <c r="J307" i="7"/>
  <c r="J306" i="7"/>
  <c r="J305" i="7"/>
  <c r="J304" i="7"/>
  <c r="J303" i="7"/>
  <c r="J302" i="7"/>
  <c r="J301" i="7"/>
  <c r="J300" i="7"/>
  <c r="J299" i="7"/>
  <c r="J298" i="7"/>
  <c r="J297" i="7"/>
  <c r="J296" i="7"/>
  <c r="J295" i="7"/>
  <c r="J294" i="7"/>
  <c r="J293" i="7"/>
  <c r="J292" i="7"/>
  <c r="J291" i="7"/>
  <c r="J290" i="7"/>
  <c r="J289" i="7"/>
  <c r="J288" i="7"/>
  <c r="J287" i="7"/>
  <c r="J286" i="7"/>
  <c r="J285" i="7"/>
  <c r="J284" i="7"/>
  <c r="J283" i="7"/>
  <c r="J282" i="7"/>
  <c r="J281" i="7"/>
  <c r="J280" i="7"/>
  <c r="J279" i="7"/>
  <c r="J278" i="7"/>
  <c r="J277" i="7"/>
  <c r="J276" i="7"/>
  <c r="J275" i="7"/>
  <c r="J274" i="7"/>
  <c r="J273" i="7"/>
  <c r="J272" i="7"/>
  <c r="J271" i="7"/>
  <c r="J270" i="7"/>
  <c r="J269" i="7"/>
  <c r="J268" i="7"/>
  <c r="J267" i="7"/>
  <c r="J266" i="7"/>
  <c r="J265" i="7"/>
  <c r="J264" i="7"/>
  <c r="J263" i="7"/>
  <c r="J262" i="7"/>
  <c r="J261" i="7"/>
  <c r="J260" i="7"/>
  <c r="J259" i="7"/>
  <c r="J258" i="7"/>
  <c r="J257" i="7"/>
  <c r="J256" i="7"/>
  <c r="J255" i="7"/>
  <c r="J254" i="7"/>
  <c r="J253" i="7"/>
  <c r="J252" i="7"/>
  <c r="J251" i="7"/>
  <c r="J250" i="7"/>
  <c r="J249" i="7"/>
  <c r="J248" i="7"/>
  <c r="J247" i="7"/>
  <c r="J246" i="7"/>
  <c r="J245" i="7"/>
  <c r="J244" i="7"/>
  <c r="J243" i="7"/>
  <c r="J242" i="7"/>
  <c r="J241" i="7"/>
  <c r="J240" i="7"/>
  <c r="J239" i="7"/>
  <c r="J238" i="7"/>
  <c r="J237" i="7"/>
  <c r="J236" i="7"/>
  <c r="J235" i="7"/>
  <c r="J234" i="7"/>
  <c r="J233" i="7"/>
  <c r="J232" i="7"/>
  <c r="J231" i="7"/>
  <c r="J230" i="7"/>
  <c r="J229" i="7"/>
  <c r="J228" i="7"/>
  <c r="J227" i="7"/>
  <c r="J226" i="7"/>
  <c r="J225" i="7"/>
  <c r="J224" i="7"/>
  <c r="J223" i="7"/>
  <c r="J222" i="7"/>
  <c r="J221" i="7"/>
  <c r="J220" i="7"/>
  <c r="J219" i="7"/>
  <c r="J218" i="7"/>
  <c r="J217" i="7"/>
  <c r="J216" i="7"/>
  <c r="J215" i="7"/>
  <c r="J214" i="7"/>
  <c r="J213" i="7"/>
  <c r="J212" i="7"/>
  <c r="J211" i="7"/>
  <c r="J210" i="7"/>
  <c r="J209" i="7"/>
  <c r="J208" i="7"/>
  <c r="J207" i="7"/>
  <c r="J206" i="7"/>
  <c r="J205" i="7"/>
  <c r="J204" i="7"/>
  <c r="J203" i="7"/>
  <c r="J202" i="7"/>
  <c r="J201" i="7"/>
  <c r="J200" i="7"/>
  <c r="J199" i="7"/>
  <c r="J198" i="7"/>
  <c r="J197" i="7"/>
  <c r="J196" i="7"/>
  <c r="J195" i="7"/>
  <c r="J194" i="7"/>
  <c r="J193" i="7"/>
  <c r="J192" i="7"/>
  <c r="J191" i="7"/>
  <c r="J190" i="7"/>
  <c r="J189" i="7"/>
  <c r="J188" i="7"/>
  <c r="J187" i="7"/>
  <c r="J186" i="7"/>
  <c r="J185" i="7"/>
  <c r="J184" i="7"/>
  <c r="J183" i="7"/>
  <c r="J182" i="7"/>
  <c r="J181" i="7"/>
  <c r="J180" i="7"/>
  <c r="J179" i="7"/>
  <c r="J178" i="7"/>
  <c r="J177" i="7"/>
  <c r="J176" i="7"/>
  <c r="J175" i="7"/>
  <c r="J174" i="7"/>
  <c r="J173" i="7"/>
  <c r="J172" i="7"/>
  <c r="J171" i="7"/>
  <c r="J170" i="7"/>
  <c r="J169" i="7"/>
  <c r="J168" i="7"/>
  <c r="J167" i="7"/>
  <c r="J166" i="7"/>
  <c r="J165" i="7"/>
  <c r="J164" i="7"/>
  <c r="J163" i="7"/>
  <c r="J162" i="7"/>
  <c r="J161" i="7"/>
  <c r="J160" i="7"/>
  <c r="J159" i="7"/>
  <c r="J158" i="7"/>
  <c r="J157" i="7"/>
  <c r="J156" i="7"/>
  <c r="J155" i="7"/>
  <c r="J154" i="7"/>
  <c r="J153" i="7"/>
  <c r="J152" i="7"/>
  <c r="J151" i="7"/>
  <c r="J150" i="7"/>
  <c r="J149" i="7"/>
  <c r="J148" i="7"/>
  <c r="J147" i="7"/>
  <c r="J146" i="7"/>
  <c r="J145" i="7"/>
  <c r="J144" i="7"/>
  <c r="J143" i="7"/>
  <c r="J142" i="7"/>
  <c r="J141" i="7"/>
  <c r="J140" i="7"/>
  <c r="J139" i="7"/>
  <c r="J138" i="7"/>
  <c r="J137" i="7"/>
  <c r="J136" i="7"/>
  <c r="J135" i="7"/>
  <c r="J134" i="7"/>
  <c r="J133" i="7"/>
  <c r="J132" i="7"/>
  <c r="J131" i="7"/>
  <c r="J130" i="7"/>
  <c r="J129" i="7"/>
  <c r="J128" i="7"/>
  <c r="J127" i="7"/>
  <c r="J126" i="7"/>
  <c r="J125" i="7"/>
  <c r="J124" i="7"/>
  <c r="J123" i="7"/>
  <c r="J122" i="7"/>
  <c r="J121" i="7"/>
  <c r="J120" i="7"/>
  <c r="J119" i="7"/>
  <c r="J118" i="7"/>
  <c r="J117" i="7"/>
  <c r="J116" i="7"/>
  <c r="J115" i="7"/>
  <c r="J114" i="7"/>
  <c r="J113" i="7"/>
  <c r="J112" i="7"/>
  <c r="J111" i="7"/>
  <c r="J110" i="7"/>
  <c r="J109" i="7"/>
  <c r="J108" i="7"/>
  <c r="J107" i="7"/>
  <c r="J106" i="7"/>
  <c r="J105" i="7"/>
  <c r="J104" i="7"/>
  <c r="J103" i="7"/>
  <c r="J102" i="7"/>
  <c r="J101" i="7"/>
  <c r="J100" i="7"/>
  <c r="J99" i="7"/>
  <c r="J98" i="7"/>
  <c r="J97" i="7"/>
  <c r="J96" i="7"/>
  <c r="J95" i="7"/>
  <c r="J94" i="7"/>
  <c r="J93" i="7"/>
  <c r="J92" i="7"/>
  <c r="J91" i="7"/>
  <c r="J90" i="7"/>
  <c r="J89" i="7"/>
  <c r="J88" i="7"/>
  <c r="J87" i="7"/>
  <c r="J86" i="7"/>
  <c r="J85" i="7"/>
  <c r="J84" i="7"/>
  <c r="J83" i="7"/>
  <c r="J82" i="7"/>
  <c r="J81" i="7"/>
  <c r="J80" i="7"/>
  <c r="J79" i="7"/>
  <c r="J78" i="7"/>
  <c r="J77" i="7"/>
  <c r="J76" i="7"/>
  <c r="J75" i="7"/>
  <c r="J74" i="7"/>
  <c r="J73" i="7"/>
  <c r="J72" i="7"/>
  <c r="J71" i="7"/>
  <c r="J70" i="7"/>
  <c r="J69" i="7"/>
  <c r="BB68" i="7"/>
  <c r="BA68" i="7"/>
  <c r="AZ68" i="7"/>
  <c r="AY68" i="7"/>
  <c r="AX68" i="7"/>
  <c r="AW68" i="7"/>
  <c r="AV68" i="7"/>
  <c r="AU68" i="7"/>
  <c r="AT68" i="7"/>
  <c r="AS68" i="7"/>
  <c r="AF68" i="7"/>
  <c r="AB68" i="7"/>
  <c r="Z68" i="7"/>
  <c r="X68" i="7"/>
  <c r="V68" i="7"/>
  <c r="T68" i="7"/>
  <c r="R68" i="7"/>
  <c r="P68" i="7"/>
  <c r="J68" i="7"/>
  <c r="K67" i="7" s="1"/>
  <c r="BE67" i="7"/>
  <c r="AF67" i="7"/>
  <c r="AB67" i="7"/>
  <c r="Z67" i="7"/>
  <c r="X67" i="7"/>
  <c r="V67" i="7"/>
  <c r="T67" i="7"/>
  <c r="R67" i="7"/>
  <c r="P67" i="7"/>
  <c r="BB66" i="7"/>
  <c r="BA66" i="7"/>
  <c r="AZ66" i="7"/>
  <c r="AY66" i="7"/>
  <c r="AX66" i="7"/>
  <c r="AW66" i="7"/>
  <c r="AV66" i="7"/>
  <c r="AU66" i="7"/>
  <c r="AT66" i="7"/>
  <c r="AS66" i="7"/>
  <c r="AF66" i="7"/>
  <c r="AB66" i="7"/>
  <c r="Z66" i="7"/>
  <c r="X66" i="7"/>
  <c r="V66" i="7"/>
  <c r="T66" i="7"/>
  <c r="R66" i="7"/>
  <c r="P66" i="7"/>
  <c r="BB65" i="7"/>
  <c r="BA65" i="7"/>
  <c r="AZ65" i="7"/>
  <c r="AY65" i="7"/>
  <c r="AX65" i="7"/>
  <c r="AW65" i="7"/>
  <c r="AV65" i="7"/>
  <c r="AU65" i="7"/>
  <c r="AT65" i="7"/>
  <c r="AS65" i="7"/>
  <c r="AF65" i="7"/>
  <c r="AB65" i="7"/>
  <c r="Z65" i="7"/>
  <c r="X65" i="7"/>
  <c r="V65" i="7"/>
  <c r="T65" i="7"/>
  <c r="R65" i="7"/>
  <c r="P65" i="7"/>
  <c r="BB64" i="7"/>
  <c r="BA64" i="7"/>
  <c r="AZ64" i="7"/>
  <c r="AY64" i="7"/>
  <c r="AX64" i="7"/>
  <c r="AW64" i="7"/>
  <c r="AV64" i="7"/>
  <c r="AU64" i="7"/>
  <c r="AT64" i="7"/>
  <c r="AS64" i="7"/>
  <c r="AF64" i="7"/>
  <c r="AB64" i="7"/>
  <c r="Z64" i="7"/>
  <c r="X64" i="7"/>
  <c r="V64" i="7"/>
  <c r="T64" i="7"/>
  <c r="R64" i="7"/>
  <c r="P64" i="7"/>
  <c r="BB63" i="7"/>
  <c r="BA63" i="7"/>
  <c r="AZ63" i="7"/>
  <c r="AY63" i="7"/>
  <c r="AX63" i="7"/>
  <c r="AW63" i="7"/>
  <c r="AV63" i="7"/>
  <c r="AU63" i="7"/>
  <c r="AT63" i="7"/>
  <c r="AS63" i="7"/>
  <c r="AF63" i="7"/>
  <c r="AB63" i="7"/>
  <c r="Z63" i="7"/>
  <c r="X63" i="7"/>
  <c r="V63" i="7"/>
  <c r="T63" i="7"/>
  <c r="R63" i="7"/>
  <c r="P63" i="7"/>
  <c r="J63" i="7"/>
  <c r="K63" i="7" s="1"/>
  <c r="BF62" i="7"/>
  <c r="BB62" i="7"/>
  <c r="BA62" i="7"/>
  <c r="AZ62" i="7"/>
  <c r="AY62" i="7"/>
  <c r="AX62" i="7"/>
  <c r="AW62" i="7"/>
  <c r="AV62" i="7"/>
  <c r="AU62" i="7"/>
  <c r="AT62" i="7"/>
  <c r="AS62" i="7"/>
  <c r="AF62" i="7"/>
  <c r="AB62" i="7"/>
  <c r="Z62" i="7"/>
  <c r="X62" i="7"/>
  <c r="V62" i="7"/>
  <c r="T62" i="7"/>
  <c r="R62" i="7"/>
  <c r="P62" i="7"/>
  <c r="BE61" i="7"/>
  <c r="BB61" i="7"/>
  <c r="BA61" i="7"/>
  <c r="AZ61" i="7"/>
  <c r="AY61" i="7"/>
  <c r="AX61" i="7"/>
  <c r="AW61" i="7"/>
  <c r="AV61" i="7"/>
  <c r="AU61" i="7"/>
  <c r="AT61" i="7"/>
  <c r="AS61" i="7"/>
  <c r="AF61" i="7"/>
  <c r="AB61" i="7"/>
  <c r="Z61" i="7"/>
  <c r="X61" i="7"/>
  <c r="V61" i="7"/>
  <c r="T61" i="7"/>
  <c r="R61" i="7"/>
  <c r="P61" i="7"/>
  <c r="J61" i="7"/>
  <c r="K61" i="7" s="1"/>
  <c r="BG61" i="7" s="1"/>
  <c r="BB60" i="7"/>
  <c r="BA60" i="7"/>
  <c r="AZ60" i="7"/>
  <c r="AY60" i="7"/>
  <c r="AX60" i="7"/>
  <c r="AW60" i="7"/>
  <c r="AV60" i="7"/>
  <c r="AU60" i="7"/>
  <c r="AT60" i="7"/>
  <c r="AS60" i="7"/>
  <c r="AF60" i="7"/>
  <c r="AB60" i="7"/>
  <c r="Z60" i="7"/>
  <c r="X60" i="7"/>
  <c r="V60" i="7"/>
  <c r="T60" i="7"/>
  <c r="R60" i="7"/>
  <c r="P60" i="7"/>
  <c r="BE59" i="7"/>
  <c r="BB59" i="7"/>
  <c r="BA59" i="7"/>
  <c r="AZ59" i="7"/>
  <c r="AY59" i="7"/>
  <c r="AX59" i="7"/>
  <c r="AW59" i="7"/>
  <c r="AV59" i="7"/>
  <c r="AU59" i="7"/>
  <c r="AT59" i="7"/>
  <c r="AS59" i="7"/>
  <c r="AF59" i="7"/>
  <c r="AB59" i="7"/>
  <c r="Z59" i="7"/>
  <c r="X59" i="7"/>
  <c r="V59" i="7"/>
  <c r="T59" i="7"/>
  <c r="R59" i="7"/>
  <c r="P59" i="7"/>
  <c r="J59" i="7"/>
  <c r="BB58" i="7"/>
  <c r="BA58" i="7"/>
  <c r="AZ58" i="7"/>
  <c r="AY58" i="7"/>
  <c r="AX58" i="7"/>
  <c r="AW58" i="7"/>
  <c r="AV58" i="7"/>
  <c r="AU58" i="7"/>
  <c r="AT58" i="7"/>
  <c r="AS58" i="7"/>
  <c r="AF58" i="7"/>
  <c r="AB58" i="7"/>
  <c r="Z58" i="7"/>
  <c r="X58" i="7"/>
  <c r="V58" i="7"/>
  <c r="T58" i="7"/>
  <c r="R58" i="7"/>
  <c r="P58" i="7"/>
  <c r="J58" i="7"/>
  <c r="K58" i="7" s="1"/>
  <c r="BB57" i="7"/>
  <c r="BA57" i="7"/>
  <c r="AZ57" i="7"/>
  <c r="AY57" i="7"/>
  <c r="AX57" i="7"/>
  <c r="AW57" i="7"/>
  <c r="AV57" i="7"/>
  <c r="AU57" i="7"/>
  <c r="AT57" i="7"/>
  <c r="AS57" i="7"/>
  <c r="AF57" i="7"/>
  <c r="AB57" i="7"/>
  <c r="Z57" i="7"/>
  <c r="X57" i="7"/>
  <c r="V57" i="7"/>
  <c r="T57" i="7"/>
  <c r="R57" i="7"/>
  <c r="P57" i="7"/>
  <c r="BB56" i="7"/>
  <c r="BA56" i="7"/>
  <c r="AZ56" i="7"/>
  <c r="AY56" i="7"/>
  <c r="AX56" i="7"/>
  <c r="AW56" i="7"/>
  <c r="AV56" i="7"/>
  <c r="AU56" i="7"/>
  <c r="AT56" i="7"/>
  <c r="AS56" i="7"/>
  <c r="AF56" i="7"/>
  <c r="AB56" i="7"/>
  <c r="Z56" i="7"/>
  <c r="X56" i="7"/>
  <c r="V56" i="7"/>
  <c r="T56" i="7"/>
  <c r="R56" i="7"/>
  <c r="P56" i="7"/>
  <c r="J56" i="7"/>
  <c r="K56" i="7" s="1"/>
  <c r="BB55" i="7"/>
  <c r="BA55" i="7"/>
  <c r="AZ55" i="7"/>
  <c r="AY55" i="7"/>
  <c r="AX55" i="7"/>
  <c r="AW55" i="7"/>
  <c r="AV55" i="7"/>
  <c r="AU55" i="7"/>
  <c r="AT55" i="7"/>
  <c r="AS55" i="7"/>
  <c r="AF55" i="7"/>
  <c r="AB55" i="7"/>
  <c r="Z55" i="7"/>
  <c r="X55" i="7"/>
  <c r="V55" i="7"/>
  <c r="T55" i="7"/>
  <c r="R55" i="7"/>
  <c r="P55" i="7"/>
  <c r="J55" i="7"/>
  <c r="BB54" i="7"/>
  <c r="BA54" i="7"/>
  <c r="AZ54" i="7"/>
  <c r="AY54" i="7"/>
  <c r="AX54" i="7"/>
  <c r="AW54" i="7"/>
  <c r="AV54" i="7"/>
  <c r="AU54" i="7"/>
  <c r="AT54" i="7"/>
  <c r="AS54" i="7"/>
  <c r="AF54" i="7"/>
  <c r="AB54" i="7"/>
  <c r="Z54" i="7"/>
  <c r="X54" i="7"/>
  <c r="V54" i="7"/>
  <c r="T54" i="7"/>
  <c r="R54" i="7"/>
  <c r="J54" i="7"/>
  <c r="BB53" i="7"/>
  <c r="BA53" i="7"/>
  <c r="AZ53" i="7"/>
  <c r="AY53" i="7"/>
  <c r="AX53" i="7"/>
  <c r="AW53" i="7"/>
  <c r="AV53" i="7"/>
  <c r="AU53" i="7"/>
  <c r="AT53" i="7"/>
  <c r="AS53" i="7"/>
  <c r="AF53" i="7"/>
  <c r="AB53" i="7"/>
  <c r="Z53" i="7"/>
  <c r="X53" i="7"/>
  <c r="T53" i="7"/>
  <c r="P53" i="7"/>
  <c r="J53" i="7"/>
  <c r="K53" i="7" s="1"/>
  <c r="BB52" i="7"/>
  <c r="BA52" i="7"/>
  <c r="AZ52" i="7"/>
  <c r="AY52" i="7"/>
  <c r="AX52" i="7"/>
  <c r="AW52" i="7"/>
  <c r="AV52" i="7"/>
  <c r="AU52" i="7"/>
  <c r="AT52" i="7"/>
  <c r="AS52" i="7"/>
  <c r="AF52" i="7"/>
  <c r="AB52" i="7"/>
  <c r="Z52" i="7"/>
  <c r="X52" i="7"/>
  <c r="V52" i="7"/>
  <c r="T52" i="7"/>
  <c r="R52" i="7"/>
  <c r="P52" i="7"/>
  <c r="AF51" i="7"/>
  <c r="AB51" i="7"/>
  <c r="Z51" i="7"/>
  <c r="X51" i="7"/>
  <c r="V51" i="7"/>
  <c r="T51" i="7"/>
  <c r="R51" i="7"/>
  <c r="P51" i="7"/>
  <c r="BB50" i="7"/>
  <c r="BA50" i="7"/>
  <c r="AZ50" i="7"/>
  <c r="AY50" i="7"/>
  <c r="AX50" i="7"/>
  <c r="AW50" i="7"/>
  <c r="AV50" i="7"/>
  <c r="AU50" i="7"/>
  <c r="AT50" i="7"/>
  <c r="AS50" i="7"/>
  <c r="AF50" i="7"/>
  <c r="AB50" i="7"/>
  <c r="Z50" i="7"/>
  <c r="X50" i="7"/>
  <c r="V50" i="7"/>
  <c r="T50" i="7"/>
  <c r="R50" i="7"/>
  <c r="P50" i="7"/>
  <c r="J50" i="7"/>
  <c r="K50" i="7" s="1"/>
  <c r="BB42" i="7"/>
  <c r="BA42" i="7"/>
  <c r="AZ42" i="7"/>
  <c r="AY42" i="7"/>
  <c r="AX42" i="7"/>
  <c r="AW42" i="7"/>
  <c r="AV42" i="7"/>
  <c r="AU42" i="7"/>
  <c r="AT42" i="7"/>
  <c r="AS42" i="7"/>
  <c r="AF42" i="7"/>
  <c r="AB42" i="7"/>
  <c r="Z42" i="7"/>
  <c r="X42" i="7"/>
  <c r="V42" i="7"/>
  <c r="T42" i="7"/>
  <c r="R42" i="7"/>
  <c r="P42" i="7"/>
  <c r="BE41" i="7"/>
  <c r="BB41" i="7"/>
  <c r="BA41" i="7"/>
  <c r="AZ41" i="7"/>
  <c r="AY41" i="7"/>
  <c r="AX41" i="7"/>
  <c r="AW41" i="7"/>
  <c r="AV41" i="7"/>
  <c r="AU41" i="7"/>
  <c r="AT41" i="7"/>
  <c r="AS41" i="7"/>
  <c r="AF41" i="7"/>
  <c r="AB41" i="7"/>
  <c r="Z41" i="7"/>
  <c r="X41" i="7"/>
  <c r="V41" i="7"/>
  <c r="T41" i="7"/>
  <c r="R41" i="7"/>
  <c r="P41" i="7"/>
  <c r="J41" i="7"/>
  <c r="K41" i="7" s="1"/>
  <c r="BB40" i="7"/>
  <c r="BA40" i="7"/>
  <c r="AZ40" i="7"/>
  <c r="AY40" i="7"/>
  <c r="AX40" i="7"/>
  <c r="AW40" i="7"/>
  <c r="AV40" i="7"/>
  <c r="AU40" i="7"/>
  <c r="AT40" i="7"/>
  <c r="AS40" i="7"/>
  <c r="AF40" i="7"/>
  <c r="AB40" i="7"/>
  <c r="Z40" i="7"/>
  <c r="X40" i="7"/>
  <c r="V40" i="7"/>
  <c r="T40" i="7"/>
  <c r="R40" i="7"/>
  <c r="P40" i="7"/>
  <c r="J40" i="7"/>
  <c r="BB39" i="7"/>
  <c r="BA39" i="7"/>
  <c r="AZ39" i="7"/>
  <c r="AY39" i="7"/>
  <c r="AX39" i="7"/>
  <c r="AW39" i="7"/>
  <c r="AV39" i="7"/>
  <c r="AU39" i="7"/>
  <c r="AT39" i="7"/>
  <c r="AS39" i="7"/>
  <c r="AF39" i="7"/>
  <c r="AB39" i="7"/>
  <c r="Z39" i="7"/>
  <c r="X39" i="7"/>
  <c r="V39" i="7"/>
  <c r="T39" i="7"/>
  <c r="R39" i="7"/>
  <c r="P39" i="7"/>
  <c r="BB38" i="7"/>
  <c r="BA38" i="7"/>
  <c r="AZ38" i="7"/>
  <c r="AY38" i="7"/>
  <c r="AX38" i="7"/>
  <c r="AW38" i="7"/>
  <c r="AV38" i="7"/>
  <c r="AU38" i="7"/>
  <c r="AT38" i="7"/>
  <c r="AS38" i="7"/>
  <c r="AF38" i="7"/>
  <c r="AB38" i="7"/>
  <c r="Z38" i="7"/>
  <c r="X38" i="7"/>
  <c r="V38" i="7"/>
  <c r="T38" i="7"/>
  <c r="R38" i="7"/>
  <c r="P38" i="7"/>
  <c r="J38" i="7"/>
  <c r="K38" i="7" s="1"/>
  <c r="BB37" i="7"/>
  <c r="BA37" i="7"/>
  <c r="AZ37" i="7"/>
  <c r="AY37" i="7"/>
  <c r="AX37" i="7"/>
  <c r="AW37" i="7"/>
  <c r="AV37" i="7"/>
  <c r="AU37" i="7"/>
  <c r="AT37" i="7"/>
  <c r="AS37" i="7"/>
  <c r="AF37" i="7"/>
  <c r="AB37" i="7"/>
  <c r="Z37" i="7"/>
  <c r="X37" i="7"/>
  <c r="V37" i="7"/>
  <c r="T37" i="7"/>
  <c r="R37" i="7"/>
  <c r="P37" i="7"/>
  <c r="J37" i="7"/>
  <c r="BB36" i="7"/>
  <c r="BA36" i="7"/>
  <c r="AZ36" i="7"/>
  <c r="AY36" i="7"/>
  <c r="AX36" i="7"/>
  <c r="AW36" i="7"/>
  <c r="AV36" i="7"/>
  <c r="AU36" i="7"/>
  <c r="AT36" i="7"/>
  <c r="AS36" i="7"/>
  <c r="AF36" i="7"/>
  <c r="AB36" i="7"/>
  <c r="Z36" i="7"/>
  <c r="X36" i="7"/>
  <c r="V36" i="7"/>
  <c r="T36" i="7"/>
  <c r="R36" i="7"/>
  <c r="P36" i="7"/>
  <c r="J36" i="7"/>
  <c r="K36" i="7" s="1"/>
  <c r="BB35" i="7"/>
  <c r="BA35" i="7"/>
  <c r="AZ35" i="7"/>
  <c r="AY35" i="7"/>
  <c r="AX35" i="7"/>
  <c r="AW35" i="7"/>
  <c r="AV35" i="7"/>
  <c r="AU35" i="7"/>
  <c r="AT35" i="7"/>
  <c r="AS35" i="7"/>
  <c r="AF35" i="7"/>
  <c r="AB35" i="7"/>
  <c r="Z35" i="7"/>
  <c r="X35" i="7"/>
  <c r="V35" i="7"/>
  <c r="T35" i="7"/>
  <c r="R35" i="7"/>
  <c r="P35" i="7"/>
  <c r="J35" i="7"/>
  <c r="K35" i="7" s="1"/>
  <c r="BB34" i="7"/>
  <c r="BA34" i="7"/>
  <c r="AZ34" i="7"/>
  <c r="AY34" i="7"/>
  <c r="AX34" i="7"/>
  <c r="AW34" i="7"/>
  <c r="AV34" i="7"/>
  <c r="AU34" i="7"/>
  <c r="AT34" i="7"/>
  <c r="AS34" i="7"/>
  <c r="AF34" i="7"/>
  <c r="AB34" i="7"/>
  <c r="Z34" i="7"/>
  <c r="X34" i="7"/>
  <c r="V34" i="7"/>
  <c r="T34" i="7"/>
  <c r="R34" i="7"/>
  <c r="P34" i="7"/>
  <c r="J34" i="7"/>
  <c r="BE33" i="7"/>
  <c r="BB33" i="7"/>
  <c r="BA33" i="7"/>
  <c r="AZ33" i="7"/>
  <c r="AY33" i="7"/>
  <c r="AX33" i="7"/>
  <c r="AW33" i="7"/>
  <c r="AV33" i="7"/>
  <c r="AU33" i="7"/>
  <c r="AT33" i="7"/>
  <c r="AS33" i="7"/>
  <c r="AF33" i="7"/>
  <c r="AB33" i="7"/>
  <c r="Z33" i="7"/>
  <c r="X33" i="7"/>
  <c r="V33" i="7"/>
  <c r="T33" i="7"/>
  <c r="R33" i="7"/>
  <c r="P33" i="7"/>
  <c r="J33" i="7"/>
  <c r="K33" i="7" s="1"/>
  <c r="BB32" i="7"/>
  <c r="BA32" i="7"/>
  <c r="AZ32" i="7"/>
  <c r="AY32" i="7"/>
  <c r="AX32" i="7"/>
  <c r="AW32" i="7"/>
  <c r="AV32" i="7"/>
  <c r="AU32" i="7"/>
  <c r="AT32" i="7"/>
  <c r="AS32" i="7"/>
  <c r="AF32" i="7"/>
  <c r="AB32" i="7"/>
  <c r="Z32" i="7"/>
  <c r="X32" i="7"/>
  <c r="V32" i="7"/>
  <c r="T32" i="7"/>
  <c r="R32" i="7"/>
  <c r="P32" i="7"/>
  <c r="J32" i="7"/>
  <c r="BB31" i="7"/>
  <c r="BA31" i="7"/>
  <c r="AZ31" i="7"/>
  <c r="AY31" i="7"/>
  <c r="AX31" i="7"/>
  <c r="AW31" i="7"/>
  <c r="AV31" i="7"/>
  <c r="AU31" i="7"/>
  <c r="AT31" i="7"/>
  <c r="AS31" i="7"/>
  <c r="AF31" i="7"/>
  <c r="AB31" i="7"/>
  <c r="Z31" i="7"/>
  <c r="X31" i="7"/>
  <c r="V31" i="7"/>
  <c r="T31" i="7"/>
  <c r="R31" i="7"/>
  <c r="P31" i="7"/>
  <c r="J31" i="7"/>
  <c r="K31" i="7" s="1"/>
  <c r="BB30" i="7"/>
  <c r="BA30" i="7"/>
  <c r="AZ30" i="7"/>
  <c r="AY30" i="7"/>
  <c r="AX30" i="7"/>
  <c r="AW30" i="7"/>
  <c r="AV30" i="7"/>
  <c r="AU30" i="7"/>
  <c r="AT30" i="7"/>
  <c r="AS30" i="7"/>
  <c r="AF30" i="7"/>
  <c r="AB30" i="7"/>
  <c r="Z30" i="7"/>
  <c r="X30" i="7"/>
  <c r="V30" i="7"/>
  <c r="T30" i="7"/>
  <c r="R30" i="7"/>
  <c r="P30" i="7"/>
  <c r="J30" i="7"/>
  <c r="BE29" i="7"/>
  <c r="BB29" i="7"/>
  <c r="BA29" i="7"/>
  <c r="AZ29" i="7"/>
  <c r="AY29" i="7"/>
  <c r="AX29" i="7"/>
  <c r="AW29" i="7"/>
  <c r="AV29" i="7"/>
  <c r="AU29" i="7"/>
  <c r="AT29" i="7"/>
  <c r="AS29" i="7"/>
  <c r="AF29" i="7"/>
  <c r="AB29" i="7"/>
  <c r="Z29" i="7"/>
  <c r="X29" i="7"/>
  <c r="V29" i="7"/>
  <c r="T29" i="7"/>
  <c r="R29" i="7"/>
  <c r="P29" i="7"/>
  <c r="J29" i="7"/>
  <c r="K29" i="7" s="1"/>
  <c r="BG33" i="7" s="1"/>
  <c r="BB25" i="7"/>
  <c r="BA25" i="7"/>
  <c r="AZ25" i="7"/>
  <c r="AY25" i="7"/>
  <c r="AX25" i="7"/>
  <c r="AW25" i="7"/>
  <c r="AV25" i="7"/>
  <c r="AU25" i="7"/>
  <c r="AT25" i="7"/>
  <c r="AS25" i="7"/>
  <c r="AF25" i="7"/>
  <c r="AB25" i="7"/>
  <c r="Z25" i="7"/>
  <c r="X25" i="7"/>
  <c r="V25" i="7"/>
  <c r="T25" i="7"/>
  <c r="R25" i="7"/>
  <c r="P25" i="7"/>
  <c r="BB24" i="7"/>
  <c r="BA24" i="7"/>
  <c r="AZ24" i="7"/>
  <c r="AY24" i="7"/>
  <c r="AX24" i="7"/>
  <c r="AW24" i="7"/>
  <c r="AV24" i="7"/>
  <c r="AU24" i="7"/>
  <c r="AT24" i="7"/>
  <c r="AS24" i="7"/>
  <c r="AF24" i="7"/>
  <c r="AB24" i="7"/>
  <c r="Z24" i="7"/>
  <c r="X24" i="7"/>
  <c r="V24" i="7"/>
  <c r="T24" i="7"/>
  <c r="R24" i="7"/>
  <c r="P24" i="7"/>
  <c r="J24" i="7"/>
  <c r="K24" i="7" s="1"/>
  <c r="BB23" i="7"/>
  <c r="BA23" i="7"/>
  <c r="AZ23" i="7"/>
  <c r="AY23" i="7"/>
  <c r="AX23" i="7"/>
  <c r="AW23" i="7"/>
  <c r="AV23" i="7"/>
  <c r="AU23" i="7"/>
  <c r="AT23" i="7"/>
  <c r="AS23" i="7"/>
  <c r="AF23" i="7"/>
  <c r="AB23" i="7"/>
  <c r="Z23" i="7"/>
  <c r="X23" i="7"/>
  <c r="V23" i="7"/>
  <c r="T23" i="7"/>
  <c r="R23" i="7"/>
  <c r="P23" i="7"/>
  <c r="BB22" i="7"/>
  <c r="BA22" i="7"/>
  <c r="AZ22" i="7"/>
  <c r="AY22" i="7"/>
  <c r="AX22" i="7"/>
  <c r="AW22" i="7"/>
  <c r="AV22" i="7"/>
  <c r="AU22" i="7"/>
  <c r="AT22" i="7"/>
  <c r="AS22" i="7"/>
  <c r="AF22" i="7"/>
  <c r="AB22" i="7"/>
  <c r="Z22" i="7"/>
  <c r="X22" i="7"/>
  <c r="V22" i="7"/>
  <c r="T22" i="7"/>
  <c r="R22" i="7"/>
  <c r="P22" i="7"/>
  <c r="BB21" i="7"/>
  <c r="BA21" i="7"/>
  <c r="AZ21" i="7"/>
  <c r="AY21" i="7"/>
  <c r="AX21" i="7"/>
  <c r="AW21" i="7"/>
  <c r="AV21" i="7"/>
  <c r="AU21" i="7"/>
  <c r="AT21" i="7"/>
  <c r="AS21" i="7"/>
  <c r="AF21" i="7"/>
  <c r="AB21" i="7"/>
  <c r="Z21" i="7"/>
  <c r="X21" i="7"/>
  <c r="V21" i="7"/>
  <c r="T21" i="7"/>
  <c r="R21" i="7"/>
  <c r="P21" i="7"/>
  <c r="BB20" i="7"/>
  <c r="BA20" i="7"/>
  <c r="AZ20" i="7"/>
  <c r="AY20" i="7"/>
  <c r="AX20" i="7"/>
  <c r="AW20" i="7"/>
  <c r="AV20" i="7"/>
  <c r="AU20" i="7"/>
  <c r="AT20" i="7"/>
  <c r="AS20" i="7"/>
  <c r="AF20" i="7"/>
  <c r="AB20" i="7"/>
  <c r="Z20" i="7"/>
  <c r="X20" i="7"/>
  <c r="V20" i="7"/>
  <c r="T20" i="7"/>
  <c r="R20" i="7"/>
  <c r="P20" i="7"/>
  <c r="J20" i="7"/>
  <c r="K20" i="7" s="1"/>
  <c r="BB19" i="7"/>
  <c r="BA19" i="7"/>
  <c r="AZ19" i="7"/>
  <c r="AY19" i="7"/>
  <c r="AX19" i="7"/>
  <c r="AW19" i="7"/>
  <c r="AV19" i="7"/>
  <c r="AU19" i="7"/>
  <c r="AT19" i="7"/>
  <c r="AS19" i="7"/>
  <c r="AF19" i="7"/>
  <c r="AB19" i="7"/>
  <c r="Z19" i="7"/>
  <c r="X19" i="7"/>
  <c r="V19" i="7"/>
  <c r="T19" i="7"/>
  <c r="R19" i="7"/>
  <c r="P19" i="7"/>
  <c r="BB18" i="7"/>
  <c r="BA18" i="7"/>
  <c r="AZ18" i="7"/>
  <c r="AY18" i="7"/>
  <c r="AX18" i="7"/>
  <c r="AW18" i="7"/>
  <c r="AV18" i="7"/>
  <c r="AU18" i="7"/>
  <c r="AT18" i="7"/>
  <c r="AS18" i="7"/>
  <c r="AF18" i="7"/>
  <c r="AB18" i="7"/>
  <c r="Z18" i="7"/>
  <c r="X18" i="7"/>
  <c r="V18" i="7"/>
  <c r="T18" i="7"/>
  <c r="R18" i="7"/>
  <c r="P18" i="7"/>
  <c r="J18" i="7"/>
  <c r="K18" i="7" s="1"/>
  <c r="BB17" i="7"/>
  <c r="BA17" i="7"/>
  <c r="AZ17" i="7"/>
  <c r="AY17" i="7"/>
  <c r="AX17" i="7"/>
  <c r="AW17" i="7"/>
  <c r="AV17" i="7"/>
  <c r="AU17" i="7"/>
  <c r="AT17" i="7"/>
  <c r="AS17" i="7"/>
  <c r="AF17" i="7"/>
  <c r="AB17" i="7"/>
  <c r="Z17" i="7"/>
  <c r="X17" i="7"/>
  <c r="V17" i="7"/>
  <c r="T17" i="7"/>
  <c r="R17" i="7"/>
  <c r="P17" i="7"/>
  <c r="J17" i="7"/>
  <c r="BB16" i="7"/>
  <c r="BA16" i="7"/>
  <c r="AZ16" i="7"/>
  <c r="AY16" i="7"/>
  <c r="AX16" i="7"/>
  <c r="AW16" i="7"/>
  <c r="AV16" i="7"/>
  <c r="AU16" i="7"/>
  <c r="AT16" i="7"/>
  <c r="AS16" i="7"/>
  <c r="AF16" i="7"/>
  <c r="AB16" i="7"/>
  <c r="Z16" i="7"/>
  <c r="X16" i="7"/>
  <c r="V16" i="7"/>
  <c r="T16" i="7"/>
  <c r="R16" i="7"/>
  <c r="P16" i="7"/>
  <c r="BB15" i="7"/>
  <c r="BA15" i="7"/>
  <c r="AZ15" i="7"/>
  <c r="AY15" i="7"/>
  <c r="AX15" i="7"/>
  <c r="AW15" i="7"/>
  <c r="AV15" i="7"/>
  <c r="AU15" i="7"/>
  <c r="AT15" i="7"/>
  <c r="AS15" i="7"/>
  <c r="AF15" i="7"/>
  <c r="AB15" i="7"/>
  <c r="Z15" i="7"/>
  <c r="X15" i="7"/>
  <c r="V15" i="7"/>
  <c r="T15" i="7"/>
  <c r="R15" i="7"/>
  <c r="P15" i="7"/>
  <c r="J15" i="7"/>
  <c r="K15" i="7" s="1"/>
  <c r="BB14" i="7"/>
  <c r="BA14" i="7"/>
  <c r="AZ14" i="7"/>
  <c r="AY14" i="7"/>
  <c r="AX14" i="7"/>
  <c r="AW14" i="7"/>
  <c r="AV14" i="7"/>
  <c r="AU14" i="7"/>
  <c r="AT14" i="7"/>
  <c r="AS14" i="7"/>
  <c r="AF14" i="7"/>
  <c r="AB14" i="7"/>
  <c r="Z14" i="7"/>
  <c r="X14" i="7"/>
  <c r="V14" i="7"/>
  <c r="T14" i="7"/>
  <c r="R14" i="7"/>
  <c r="P14" i="7"/>
  <c r="J14" i="7"/>
  <c r="K14" i="7" s="1"/>
  <c r="BB13" i="7"/>
  <c r="BA13" i="7"/>
  <c r="AZ13" i="7"/>
  <c r="AY13" i="7"/>
  <c r="AX13" i="7"/>
  <c r="AW13" i="7"/>
  <c r="AV13" i="7"/>
  <c r="AU13" i="7"/>
  <c r="AT13" i="7"/>
  <c r="AS13" i="7"/>
  <c r="AF13" i="7"/>
  <c r="AB13" i="7"/>
  <c r="Z13" i="7"/>
  <c r="X13" i="7"/>
  <c r="V13" i="7"/>
  <c r="T13" i="7"/>
  <c r="R13" i="7"/>
  <c r="P13" i="7"/>
  <c r="BB12" i="7"/>
  <c r="BA12" i="7"/>
  <c r="AZ12" i="7"/>
  <c r="AY12" i="7"/>
  <c r="AX12" i="7"/>
  <c r="AW12" i="7"/>
  <c r="AV12" i="7"/>
  <c r="AU12" i="7"/>
  <c r="AT12" i="7"/>
  <c r="AS12" i="7"/>
  <c r="AF12" i="7"/>
  <c r="AB12" i="7"/>
  <c r="Z12" i="7"/>
  <c r="X12" i="7"/>
  <c r="V12" i="7"/>
  <c r="T12" i="7"/>
  <c r="R12" i="7"/>
  <c r="P12" i="7"/>
  <c r="AC30" i="7" l="1"/>
  <c r="AD30" i="7" s="1"/>
  <c r="AI30" i="7" s="1"/>
  <c r="AC16" i="7"/>
  <c r="AD16" i="7" s="1"/>
  <c r="AK16" i="7" s="1"/>
  <c r="AC39" i="7"/>
  <c r="AD39" i="7" s="1"/>
  <c r="AL39" i="7" s="1"/>
  <c r="AC58" i="7"/>
  <c r="AQ58" i="7" s="1"/>
  <c r="AR58" i="7" s="1"/>
  <c r="AC65" i="7"/>
  <c r="AD65" i="7" s="1"/>
  <c r="AN65" i="7" s="1"/>
  <c r="AC21" i="7"/>
  <c r="AD21" i="7" s="1"/>
  <c r="AJ21" i="7" s="1"/>
  <c r="AC34" i="7"/>
  <c r="AD34" i="7" s="1"/>
  <c r="AH34" i="7" s="1"/>
  <c r="AC52" i="7"/>
  <c r="AD52" i="7" s="1"/>
  <c r="AL52" i="7" s="1"/>
  <c r="AC13" i="7"/>
  <c r="AD13" i="7" s="1"/>
  <c r="AK13" i="7" s="1"/>
  <c r="AC25" i="7"/>
  <c r="AD25" i="7" s="1"/>
  <c r="AG25" i="7" s="1"/>
  <c r="AC29" i="7"/>
  <c r="AD29" i="7" s="1"/>
  <c r="AC50" i="7"/>
  <c r="AD50" i="7" s="1"/>
  <c r="AC60" i="7"/>
  <c r="AD60" i="7" s="1"/>
  <c r="AO60" i="7" s="1"/>
  <c r="AC54" i="7"/>
  <c r="AD54" i="7" s="1"/>
  <c r="AK54" i="7" s="1"/>
  <c r="AC14" i="7"/>
  <c r="AQ14" i="7" s="1"/>
  <c r="AR14" i="7" s="1"/>
  <c r="AC20" i="7"/>
  <c r="AD20" i="7" s="1"/>
  <c r="AC17" i="7"/>
  <c r="AD17" i="7" s="1"/>
  <c r="AN17" i="7" s="1"/>
  <c r="AC31" i="7"/>
  <c r="AD31" i="7" s="1"/>
  <c r="AC63" i="7"/>
  <c r="AD63" i="7" s="1"/>
  <c r="AC66" i="7"/>
  <c r="AD66" i="7" s="1"/>
  <c r="AK66" i="7" s="1"/>
  <c r="AC68" i="7"/>
  <c r="AC62" i="7"/>
  <c r="AD62" i="7" s="1"/>
  <c r="AG62" i="7" s="1"/>
  <c r="AC19" i="7"/>
  <c r="AD19" i="7" s="1"/>
  <c r="AH19" i="7" s="1"/>
  <c r="AC35" i="7"/>
  <c r="AQ35" i="7" s="1"/>
  <c r="AR35" i="7" s="1"/>
  <c r="AC42" i="7"/>
  <c r="AD42" i="7" s="1"/>
  <c r="AK42" i="7" s="1"/>
  <c r="AC53" i="7"/>
  <c r="AC55" i="7"/>
  <c r="AD55" i="7" s="1"/>
  <c r="AI55" i="7" s="1"/>
  <c r="AC61" i="7"/>
  <c r="AD61" i="7" s="1"/>
  <c r="AC15" i="7"/>
  <c r="AC37" i="7"/>
  <c r="AD37" i="7" s="1"/>
  <c r="AK37" i="7" s="1"/>
  <c r="AC18" i="7"/>
  <c r="AD18" i="7" s="1"/>
  <c r="AC40" i="7"/>
  <c r="AD40" i="7" s="1"/>
  <c r="AJ40" i="7" s="1"/>
  <c r="BC12" i="7"/>
  <c r="BE12" i="7" s="1"/>
  <c r="BD66" i="7"/>
  <c r="BF66" i="7" s="1"/>
  <c r="K59" i="7"/>
  <c r="BG59" i="7" s="1"/>
  <c r="BC68" i="7"/>
  <c r="BD37" i="7"/>
  <c r="BF37" i="7" s="1"/>
  <c r="BC29" i="7"/>
  <c r="BC33" i="7"/>
  <c r="AC12" i="7"/>
  <c r="AD12" i="7" s="1"/>
  <c r="BD54" i="7"/>
  <c r="BF54" i="7" s="1"/>
  <c r="BC56" i="7"/>
  <c r="BE56" i="7" s="1"/>
  <c r="BD56" i="7"/>
  <c r="BF56" i="7" s="1"/>
  <c r="BD57" i="7"/>
  <c r="BF57" i="7" s="1"/>
  <c r="BD41" i="7"/>
  <c r="BF41" i="7" s="1"/>
  <c r="BC53" i="7"/>
  <c r="BE53" i="7" s="1"/>
  <c r="BD55" i="7"/>
  <c r="BF55" i="7" s="1"/>
  <c r="BD12" i="7"/>
  <c r="BF12" i="7" s="1"/>
  <c r="BC20" i="7"/>
  <c r="BE20" i="7" s="1"/>
  <c r="BC24" i="7"/>
  <c r="BE24" i="7" s="1"/>
  <c r="BC35" i="7"/>
  <c r="BE35" i="7" s="1"/>
  <c r="BC59" i="7"/>
  <c r="BD15" i="7"/>
  <c r="BF15" i="7" s="1"/>
  <c r="BC18" i="7"/>
  <c r="BE18" i="7" s="1"/>
  <c r="BD20" i="7"/>
  <c r="BF20" i="7" s="1"/>
  <c r="BD35" i="7"/>
  <c r="BF35" i="7" s="1"/>
  <c r="BC38" i="7"/>
  <c r="BE38" i="7" s="1"/>
  <c r="BD40" i="7"/>
  <c r="BF40" i="7" s="1"/>
  <c r="BD18" i="7"/>
  <c r="BF18" i="7" s="1"/>
  <c r="BD33" i="7"/>
  <c r="BF33" i="7" s="1"/>
  <c r="BC50" i="7"/>
  <c r="BE50" i="7" s="1"/>
  <c r="BD53" i="7"/>
  <c r="BF53" i="7" s="1"/>
  <c r="BD60" i="7"/>
  <c r="BF60" i="7" s="1"/>
  <c r="BD31" i="7"/>
  <c r="BF31" i="7" s="1"/>
  <c r="BD50" i="7"/>
  <c r="BF50" i="7" s="1"/>
  <c r="BD64" i="7"/>
  <c r="BF64" i="7" s="1"/>
  <c r="BC14" i="7"/>
  <c r="BE14" i="7" s="1"/>
  <c r="BD36" i="7"/>
  <c r="BF36" i="7" s="1"/>
  <c r="BD65" i="7"/>
  <c r="BF65" i="7" s="1"/>
  <c r="BD14" i="7"/>
  <c r="BF14" i="7" s="1"/>
  <c r="BC58" i="7"/>
  <c r="BE58" i="7" s="1"/>
  <c r="BC61" i="7"/>
  <c r="BC63" i="7"/>
  <c r="BE63" i="7" s="1"/>
  <c r="BC15" i="7"/>
  <c r="BE15" i="7" s="1"/>
  <c r="BD29" i="7"/>
  <c r="BF29" i="7" s="1"/>
  <c r="BC31" i="7"/>
  <c r="BE31" i="7" s="1"/>
  <c r="BD39" i="7"/>
  <c r="BF39" i="7" s="1"/>
  <c r="BD58" i="7"/>
  <c r="BF58" i="7" s="1"/>
  <c r="BD63" i="7"/>
  <c r="BF63" i="7" s="1"/>
  <c r="AI21" i="7"/>
  <c r="BC36" i="7"/>
  <c r="BE36" i="7" s="1"/>
  <c r="AC57" i="7"/>
  <c r="AD57" i="7" s="1"/>
  <c r="AC22" i="7"/>
  <c r="AD22" i="7" s="1"/>
  <c r="BD24" i="7"/>
  <c r="BF24" i="7" s="1"/>
  <c r="AC32" i="7"/>
  <c r="AD32" i="7" s="1"/>
  <c r="AC33" i="7"/>
  <c r="AC36" i="7"/>
  <c r="AC38" i="7"/>
  <c r="AC56" i="7"/>
  <c r="AC23" i="7"/>
  <c r="AD23" i="7" s="1"/>
  <c r="BD38" i="7"/>
  <c r="BF38" i="7" s="1"/>
  <c r="AC51" i="7"/>
  <c r="AD51" i="7" s="1"/>
  <c r="BD52" i="7"/>
  <c r="BF52" i="7" s="1"/>
  <c r="BD59" i="7"/>
  <c r="BF59" i="7" s="1"/>
  <c r="AC41" i="7"/>
  <c r="AC59" i="7"/>
  <c r="AC67" i="7"/>
  <c r="AD67" i="7" s="1"/>
  <c r="AN30" i="7"/>
  <c r="BD61" i="7"/>
  <c r="BF61" i="7" s="1"/>
  <c r="AC24" i="7"/>
  <c r="AD24" i="7" s="1"/>
  <c r="BD34" i="7"/>
  <c r="BF34" i="7" s="1"/>
  <c r="AC64" i="7"/>
  <c r="AD64" i="7" s="1"/>
  <c r="BD67" i="7"/>
  <c r="BF67" i="7" s="1"/>
  <c r="AK21" i="7" l="1"/>
  <c r="AH21" i="7"/>
  <c r="AI39" i="7"/>
  <c r="AH30" i="7"/>
  <c r="AG30" i="7"/>
  <c r="AL30" i="7"/>
  <c r="AK30" i="7"/>
  <c r="AH39" i="7"/>
  <c r="AI65" i="7"/>
  <c r="AM60" i="7"/>
  <c r="AM30" i="7"/>
  <c r="AN21" i="7"/>
  <c r="AM39" i="7"/>
  <c r="AO55" i="7"/>
  <c r="AG60" i="7"/>
  <c r="AK25" i="7"/>
  <c r="AG65" i="7"/>
  <c r="AH60" i="7"/>
  <c r="AL65" i="7"/>
  <c r="AO65" i="7"/>
  <c r="AI60" i="7"/>
  <c r="AK60" i="7"/>
  <c r="AN60" i="7"/>
  <c r="AG16" i="7"/>
  <c r="AH16" i="7"/>
  <c r="AI25" i="7"/>
  <c r="AJ60" i="7"/>
  <c r="AL60" i="7"/>
  <c r="AL16" i="7"/>
  <c r="AM16" i="7"/>
  <c r="AI16" i="7"/>
  <c r="AJ16" i="7"/>
  <c r="AJ65" i="7"/>
  <c r="AN16" i="7"/>
  <c r="AJ25" i="7"/>
  <c r="AO16" i="7"/>
  <c r="AO25" i="7"/>
  <c r="AN39" i="7"/>
  <c r="AG55" i="7"/>
  <c r="AM21" i="7"/>
  <c r="AO21" i="7"/>
  <c r="AD58" i="7"/>
  <c r="AL58" i="7" s="1"/>
  <c r="AN42" i="7"/>
  <c r="AG39" i="7"/>
  <c r="AJ39" i="7"/>
  <c r="AK40" i="7"/>
  <c r="AK55" i="7"/>
  <c r="AH55" i="7"/>
  <c r="AO39" i="7"/>
  <c r="AK39" i="7"/>
  <c r="AN55" i="7"/>
  <c r="AL40" i="7"/>
  <c r="AD35" i="7"/>
  <c r="AG35" i="7" s="1"/>
  <c r="AM40" i="7"/>
  <c r="AO40" i="7"/>
  <c r="AH40" i="7"/>
  <c r="AG42" i="7"/>
  <c r="AO42" i="7"/>
  <c r="AH42" i="7"/>
  <c r="AQ29" i="7"/>
  <c r="AR29" i="7" s="1"/>
  <c r="AH17" i="7"/>
  <c r="AO30" i="7"/>
  <c r="AI17" i="7"/>
  <c r="AJ30" i="7"/>
  <c r="AJ17" i="7"/>
  <c r="AQ28" i="7"/>
  <c r="AR28" i="7" s="1"/>
  <c r="AQ15" i="7"/>
  <c r="AR15" i="7" s="1"/>
  <c r="AH65" i="7"/>
  <c r="AI54" i="7"/>
  <c r="AQ61" i="7"/>
  <c r="AR61" i="7" s="1"/>
  <c r="AM62" i="7"/>
  <c r="AL37" i="7"/>
  <c r="AK62" i="7"/>
  <c r="AN62" i="7"/>
  <c r="AN37" i="7"/>
  <c r="AJ54" i="7"/>
  <c r="AM34" i="7"/>
  <c r="AG37" i="7"/>
  <c r="AN34" i="7"/>
  <c r="AL62" i="7"/>
  <c r="AH37" i="7"/>
  <c r="AI37" i="7"/>
  <c r="AO62" i="7"/>
  <c r="AH62" i="7"/>
  <c r="AO37" i="7"/>
  <c r="AI62" i="7"/>
  <c r="AJ62" i="7"/>
  <c r="AJ37" i="7"/>
  <c r="AH66" i="7"/>
  <c r="AJ66" i="7"/>
  <c r="AI66" i="7"/>
  <c r="AK65" i="7"/>
  <c r="AM65" i="7"/>
  <c r="AM54" i="7"/>
  <c r="AJ55" i="7"/>
  <c r="AN54" i="7"/>
  <c r="AG54" i="7"/>
  <c r="AL55" i="7"/>
  <c r="AH54" i="7"/>
  <c r="AM55" i="7"/>
  <c r="AM52" i="7"/>
  <c r="AH52" i="7"/>
  <c r="AJ52" i="7"/>
  <c r="AN52" i="7"/>
  <c r="AI52" i="7"/>
  <c r="AG52" i="7"/>
  <c r="AI42" i="7"/>
  <c r="AJ42" i="7"/>
  <c r="AL42" i="7"/>
  <c r="AM42" i="7"/>
  <c r="AG34" i="7"/>
  <c r="AJ34" i="7"/>
  <c r="AO34" i="7"/>
  <c r="AI34" i="7"/>
  <c r="AL34" i="7"/>
  <c r="AK34" i="7"/>
  <c r="AL21" i="7"/>
  <c r="AG21" i="7"/>
  <c r="AN19" i="7"/>
  <c r="AM19" i="7"/>
  <c r="AK17" i="7"/>
  <c r="AG17" i="7"/>
  <c r="AL17" i="7"/>
  <c r="AO17" i="7"/>
  <c r="AM17" i="7"/>
  <c r="AI13" i="7"/>
  <c r="AL13" i="7"/>
  <c r="AQ12" i="7"/>
  <c r="AR12" i="7" s="1"/>
  <c r="AH13" i="7"/>
  <c r="AD14" i="7"/>
  <c r="AM14" i="7" s="1"/>
  <c r="AM37" i="7"/>
  <c r="AO52" i="7"/>
  <c r="AN40" i="7"/>
  <c r="AL54" i="7"/>
  <c r="AI19" i="7"/>
  <c r="AK19" i="7"/>
  <c r="AM13" i="7"/>
  <c r="AL25" i="7"/>
  <c r="AG40" i="7"/>
  <c r="AG19" i="7"/>
  <c r="AQ18" i="7"/>
  <c r="AR18" i="7" s="1"/>
  <c r="AN13" i="7"/>
  <c r="AN25" i="7"/>
  <c r="AO19" i="7"/>
  <c r="AJ19" i="7"/>
  <c r="AG13" i="7"/>
  <c r="AH25" i="7"/>
  <c r="AL19" i="7"/>
  <c r="AJ13" i="7"/>
  <c r="AO13" i="7"/>
  <c r="AM25" i="7"/>
  <c r="AK52" i="7"/>
  <c r="AI40" i="7"/>
  <c r="AO54" i="7"/>
  <c r="AL66" i="7"/>
  <c r="AM66" i="7"/>
  <c r="AQ24" i="7"/>
  <c r="AR24" i="7" s="1"/>
  <c r="AD53" i="7"/>
  <c r="AQ53" i="7"/>
  <c r="AR53" i="7" s="1"/>
  <c r="AD15" i="7"/>
  <c r="AH15" i="7" s="1"/>
  <c r="AD68" i="7"/>
  <c r="AQ67" i="7"/>
  <c r="AR67" i="7" s="1"/>
  <c r="AN66" i="7"/>
  <c r="AG66" i="7"/>
  <c r="AO66" i="7"/>
  <c r="AD36" i="7"/>
  <c r="AQ36" i="7"/>
  <c r="AR36" i="7" s="1"/>
  <c r="AO61" i="7"/>
  <c r="AG61" i="7"/>
  <c r="AN61" i="7"/>
  <c r="AM61" i="7"/>
  <c r="AL61" i="7"/>
  <c r="AK61" i="7"/>
  <c r="AJ61" i="7"/>
  <c r="AI61" i="7"/>
  <c r="AH61" i="7"/>
  <c r="AN23" i="7"/>
  <c r="AL23" i="7"/>
  <c r="AJ23" i="7"/>
  <c r="AG23" i="7"/>
  <c r="AI23" i="7"/>
  <c r="AO23" i="7"/>
  <c r="AM23" i="7"/>
  <c r="AH23" i="7"/>
  <c r="AK23" i="7"/>
  <c r="AD38" i="7"/>
  <c r="AQ38" i="7"/>
  <c r="AR38" i="7" s="1"/>
  <c r="AL50" i="7"/>
  <c r="AK50" i="7"/>
  <c r="AJ50" i="7"/>
  <c r="AI50" i="7"/>
  <c r="AH50" i="7"/>
  <c r="AO50" i="7"/>
  <c r="AG50" i="7"/>
  <c r="AN50" i="7"/>
  <c r="AM50" i="7"/>
  <c r="AQ31" i="7"/>
  <c r="AR31" i="7" s="1"/>
  <c r="AH67" i="7"/>
  <c r="AO67" i="7"/>
  <c r="AG67" i="7"/>
  <c r="AN67" i="7"/>
  <c r="AM67" i="7"/>
  <c r="AL67" i="7"/>
  <c r="AK67" i="7"/>
  <c r="AJ67" i="7"/>
  <c r="AI67" i="7"/>
  <c r="AD59" i="7"/>
  <c r="AQ59" i="7"/>
  <c r="AR59" i="7" s="1"/>
  <c r="AD33" i="7"/>
  <c r="AQ33" i="7"/>
  <c r="AR33" i="7" s="1"/>
  <c r="AL12" i="7"/>
  <c r="AK12" i="7"/>
  <c r="AJ12" i="7"/>
  <c r="AI12" i="7"/>
  <c r="AH12" i="7"/>
  <c r="AO12" i="7"/>
  <c r="AG12" i="7"/>
  <c r="AN12" i="7"/>
  <c r="AM12" i="7"/>
  <c r="AL64" i="7"/>
  <c r="AK64" i="7"/>
  <c r="AJ64" i="7"/>
  <c r="AI64" i="7"/>
  <c r="AH64" i="7"/>
  <c r="AO64" i="7"/>
  <c r="AG64" i="7"/>
  <c r="AN64" i="7"/>
  <c r="AM64" i="7"/>
  <c r="AO51" i="7"/>
  <c r="AG51" i="7"/>
  <c r="AN51" i="7"/>
  <c r="AM51" i="7"/>
  <c r="AL51" i="7"/>
  <c r="AK51" i="7"/>
  <c r="AJ51" i="7"/>
  <c r="AI51" i="7"/>
  <c r="AH51" i="7"/>
  <c r="AG58" i="7"/>
  <c r="AO32" i="7"/>
  <c r="AG32" i="7"/>
  <c r="AM32" i="7"/>
  <c r="AL32" i="7"/>
  <c r="AK32" i="7"/>
  <c r="AI32" i="7"/>
  <c r="AJ32" i="7"/>
  <c r="AH32" i="7"/>
  <c r="AN32" i="7"/>
  <c r="AN24" i="7"/>
  <c r="AL24" i="7"/>
  <c r="AJ24" i="7"/>
  <c r="AO24" i="7"/>
  <c r="AM24" i="7"/>
  <c r="AK24" i="7"/>
  <c r="AI24" i="7"/>
  <c r="AH24" i="7"/>
  <c r="AG24" i="7"/>
  <c r="AD41" i="7"/>
  <c r="AQ41" i="7"/>
  <c r="AR41" i="7" s="1"/>
  <c r="AI63" i="7"/>
  <c r="AH63" i="7"/>
  <c r="AO63" i="7"/>
  <c r="AG63" i="7"/>
  <c r="AN63" i="7"/>
  <c r="AM63" i="7"/>
  <c r="AL63" i="7"/>
  <c r="AK63" i="7"/>
  <c r="AJ63" i="7"/>
  <c r="AQ20" i="7"/>
  <c r="AR20" i="7" s="1"/>
  <c r="AK29" i="7"/>
  <c r="AI29" i="7"/>
  <c r="AO29" i="7"/>
  <c r="AG29" i="7"/>
  <c r="AM29" i="7"/>
  <c r="AJ29" i="7"/>
  <c r="AN29" i="7"/>
  <c r="AH29" i="7"/>
  <c r="AL29" i="7"/>
  <c r="AM31" i="7"/>
  <c r="AK31" i="7"/>
  <c r="AJ31" i="7"/>
  <c r="AI31" i="7"/>
  <c r="AO31" i="7"/>
  <c r="AG31" i="7"/>
  <c r="AN31" i="7"/>
  <c r="AL31" i="7"/>
  <c r="AH31" i="7"/>
  <c r="AD56" i="7"/>
  <c r="AQ56" i="7"/>
  <c r="AR56" i="7" s="1"/>
  <c r="AQ50" i="7"/>
  <c r="AR50" i="7" s="1"/>
  <c r="AQ63" i="7"/>
  <c r="AR63" i="7" s="1"/>
  <c r="AK20" i="7"/>
  <c r="AG20" i="7"/>
  <c r="AH20" i="7"/>
  <c r="AO20" i="7"/>
  <c r="AN20" i="7"/>
  <c r="AM20" i="7"/>
  <c r="AL20" i="7"/>
  <c r="AJ20" i="7"/>
  <c r="AI20" i="7"/>
  <c r="AL22" i="7"/>
  <c r="AJ22" i="7"/>
  <c r="AH22" i="7"/>
  <c r="AI22" i="7"/>
  <c r="AG22" i="7"/>
  <c r="AK22" i="7"/>
  <c r="AO22" i="7"/>
  <c r="AM22" i="7"/>
  <c r="AN22" i="7"/>
  <c r="AH57" i="7"/>
  <c r="AO57" i="7"/>
  <c r="AG57" i="7"/>
  <c r="AN57" i="7"/>
  <c r="AM57" i="7"/>
  <c r="AL57" i="7"/>
  <c r="AK57" i="7"/>
  <c r="AJ57" i="7"/>
  <c r="AI57" i="7"/>
  <c r="AL18" i="7"/>
  <c r="AJ18" i="7"/>
  <c r="AK18" i="7"/>
  <c r="AI18" i="7"/>
  <c r="AH18" i="7"/>
  <c r="AO18" i="7"/>
  <c r="AG18" i="7"/>
  <c r="AN18" i="7"/>
  <c r="AM18" i="7"/>
  <c r="AH58" i="7" l="1"/>
  <c r="AI58" i="7"/>
  <c r="AM58" i="7"/>
  <c r="AO58" i="7"/>
  <c r="AN58" i="7"/>
  <c r="AP16" i="7"/>
  <c r="AJ58" i="7"/>
  <c r="AK58" i="7"/>
  <c r="AP60" i="7"/>
  <c r="AO35" i="7"/>
  <c r="AH35" i="7"/>
  <c r="AK35" i="7"/>
  <c r="AJ35" i="7"/>
  <c r="AL35" i="7"/>
  <c r="AN35" i="7"/>
  <c r="AM35" i="7"/>
  <c r="AI35" i="7"/>
  <c r="AP21" i="7"/>
  <c r="AP39" i="7"/>
  <c r="AP30" i="7"/>
  <c r="AO14" i="7"/>
  <c r="AP55" i="7"/>
  <c r="AP62" i="7"/>
  <c r="AI14" i="7"/>
  <c r="AN14" i="7"/>
  <c r="AG14" i="7"/>
  <c r="AP34" i="7"/>
  <c r="AP17" i="7"/>
  <c r="AP37" i="7"/>
  <c r="AP65" i="7"/>
  <c r="AP25" i="7"/>
  <c r="AP52" i="7"/>
  <c r="AP19" i="7"/>
  <c r="AP40" i="7"/>
  <c r="AP42" i="7"/>
  <c r="AP66" i="7"/>
  <c r="AP54" i="7"/>
  <c r="AK15" i="7"/>
  <c r="AH14" i="7"/>
  <c r="AJ14" i="7"/>
  <c r="AK14" i="7"/>
  <c r="AL14" i="7"/>
  <c r="AP13" i="7"/>
  <c r="AP18" i="7"/>
  <c r="AP63" i="7"/>
  <c r="AP24" i="7"/>
  <c r="AP64" i="7"/>
  <c r="AM15" i="7"/>
  <c r="AJ53" i="7"/>
  <c r="AH53" i="7"/>
  <c r="AO53" i="7"/>
  <c r="AM53" i="7"/>
  <c r="AI53" i="7"/>
  <c r="AG53" i="7"/>
  <c r="AL53" i="7"/>
  <c r="AN53" i="7"/>
  <c r="AK53" i="7"/>
  <c r="AI15" i="7"/>
  <c r="AG15" i="7"/>
  <c r="AO15" i="7"/>
  <c r="AN15" i="7"/>
  <c r="AL15" i="7"/>
  <c r="AJ15" i="7"/>
  <c r="AN68" i="7"/>
  <c r="AJ68" i="7"/>
  <c r="AI68" i="7"/>
  <c r="AL68" i="7"/>
  <c r="AH68" i="7"/>
  <c r="AM68" i="7"/>
  <c r="AO68" i="7"/>
  <c r="AG68" i="7"/>
  <c r="AK68" i="7"/>
  <c r="AP50" i="7"/>
  <c r="AH38" i="7"/>
  <c r="AN38" i="7"/>
  <c r="AM38" i="7"/>
  <c r="AL38" i="7"/>
  <c r="AK38" i="7"/>
  <c r="AJ38" i="7"/>
  <c r="AO38" i="7"/>
  <c r="AI38" i="7"/>
  <c r="AG38" i="7"/>
  <c r="AP32" i="7"/>
  <c r="AP12" i="7"/>
  <c r="AP61" i="7"/>
  <c r="AP51" i="7"/>
  <c r="AO33" i="7"/>
  <c r="AG33" i="7"/>
  <c r="AM33" i="7"/>
  <c r="AL33" i="7"/>
  <c r="AK33" i="7"/>
  <c r="AI33" i="7"/>
  <c r="AJ33" i="7"/>
  <c r="AH33" i="7"/>
  <c r="AN33" i="7"/>
  <c r="AP22" i="7"/>
  <c r="AP20" i="7"/>
  <c r="AM56" i="7"/>
  <c r="AL56" i="7"/>
  <c r="AK56" i="7"/>
  <c r="AJ56" i="7"/>
  <c r="AI56" i="7"/>
  <c r="AH56" i="7"/>
  <c r="AO56" i="7"/>
  <c r="AG56" i="7"/>
  <c r="AN56" i="7"/>
  <c r="AP57" i="7"/>
  <c r="AP29" i="7"/>
  <c r="AN41" i="7"/>
  <c r="AM41" i="7"/>
  <c r="AL41" i="7"/>
  <c r="AK41" i="7"/>
  <c r="AJ41" i="7"/>
  <c r="AI41" i="7"/>
  <c r="AH41" i="7"/>
  <c r="AG41" i="7"/>
  <c r="AO41" i="7"/>
  <c r="AP23" i="7"/>
  <c r="AP31" i="7"/>
  <c r="AN59" i="7"/>
  <c r="AM59" i="7"/>
  <c r="AL59" i="7"/>
  <c r="AK59" i="7"/>
  <c r="AJ59" i="7"/>
  <c r="AI59" i="7"/>
  <c r="AH59" i="7"/>
  <c r="AG59" i="7"/>
  <c r="AO59" i="7"/>
  <c r="AP67" i="7"/>
  <c r="AH36" i="7"/>
  <c r="AN36" i="7"/>
  <c r="AM36" i="7"/>
  <c r="AL36" i="7"/>
  <c r="AJ36" i="7"/>
  <c r="AK36" i="7"/>
  <c r="AI36" i="7"/>
  <c r="AG36" i="7"/>
  <c r="AO36" i="7"/>
  <c r="AP58" i="7" l="1"/>
  <c r="AP35" i="7"/>
  <c r="AP14" i="7"/>
  <c r="AP15" i="7"/>
  <c r="AP68" i="7"/>
  <c r="AP53" i="7"/>
  <c r="AP59" i="7"/>
  <c r="AP56" i="7"/>
  <c r="AP33" i="7"/>
  <c r="AP41" i="7"/>
  <c r="AP38" i="7"/>
  <c r="AP36" i="7"/>
  <c r="AY13" i="8" l="1"/>
  <c r="AY14" i="8"/>
  <c r="AY15" i="8"/>
  <c r="AY16" i="8"/>
  <c r="AY12" i="8"/>
  <c r="AU13" i="8"/>
  <c r="AU14" i="8"/>
  <c r="AU15" i="8"/>
  <c r="AU16" i="8"/>
  <c r="AU12" i="8"/>
  <c r="J13" i="8"/>
  <c r="I13" i="8" s="1"/>
  <c r="J14" i="8"/>
  <c r="J15" i="8"/>
  <c r="I15" i="8" s="1"/>
  <c r="J16" i="8"/>
  <c r="I16" i="8" s="1"/>
  <c r="J12" i="8"/>
  <c r="K12" i="8" s="1"/>
  <c r="L12" i="8" s="1"/>
  <c r="BV12" i="8" l="1"/>
  <c r="AI16" i="8"/>
  <c r="AK16" i="8"/>
  <c r="AM16" i="8"/>
  <c r="AO16" i="8"/>
  <c r="AQ16" i="8"/>
  <c r="AS16" i="8"/>
  <c r="AS15" i="8"/>
  <c r="AQ15" i="8"/>
  <c r="AO15" i="8"/>
  <c r="AM15" i="8"/>
  <c r="AK15" i="8"/>
  <c r="AI15" i="8"/>
  <c r="AV16" i="8" l="1"/>
  <c r="AV15" i="8"/>
  <c r="AW16" i="8" l="1"/>
  <c r="BJ16" i="8"/>
  <c r="BK16" i="8" s="1"/>
  <c r="AW15" i="8"/>
  <c r="BJ15" i="8"/>
  <c r="BK15" i="8" s="1"/>
  <c r="BO16" i="8" l="1"/>
  <c r="BN16" i="8"/>
  <c r="BL16" i="8"/>
  <c r="BM16" i="8"/>
  <c r="BF16" i="8"/>
  <c r="BE16" i="8"/>
  <c r="BG16" i="8"/>
  <c r="AZ16" i="8"/>
  <c r="BH16" i="8"/>
  <c r="BA16" i="8"/>
  <c r="BB16" i="8"/>
  <c r="BC16" i="8"/>
  <c r="BD16" i="8"/>
  <c r="BO15" i="8"/>
  <c r="BL15" i="8"/>
  <c r="BM15" i="8"/>
  <c r="BN15" i="8"/>
  <c r="BA15" i="8"/>
  <c r="BB15" i="8"/>
  <c r="BC15" i="8"/>
  <c r="BD15" i="8"/>
  <c r="BH15" i="8"/>
  <c r="BE15" i="8"/>
  <c r="AZ15" i="8"/>
  <c r="BF15" i="8"/>
  <c r="BG15" i="8"/>
  <c r="AS14" i="8"/>
  <c r="AQ14" i="8"/>
  <c r="AO14" i="8"/>
  <c r="AM14" i="8"/>
  <c r="AK14" i="8"/>
  <c r="AI14" i="8"/>
  <c r="BT16" i="8" l="1"/>
  <c r="AV14" i="8"/>
  <c r="BI16" i="8"/>
  <c r="BI15" i="8"/>
  <c r="BT15" i="8"/>
  <c r="BV14" i="8"/>
  <c r="K14" i="8"/>
  <c r="L14" i="8" s="1"/>
  <c r="AW14" i="8" l="1"/>
  <c r="BJ14" i="8"/>
  <c r="BK14" i="8" s="1"/>
  <c r="BD14" i="8" l="1"/>
  <c r="BC14" i="8"/>
  <c r="BE14" i="8"/>
  <c r="BF14" i="8"/>
  <c r="BG14" i="8"/>
  <c r="AZ14" i="8"/>
  <c r="BH14" i="8"/>
  <c r="BA14" i="8"/>
  <c r="BB14" i="8"/>
  <c r="BN14" i="8"/>
  <c r="BL14" i="8"/>
  <c r="BM14" i="8"/>
  <c r="BO14" i="8"/>
  <c r="BT14" i="8" l="1"/>
  <c r="BI14" i="8"/>
  <c r="BU14" i="8" l="1"/>
  <c r="AS13" i="8"/>
  <c r="AQ13" i="8"/>
  <c r="AO13" i="8"/>
  <c r="AM13" i="8"/>
  <c r="AK13" i="8"/>
  <c r="AI13" i="8"/>
  <c r="AS12" i="8"/>
  <c r="AQ12" i="8"/>
  <c r="AO12" i="8"/>
  <c r="AM12" i="8"/>
  <c r="AK12" i="8"/>
  <c r="AI12" i="8"/>
  <c r="AV12" i="8" l="1"/>
  <c r="AW12" i="8" s="1"/>
  <c r="AV13" i="8"/>
  <c r="AW13" i="8" s="1"/>
  <c r="BJ13" i="8" l="1"/>
  <c r="BK13" i="8" s="1"/>
  <c r="BN13" i="8" s="1"/>
  <c r="BD13" i="8"/>
  <c r="BC13" i="8"/>
  <c r="BE13" i="8"/>
  <c r="BA13" i="8"/>
  <c r="BF13" i="8"/>
  <c r="BG13" i="8"/>
  <c r="AZ13" i="8"/>
  <c r="BH13" i="8"/>
  <c r="BB13" i="8"/>
  <c r="BJ12" i="8"/>
  <c r="BK12" i="8" s="1"/>
  <c r="BM12" i="8" s="1"/>
  <c r="BH12" i="8"/>
  <c r="BD12" i="8"/>
  <c r="AZ12" i="8"/>
  <c r="BG12" i="8"/>
  <c r="BC12" i="8"/>
  <c r="BF12" i="8"/>
  <c r="BB12" i="8"/>
  <c r="BE12" i="8"/>
  <c r="BA12" i="8"/>
  <c r="BO13" i="8" l="1"/>
  <c r="BO12" i="8"/>
  <c r="BL13" i="8"/>
  <c r="BM13" i="8"/>
  <c r="BL12" i="8"/>
  <c r="BN12" i="8"/>
  <c r="BI13" i="8"/>
  <c r="BI12" i="8"/>
  <c r="BT13" i="8" l="1"/>
  <c r="BT12" i="8"/>
  <c r="BU12" i="8" s="1"/>
  <c r="G15" i="10"/>
  <c r="G16" i="10"/>
  <c r="G17" i="10"/>
  <c r="G18" i="10"/>
  <c r="G19" i="10"/>
  <c r="G20" i="10"/>
  <c r="G21" i="10"/>
  <c r="G22" i="10"/>
  <c r="G23" i="10"/>
  <c r="G24" i="10"/>
  <c r="G25" i="10"/>
  <c r="G26" i="10"/>
  <c r="G27" i="10"/>
  <c r="G28" i="10"/>
  <c r="G29" i="10"/>
  <c r="G30" i="10"/>
  <c r="G31" i="10"/>
  <c r="G32" i="10"/>
  <c r="G33" i="10"/>
  <c r="G34" i="10"/>
  <c r="G35" i="10"/>
  <c r="G36" i="10"/>
  <c r="G37" i="10"/>
  <c r="G38" i="10"/>
  <c r="G39" i="10"/>
  <c r="BW12" i="8" l="1"/>
  <c r="BG27" i="7"/>
  <c r="BG26" i="7"/>
  <c r="BG45" i="7"/>
  <c r="BG43" i="7"/>
  <c r="BG57" i="7"/>
  <c r="BG64" i="7"/>
  <c r="BG65" i="7"/>
  <c r="BG63" i="7"/>
  <c r="BG31" i="7"/>
  <c r="BG50" i="7"/>
  <c r="BG14" i="7"/>
  <c r="BG55" i="7"/>
  <c r="BG40" i="7"/>
  <c r="BG41" i="7"/>
  <c r="BG12" i="7"/>
  <c r="BG58" i="7"/>
  <c r="BG29" i="7"/>
  <c r="BG18" i="7"/>
  <c r="BG67" i="7"/>
  <c r="BG66" i="7"/>
  <c r="BG54" i="7"/>
  <c r="BG38" i="7"/>
  <c r="BG15" i="7"/>
  <c r="BG53" i="7"/>
  <c r="BG52" i="7"/>
  <c r="BG39" i="7"/>
  <c r="BG36" i="7"/>
  <c r="BG56" i="7"/>
  <c r="BG35" i="7"/>
  <c r="BG20" i="7"/>
  <c r="BG24" i="7"/>
  <c r="BW14" i="8"/>
  <c r="K1648" i="8"/>
  <c r="K1647" i="8"/>
  <c r="K1646" i="8"/>
  <c r="K1645" i="8"/>
  <c r="K1644" i="8"/>
  <c r="K1643" i="8"/>
  <c r="K1642" i="8"/>
  <c r="K1641" i="8"/>
  <c r="K1640" i="8"/>
  <c r="K1639" i="8"/>
  <c r="K1638" i="8"/>
  <c r="K1637" i="8"/>
  <c r="K1636" i="8"/>
  <c r="K1635" i="8"/>
  <c r="K1634" i="8"/>
  <c r="K1633" i="8"/>
  <c r="K1632" i="8"/>
  <c r="K1631" i="8"/>
  <c r="K1630" i="8"/>
  <c r="K1629" i="8"/>
  <c r="K1628" i="8"/>
  <c r="K1627" i="8"/>
  <c r="K1626" i="8"/>
  <c r="K1625" i="8"/>
  <c r="K1624" i="8"/>
  <c r="K1623" i="8"/>
  <c r="K1622" i="8"/>
  <c r="K1621" i="8"/>
  <c r="K1620" i="8"/>
  <c r="K1619" i="8"/>
  <c r="K1618" i="8"/>
  <c r="K1617" i="8"/>
  <c r="K1616" i="8"/>
  <c r="K1615" i="8"/>
  <c r="K1614" i="8"/>
  <c r="K1613" i="8"/>
  <c r="K1612" i="8"/>
  <c r="K1611" i="8"/>
  <c r="K1610" i="8"/>
  <c r="K1609" i="8"/>
  <c r="K1608" i="8"/>
  <c r="K1607" i="8"/>
  <c r="K1606" i="8"/>
  <c r="K1605" i="8"/>
  <c r="K1604" i="8"/>
  <c r="K1603" i="8"/>
  <c r="K1602" i="8"/>
  <c r="K1601" i="8"/>
  <c r="K1600" i="8"/>
  <c r="K1599" i="8"/>
  <c r="K1598" i="8"/>
  <c r="K1597" i="8"/>
  <c r="K1596" i="8"/>
  <c r="K1595" i="8"/>
  <c r="K1594" i="8"/>
  <c r="K1593" i="8"/>
  <c r="K1592" i="8"/>
  <c r="K1591" i="8"/>
  <c r="K1590" i="8"/>
  <c r="K1589" i="8"/>
  <c r="K1588" i="8"/>
  <c r="K1587" i="8"/>
  <c r="K1586" i="8"/>
  <c r="K1585" i="8"/>
  <c r="K1584" i="8"/>
  <c r="K1583" i="8"/>
  <c r="K1582" i="8"/>
  <c r="K1581" i="8"/>
  <c r="K1580" i="8"/>
  <c r="K1579" i="8"/>
  <c r="K1578" i="8"/>
  <c r="K1577" i="8"/>
  <c r="K1576" i="8"/>
  <c r="K1575" i="8"/>
  <c r="K1574" i="8"/>
  <c r="K1573" i="8"/>
  <c r="K1572" i="8"/>
  <c r="K1571" i="8"/>
  <c r="K1570" i="8"/>
  <c r="K1569" i="8"/>
  <c r="K1568" i="8"/>
  <c r="K1567" i="8"/>
  <c r="K1566" i="8"/>
  <c r="K1565" i="8"/>
  <c r="K1564" i="8"/>
  <c r="K1563" i="8"/>
  <c r="K1562" i="8"/>
  <c r="K1561" i="8"/>
  <c r="K1560" i="8"/>
  <c r="K1559" i="8"/>
  <c r="K1558" i="8"/>
  <c r="K1557" i="8"/>
  <c r="K1556" i="8"/>
  <c r="K1555" i="8"/>
  <c r="K1554" i="8"/>
  <c r="K1553" i="8"/>
  <c r="K1552" i="8"/>
  <c r="K1551" i="8"/>
  <c r="K1550" i="8"/>
  <c r="K1549" i="8"/>
  <c r="K1548" i="8"/>
  <c r="K1547" i="8"/>
  <c r="K1546" i="8"/>
  <c r="K1545" i="8"/>
  <c r="K1544" i="8"/>
  <c r="K1543" i="8"/>
  <c r="K1542" i="8"/>
  <c r="K1541" i="8"/>
  <c r="K1540" i="8"/>
  <c r="K1539" i="8"/>
  <c r="K1538" i="8"/>
  <c r="K1537" i="8"/>
  <c r="K1536" i="8"/>
  <c r="K1535" i="8"/>
  <c r="K1534" i="8"/>
  <c r="K1533" i="8"/>
  <c r="K1532" i="8"/>
  <c r="K1531" i="8"/>
  <c r="K1530" i="8"/>
  <c r="K1529" i="8"/>
  <c r="K1528" i="8"/>
  <c r="K1527" i="8"/>
  <c r="K1526" i="8"/>
  <c r="K1525" i="8"/>
  <c r="K1524" i="8"/>
  <c r="K1523" i="8"/>
  <c r="K1522" i="8"/>
  <c r="K1521" i="8"/>
  <c r="K1520" i="8"/>
  <c r="K1519" i="8"/>
  <c r="K1518" i="8"/>
  <c r="K1517" i="8"/>
  <c r="K1516" i="8"/>
  <c r="K1515" i="8"/>
  <c r="K1514" i="8"/>
  <c r="K1513" i="8"/>
  <c r="K1512" i="8"/>
  <c r="K1511" i="8"/>
  <c r="K1510" i="8"/>
  <c r="K1509" i="8"/>
  <c r="K1508" i="8"/>
  <c r="K1507" i="8"/>
  <c r="K1506" i="8"/>
  <c r="K1505" i="8"/>
  <c r="K1504" i="8"/>
  <c r="K1503" i="8"/>
  <c r="K1502" i="8"/>
  <c r="K1501" i="8"/>
  <c r="K1500" i="8"/>
  <c r="K1499" i="8"/>
  <c r="K1498" i="8"/>
  <c r="K1497" i="8"/>
  <c r="K1496" i="8"/>
  <c r="K1495" i="8"/>
  <c r="K1494" i="8"/>
  <c r="K1493" i="8"/>
  <c r="K1492" i="8"/>
  <c r="K1491" i="8"/>
  <c r="K1490" i="8"/>
  <c r="K1489" i="8"/>
  <c r="K1488" i="8"/>
  <c r="K1487" i="8"/>
  <c r="K1486" i="8"/>
  <c r="K1485" i="8"/>
  <c r="K1484" i="8"/>
  <c r="K1483" i="8"/>
  <c r="K1482" i="8"/>
  <c r="K1481" i="8"/>
  <c r="K1480" i="8"/>
  <c r="K1479" i="8"/>
  <c r="K1478" i="8"/>
  <c r="K1477" i="8"/>
  <c r="K1476" i="8"/>
  <c r="K1475" i="8"/>
  <c r="K1474" i="8"/>
  <c r="K1473" i="8"/>
  <c r="K1472" i="8"/>
  <c r="K1471" i="8"/>
  <c r="K1470" i="8"/>
  <c r="K1469" i="8"/>
  <c r="K1468" i="8"/>
  <c r="K1467" i="8"/>
  <c r="K1466" i="8"/>
  <c r="K1465" i="8"/>
  <c r="K1464" i="8"/>
  <c r="K1463" i="8"/>
  <c r="K1462" i="8"/>
  <c r="K1461" i="8"/>
  <c r="K1460" i="8"/>
  <c r="K1459" i="8"/>
  <c r="K1458" i="8"/>
  <c r="K1457" i="8"/>
  <c r="K1456" i="8"/>
  <c r="K1455" i="8"/>
  <c r="K1454" i="8"/>
  <c r="K1453" i="8"/>
  <c r="K1452" i="8"/>
  <c r="K1451" i="8"/>
  <c r="K1450" i="8"/>
  <c r="K1449" i="8"/>
  <c r="K1448" i="8"/>
  <c r="K1447" i="8"/>
  <c r="K1446" i="8"/>
  <c r="K1445" i="8"/>
  <c r="K1444" i="8"/>
  <c r="K1443" i="8"/>
  <c r="K1442" i="8"/>
  <c r="K1441" i="8"/>
  <c r="K1440" i="8"/>
  <c r="K1439" i="8"/>
  <c r="K1438" i="8"/>
  <c r="K1437" i="8"/>
  <c r="K1436" i="8"/>
  <c r="K1435" i="8"/>
  <c r="K1434" i="8"/>
  <c r="K1433" i="8"/>
  <c r="K1432" i="8"/>
  <c r="K1431" i="8"/>
  <c r="K1430" i="8"/>
  <c r="K1429" i="8"/>
  <c r="K1428" i="8"/>
  <c r="K1427" i="8"/>
  <c r="K1426" i="8"/>
  <c r="K1425" i="8"/>
  <c r="K1424" i="8"/>
  <c r="K1423" i="8"/>
  <c r="K1422" i="8"/>
  <c r="K1421" i="8"/>
  <c r="K1420" i="8"/>
  <c r="K1419" i="8"/>
  <c r="K1418" i="8"/>
  <c r="K1417" i="8"/>
  <c r="K1416" i="8"/>
  <c r="K1415" i="8"/>
  <c r="K1414" i="8"/>
  <c r="K1413" i="8"/>
  <c r="K1412" i="8"/>
  <c r="K1411" i="8"/>
  <c r="K1410" i="8"/>
  <c r="K1409" i="8"/>
  <c r="K1408" i="8"/>
  <c r="K1407" i="8"/>
  <c r="K1406" i="8"/>
  <c r="K1405" i="8"/>
  <c r="K1404" i="8"/>
  <c r="K1403" i="8"/>
  <c r="K1402" i="8"/>
  <c r="K1401" i="8"/>
  <c r="K1400" i="8"/>
  <c r="K1399" i="8"/>
  <c r="K1398" i="8"/>
  <c r="K1397" i="8"/>
  <c r="K1396" i="8"/>
  <c r="K1395" i="8"/>
  <c r="K1394" i="8"/>
  <c r="K1393" i="8"/>
  <c r="K1392" i="8"/>
  <c r="K1391" i="8"/>
  <c r="K1390" i="8"/>
  <c r="K1389" i="8"/>
  <c r="K1388" i="8"/>
  <c r="K1387" i="8"/>
  <c r="K1386" i="8"/>
  <c r="K1385" i="8"/>
  <c r="K1384" i="8"/>
  <c r="K1383" i="8"/>
  <c r="K1382" i="8"/>
  <c r="K1381" i="8"/>
  <c r="K1380" i="8"/>
  <c r="K1379" i="8"/>
  <c r="K1378" i="8"/>
  <c r="K1377" i="8"/>
  <c r="K1376" i="8"/>
  <c r="K1375" i="8"/>
  <c r="K1374" i="8"/>
  <c r="K1373" i="8"/>
  <c r="K1372" i="8"/>
  <c r="K1371" i="8"/>
  <c r="K1370" i="8"/>
  <c r="K1369" i="8"/>
  <c r="K1368" i="8"/>
  <c r="K1367" i="8"/>
  <c r="K1366" i="8"/>
  <c r="K1365" i="8"/>
  <c r="K1364" i="8"/>
  <c r="K1363" i="8"/>
  <c r="K1362" i="8"/>
  <c r="K1361" i="8"/>
  <c r="K1360" i="8"/>
  <c r="K1359" i="8"/>
  <c r="K1358" i="8"/>
  <c r="K1357" i="8"/>
  <c r="K1356" i="8"/>
  <c r="K1355" i="8"/>
  <c r="K1354" i="8"/>
  <c r="K1353" i="8"/>
  <c r="K1352" i="8"/>
  <c r="K1351" i="8"/>
  <c r="K1350" i="8"/>
  <c r="K1349" i="8"/>
  <c r="K1348" i="8"/>
  <c r="K1347" i="8"/>
  <c r="K1346" i="8"/>
  <c r="K1345" i="8"/>
  <c r="K1344" i="8"/>
  <c r="K1343" i="8"/>
  <c r="K1342" i="8"/>
  <c r="K1341" i="8"/>
  <c r="K1340" i="8"/>
  <c r="K1339" i="8"/>
  <c r="K1338" i="8"/>
  <c r="K1337" i="8"/>
  <c r="K1336" i="8"/>
  <c r="K1335" i="8"/>
  <c r="K1334" i="8"/>
  <c r="K1333" i="8"/>
  <c r="K1332" i="8"/>
  <c r="K1331" i="8"/>
  <c r="K1330" i="8"/>
  <c r="K1329" i="8"/>
  <c r="K1328" i="8"/>
  <c r="K1327" i="8"/>
  <c r="K1326" i="8"/>
  <c r="K1325" i="8"/>
  <c r="K1324" i="8"/>
  <c r="K1323" i="8"/>
  <c r="K1322" i="8"/>
  <c r="K1321" i="8"/>
  <c r="K1320" i="8"/>
  <c r="K1319" i="8"/>
  <c r="K1318" i="8"/>
  <c r="K1317" i="8"/>
  <c r="K1316" i="8"/>
  <c r="K1315" i="8"/>
  <c r="K1314" i="8"/>
  <c r="K1313" i="8"/>
  <c r="K1312" i="8"/>
  <c r="K1311" i="8"/>
  <c r="K1310" i="8"/>
  <c r="K1309" i="8"/>
  <c r="K1308" i="8"/>
  <c r="K1307" i="8"/>
  <c r="K1306" i="8"/>
  <c r="K1305" i="8"/>
  <c r="K1304" i="8"/>
  <c r="K1303" i="8"/>
  <c r="K1302" i="8"/>
  <c r="K1301" i="8"/>
  <c r="K1300" i="8"/>
  <c r="K1299" i="8"/>
  <c r="K1298" i="8"/>
  <c r="K1297" i="8"/>
  <c r="K1296" i="8"/>
  <c r="K1295" i="8"/>
  <c r="K1294" i="8"/>
  <c r="K1293" i="8"/>
  <c r="K1292" i="8"/>
  <c r="K1291" i="8"/>
  <c r="K1290" i="8"/>
  <c r="K1289" i="8"/>
  <c r="K1288" i="8"/>
  <c r="K1287" i="8"/>
  <c r="K1286" i="8"/>
  <c r="K1285" i="8"/>
  <c r="K1284" i="8"/>
  <c r="K1283" i="8"/>
  <c r="K1282" i="8"/>
  <c r="K1281" i="8"/>
  <c r="K1280" i="8"/>
  <c r="K1279" i="8"/>
  <c r="K1278" i="8"/>
  <c r="K1277" i="8"/>
  <c r="K1276" i="8"/>
  <c r="K1275" i="8"/>
  <c r="K1274" i="8"/>
  <c r="K1273" i="8"/>
  <c r="K1272" i="8"/>
  <c r="K1271" i="8"/>
  <c r="K1270" i="8"/>
  <c r="K1269" i="8"/>
  <c r="K1268" i="8"/>
  <c r="K1267" i="8"/>
  <c r="K1266" i="8"/>
  <c r="K1265" i="8"/>
  <c r="K1264" i="8"/>
  <c r="K1263" i="8"/>
  <c r="K1262" i="8"/>
  <c r="K1261" i="8"/>
  <c r="K1260" i="8"/>
  <c r="K1259" i="8"/>
  <c r="K1258" i="8"/>
  <c r="K1257" i="8"/>
  <c r="K1256" i="8"/>
  <c r="K1255" i="8"/>
  <c r="K1254" i="8"/>
  <c r="K1253" i="8"/>
  <c r="K1252" i="8"/>
  <c r="K1251" i="8"/>
  <c r="K1250" i="8"/>
  <c r="K1249" i="8"/>
  <c r="K1248" i="8"/>
  <c r="K1247" i="8"/>
  <c r="K1246" i="8"/>
  <c r="K1245" i="8"/>
  <c r="K1244" i="8"/>
  <c r="K1243" i="8"/>
  <c r="K1242" i="8"/>
  <c r="K1241" i="8"/>
  <c r="K1240" i="8"/>
  <c r="K1239" i="8"/>
  <c r="K1238" i="8"/>
  <c r="K1237" i="8"/>
  <c r="K1236" i="8"/>
  <c r="K1235" i="8"/>
  <c r="K1234" i="8"/>
  <c r="K1233" i="8"/>
  <c r="K1232" i="8"/>
  <c r="K1231" i="8"/>
  <c r="K1230" i="8"/>
  <c r="K1229" i="8"/>
  <c r="K1228" i="8"/>
  <c r="K1227" i="8"/>
  <c r="K1226" i="8"/>
  <c r="K1225" i="8"/>
  <c r="K1224" i="8"/>
  <c r="K1223" i="8"/>
  <c r="K1222" i="8"/>
  <c r="K1221" i="8"/>
  <c r="K1220" i="8"/>
  <c r="K1219" i="8"/>
  <c r="K1218" i="8"/>
  <c r="K1217" i="8"/>
  <c r="K1216" i="8"/>
  <c r="K1215" i="8"/>
  <c r="K1214" i="8"/>
  <c r="K1213" i="8"/>
  <c r="K1212" i="8"/>
  <c r="K1211" i="8"/>
  <c r="K1210" i="8"/>
  <c r="K1209" i="8"/>
  <c r="K1208" i="8"/>
  <c r="K1207" i="8"/>
  <c r="K1206" i="8"/>
  <c r="K1205" i="8"/>
  <c r="K1204" i="8"/>
  <c r="K1203" i="8"/>
  <c r="K1202" i="8"/>
  <c r="K1201" i="8"/>
  <c r="K1200" i="8"/>
  <c r="K1199" i="8"/>
  <c r="K1198" i="8"/>
  <c r="K1197" i="8"/>
  <c r="K1196" i="8"/>
  <c r="K1195" i="8"/>
  <c r="K1194" i="8"/>
  <c r="K1193" i="8"/>
  <c r="K1192" i="8"/>
  <c r="K1191" i="8"/>
  <c r="K1190" i="8"/>
  <c r="K1189" i="8"/>
  <c r="K1188" i="8"/>
  <c r="K1187" i="8"/>
  <c r="K1186" i="8"/>
  <c r="K1185" i="8"/>
  <c r="K1184" i="8"/>
  <c r="K1183" i="8"/>
  <c r="K1182" i="8"/>
  <c r="K1181" i="8"/>
  <c r="K1180" i="8"/>
  <c r="K1179" i="8"/>
  <c r="K1178" i="8"/>
  <c r="K1177" i="8"/>
  <c r="K1176" i="8"/>
  <c r="K1175" i="8"/>
  <c r="K1174" i="8"/>
  <c r="K1173" i="8"/>
  <c r="K1172" i="8"/>
  <c r="K1171" i="8"/>
  <c r="K1170" i="8"/>
  <c r="K1169" i="8"/>
  <c r="K1168" i="8"/>
  <c r="K1167" i="8"/>
  <c r="K1166" i="8"/>
  <c r="K1165" i="8"/>
  <c r="K1164" i="8"/>
  <c r="K1163" i="8"/>
  <c r="K1162" i="8"/>
  <c r="K1161" i="8"/>
  <c r="K1160" i="8"/>
  <c r="K1159" i="8"/>
  <c r="K1158" i="8"/>
  <c r="K1157" i="8"/>
  <c r="K1156" i="8"/>
  <c r="K1155" i="8"/>
  <c r="K1154" i="8"/>
  <c r="K1153" i="8"/>
  <c r="K1152" i="8"/>
  <c r="K1151" i="8"/>
  <c r="K1150" i="8"/>
  <c r="K1149" i="8"/>
  <c r="K1148" i="8"/>
  <c r="K1147" i="8"/>
  <c r="K1146" i="8"/>
  <c r="K1145" i="8"/>
  <c r="K1144" i="8"/>
  <c r="K1143" i="8"/>
  <c r="K1142" i="8"/>
  <c r="K1141" i="8"/>
  <c r="K1140" i="8"/>
  <c r="K1139" i="8"/>
  <c r="K1138" i="8"/>
  <c r="K1137" i="8"/>
  <c r="K1136" i="8"/>
  <c r="K1135" i="8"/>
  <c r="K1134" i="8"/>
  <c r="K1133" i="8"/>
  <c r="K1132" i="8"/>
  <c r="K1131" i="8"/>
  <c r="K1130" i="8"/>
  <c r="K1129" i="8"/>
  <c r="K1128" i="8"/>
  <c r="K1127" i="8"/>
  <c r="K1126" i="8"/>
  <c r="K1125" i="8"/>
  <c r="K1124" i="8"/>
  <c r="K1123" i="8"/>
  <c r="K1122" i="8"/>
  <c r="K1121" i="8"/>
  <c r="K1120" i="8"/>
  <c r="K1119" i="8"/>
  <c r="K1118" i="8"/>
  <c r="K1117" i="8"/>
  <c r="K1116" i="8"/>
  <c r="K1115" i="8"/>
  <c r="K1114" i="8"/>
  <c r="K1113" i="8"/>
  <c r="K1112" i="8"/>
  <c r="K1111" i="8"/>
  <c r="K1110" i="8"/>
  <c r="K1109" i="8"/>
  <c r="K1108" i="8"/>
  <c r="K1107" i="8"/>
  <c r="K1106" i="8"/>
  <c r="K1105" i="8"/>
  <c r="K1104" i="8"/>
  <c r="K1103" i="8"/>
  <c r="K1102" i="8"/>
  <c r="K1101" i="8"/>
  <c r="K1100" i="8"/>
  <c r="K1099" i="8"/>
  <c r="K1098" i="8"/>
  <c r="K1097" i="8"/>
  <c r="K1096" i="8"/>
  <c r="K1095" i="8"/>
  <c r="K1094" i="8"/>
  <c r="K1093" i="8"/>
  <c r="K1092" i="8"/>
  <c r="K1091" i="8"/>
  <c r="K1090" i="8"/>
  <c r="K1089" i="8"/>
  <c r="K1088" i="8"/>
  <c r="K1087" i="8"/>
  <c r="K1086" i="8"/>
  <c r="K1085" i="8"/>
  <c r="K1084" i="8"/>
  <c r="K1083" i="8"/>
  <c r="K1082" i="8"/>
  <c r="K1081" i="8"/>
  <c r="K1080" i="8"/>
  <c r="K1079" i="8"/>
  <c r="K1078" i="8"/>
  <c r="K1077" i="8"/>
  <c r="K1076" i="8"/>
  <c r="K1075" i="8"/>
  <c r="K1074" i="8"/>
  <c r="K1073" i="8"/>
  <c r="K1072" i="8"/>
  <c r="K1071" i="8"/>
  <c r="K1070" i="8"/>
  <c r="K1069" i="8"/>
  <c r="K1068" i="8"/>
  <c r="K1067" i="8"/>
  <c r="K1066" i="8"/>
  <c r="K1065" i="8"/>
  <c r="K1064" i="8"/>
  <c r="K1063" i="8"/>
  <c r="K1062" i="8"/>
  <c r="K1061" i="8"/>
  <c r="K1060" i="8"/>
  <c r="K1059" i="8"/>
  <c r="K1058" i="8"/>
  <c r="K1057" i="8"/>
  <c r="K1056" i="8"/>
  <c r="K1055" i="8"/>
  <c r="K1054" i="8"/>
  <c r="K1053" i="8"/>
  <c r="K1052" i="8"/>
  <c r="K1051" i="8"/>
  <c r="K1050" i="8"/>
  <c r="K1049" i="8"/>
  <c r="K1048" i="8"/>
  <c r="K1047" i="8"/>
  <c r="K1046" i="8"/>
  <c r="K1045" i="8"/>
  <c r="K1044" i="8"/>
  <c r="K1043" i="8"/>
  <c r="K1042" i="8"/>
  <c r="K1041" i="8"/>
  <c r="K1040" i="8"/>
  <c r="K1039" i="8"/>
  <c r="K1038" i="8"/>
  <c r="K1037" i="8"/>
  <c r="K1036" i="8"/>
  <c r="K1035" i="8"/>
  <c r="K1034" i="8"/>
  <c r="K1033" i="8"/>
  <c r="K1032" i="8"/>
  <c r="K1031" i="8"/>
  <c r="K1030" i="8"/>
  <c r="K1029" i="8"/>
  <c r="K1028" i="8"/>
  <c r="K1027" i="8"/>
  <c r="K1026" i="8"/>
  <c r="K1025" i="8"/>
  <c r="K1024" i="8"/>
  <c r="K1023" i="8"/>
  <c r="K1022" i="8"/>
  <c r="K1021" i="8"/>
  <c r="K1020" i="8"/>
  <c r="K1019" i="8"/>
  <c r="K1018" i="8"/>
  <c r="K1017" i="8"/>
  <c r="K1016" i="8"/>
  <c r="K1015" i="8"/>
  <c r="K1014" i="8"/>
  <c r="K1013" i="8"/>
  <c r="K1012" i="8"/>
  <c r="K1011" i="8"/>
  <c r="K1010" i="8"/>
  <c r="K1009" i="8"/>
  <c r="K1008" i="8"/>
  <c r="K1007" i="8"/>
  <c r="K1006" i="8"/>
  <c r="K1005" i="8"/>
  <c r="K1004" i="8"/>
  <c r="K1003" i="8"/>
  <c r="K1002" i="8"/>
  <c r="K1001" i="8"/>
  <c r="K1000" i="8"/>
  <c r="K999" i="8"/>
  <c r="K998" i="8"/>
  <c r="K997" i="8"/>
  <c r="K996" i="8"/>
  <c r="K995" i="8"/>
  <c r="K994" i="8"/>
  <c r="K993" i="8"/>
  <c r="K992" i="8"/>
  <c r="K991" i="8"/>
  <c r="K990" i="8"/>
  <c r="K989" i="8"/>
  <c r="K988" i="8"/>
  <c r="K987" i="8"/>
  <c r="K986" i="8"/>
  <c r="K985" i="8"/>
  <c r="K984" i="8"/>
  <c r="K983" i="8"/>
  <c r="K982" i="8"/>
  <c r="K981" i="8"/>
  <c r="K980" i="8"/>
  <c r="K979" i="8"/>
  <c r="K978" i="8"/>
  <c r="K977" i="8"/>
  <c r="K976" i="8"/>
  <c r="K975" i="8"/>
  <c r="K974" i="8"/>
  <c r="K973" i="8"/>
  <c r="K972" i="8"/>
  <c r="K971" i="8"/>
  <c r="K970" i="8"/>
  <c r="K969" i="8"/>
  <c r="K968" i="8"/>
  <c r="K967" i="8"/>
  <c r="K966" i="8"/>
  <c r="K965" i="8"/>
  <c r="K964" i="8"/>
  <c r="K963" i="8"/>
  <c r="K962" i="8"/>
  <c r="K961" i="8"/>
  <c r="K960" i="8"/>
  <c r="K959" i="8"/>
  <c r="K958" i="8"/>
  <c r="K957" i="8"/>
  <c r="K956" i="8"/>
  <c r="K955" i="8"/>
  <c r="K954" i="8"/>
  <c r="K953" i="8"/>
  <c r="K952" i="8"/>
  <c r="K951" i="8"/>
  <c r="K950" i="8"/>
  <c r="K949" i="8"/>
  <c r="K948" i="8"/>
  <c r="K947" i="8"/>
  <c r="K946" i="8"/>
  <c r="K945" i="8"/>
  <c r="K944" i="8"/>
  <c r="K943" i="8"/>
  <c r="K942" i="8"/>
  <c r="K941" i="8"/>
  <c r="K940" i="8"/>
  <c r="K939" i="8"/>
  <c r="K938" i="8"/>
  <c r="K937" i="8"/>
  <c r="K936" i="8"/>
  <c r="K935" i="8"/>
  <c r="K934" i="8"/>
  <c r="K933" i="8"/>
  <c r="K932" i="8"/>
  <c r="K931" i="8"/>
  <c r="K930" i="8"/>
  <c r="K929" i="8"/>
  <c r="K928" i="8"/>
  <c r="K927" i="8"/>
  <c r="K926" i="8"/>
  <c r="K925" i="8"/>
  <c r="K924" i="8"/>
  <c r="K923" i="8"/>
  <c r="K922" i="8"/>
  <c r="K921" i="8"/>
  <c r="K920" i="8"/>
  <c r="K919" i="8"/>
  <c r="K918" i="8"/>
  <c r="K917" i="8"/>
  <c r="K916" i="8"/>
  <c r="K915" i="8"/>
  <c r="K914" i="8"/>
  <c r="K913" i="8"/>
  <c r="K912" i="8"/>
  <c r="K911" i="8"/>
  <c r="K910" i="8"/>
  <c r="K909" i="8"/>
  <c r="K908" i="8"/>
  <c r="K907" i="8"/>
  <c r="K906" i="8"/>
  <c r="K905" i="8"/>
  <c r="K904" i="8"/>
  <c r="K903" i="8"/>
  <c r="K902" i="8"/>
  <c r="K901" i="8"/>
  <c r="K900" i="8"/>
  <c r="K899" i="8"/>
  <c r="K898" i="8"/>
  <c r="K897" i="8"/>
  <c r="K896" i="8"/>
  <c r="K895" i="8"/>
  <c r="K894" i="8"/>
  <c r="K893" i="8"/>
  <c r="K892" i="8"/>
  <c r="K891" i="8"/>
  <c r="K890" i="8"/>
  <c r="K889" i="8"/>
  <c r="K888" i="8"/>
  <c r="K887" i="8"/>
  <c r="K886" i="8"/>
  <c r="K885" i="8"/>
  <c r="K884" i="8"/>
  <c r="K883" i="8"/>
  <c r="K882" i="8"/>
  <c r="K881" i="8"/>
  <c r="K880" i="8"/>
  <c r="K879" i="8"/>
  <c r="K878" i="8"/>
  <c r="K877" i="8"/>
  <c r="K876" i="8"/>
  <c r="K875" i="8"/>
  <c r="K874" i="8"/>
  <c r="K873" i="8"/>
  <c r="K872" i="8"/>
  <c r="K871" i="8"/>
  <c r="K870" i="8"/>
  <c r="K869" i="8"/>
  <c r="K868" i="8"/>
  <c r="K867" i="8"/>
  <c r="K866" i="8"/>
  <c r="K865" i="8"/>
  <c r="K864" i="8"/>
  <c r="K863" i="8"/>
  <c r="K862" i="8"/>
  <c r="K861" i="8"/>
  <c r="K860" i="8"/>
  <c r="K859" i="8"/>
  <c r="K858" i="8"/>
  <c r="K857" i="8"/>
  <c r="K856" i="8"/>
  <c r="K855" i="8"/>
  <c r="K854" i="8"/>
  <c r="K853" i="8"/>
  <c r="K852" i="8"/>
  <c r="K851" i="8"/>
  <c r="K850" i="8"/>
  <c r="K849" i="8"/>
  <c r="K848" i="8"/>
  <c r="K847" i="8"/>
  <c r="K846" i="8"/>
  <c r="K845" i="8"/>
  <c r="K844" i="8"/>
  <c r="K843" i="8"/>
  <c r="K842" i="8"/>
  <c r="K841" i="8"/>
  <c r="K840" i="8"/>
  <c r="K839" i="8"/>
  <c r="K838" i="8"/>
  <c r="K837" i="8"/>
  <c r="K836" i="8"/>
  <c r="K835" i="8"/>
  <c r="K834" i="8"/>
  <c r="K833" i="8"/>
  <c r="K832" i="8"/>
  <c r="K831" i="8"/>
  <c r="K830" i="8"/>
  <c r="K829" i="8"/>
  <c r="K828" i="8"/>
  <c r="K827" i="8"/>
  <c r="K826" i="8"/>
  <c r="K825" i="8"/>
  <c r="K824" i="8"/>
  <c r="K823" i="8"/>
  <c r="K822" i="8"/>
  <c r="K821" i="8"/>
  <c r="K820" i="8"/>
  <c r="K819" i="8"/>
  <c r="K818" i="8"/>
  <c r="K817" i="8"/>
  <c r="K816" i="8"/>
  <c r="K815" i="8"/>
  <c r="K814" i="8"/>
  <c r="K813" i="8"/>
  <c r="K812" i="8"/>
  <c r="K811" i="8"/>
  <c r="K810" i="8"/>
  <c r="K809" i="8"/>
  <c r="K808" i="8"/>
  <c r="K807" i="8"/>
  <c r="K806" i="8"/>
  <c r="K805" i="8"/>
  <c r="K804" i="8"/>
  <c r="K803" i="8"/>
  <c r="K802" i="8"/>
  <c r="K801" i="8"/>
  <c r="K800" i="8"/>
  <c r="K799" i="8"/>
  <c r="K798" i="8"/>
  <c r="K797" i="8"/>
  <c r="K796" i="8"/>
  <c r="K795" i="8"/>
  <c r="K794" i="8"/>
  <c r="K793" i="8"/>
  <c r="K792" i="8"/>
  <c r="K791" i="8"/>
  <c r="K790" i="8"/>
  <c r="K789" i="8"/>
  <c r="K788" i="8"/>
  <c r="K787" i="8"/>
  <c r="K786" i="8"/>
  <c r="K785" i="8"/>
  <c r="K784" i="8"/>
  <c r="K783" i="8"/>
  <c r="K782" i="8"/>
  <c r="K781" i="8"/>
  <c r="K780" i="8"/>
  <c r="K779" i="8"/>
  <c r="K778" i="8"/>
  <c r="K777" i="8"/>
  <c r="K776" i="8"/>
  <c r="K775" i="8"/>
  <c r="K774" i="8"/>
  <c r="K773" i="8"/>
  <c r="K772" i="8"/>
  <c r="K771" i="8"/>
  <c r="K770" i="8"/>
  <c r="K769" i="8"/>
  <c r="K768" i="8"/>
  <c r="K767" i="8"/>
  <c r="K766" i="8"/>
  <c r="K765" i="8"/>
  <c r="K764" i="8"/>
  <c r="K763" i="8"/>
  <c r="K762" i="8"/>
  <c r="K761" i="8"/>
  <c r="K760" i="8"/>
  <c r="K759" i="8"/>
  <c r="K758" i="8"/>
  <c r="K757" i="8"/>
  <c r="K756" i="8"/>
  <c r="K755" i="8"/>
  <c r="K754" i="8"/>
  <c r="K753" i="8"/>
  <c r="K752" i="8"/>
  <c r="K751" i="8"/>
  <c r="K750" i="8"/>
  <c r="K749" i="8"/>
  <c r="K748" i="8"/>
  <c r="K747" i="8"/>
  <c r="K746" i="8"/>
  <c r="K745" i="8"/>
  <c r="K744" i="8"/>
  <c r="K743" i="8"/>
  <c r="K742" i="8"/>
  <c r="K741" i="8"/>
  <c r="K740" i="8"/>
  <c r="K739" i="8"/>
  <c r="K738" i="8"/>
  <c r="K737" i="8"/>
  <c r="K736" i="8"/>
  <c r="K735" i="8"/>
  <c r="K734" i="8"/>
  <c r="K733" i="8"/>
  <c r="K732" i="8"/>
  <c r="K731" i="8"/>
  <c r="K730" i="8"/>
  <c r="K729" i="8"/>
  <c r="K728" i="8"/>
  <c r="K727" i="8"/>
  <c r="K726" i="8"/>
  <c r="K725" i="8"/>
  <c r="K724" i="8"/>
  <c r="K723" i="8"/>
  <c r="K722" i="8"/>
  <c r="K721" i="8"/>
  <c r="K720" i="8"/>
  <c r="K719" i="8"/>
  <c r="K718" i="8"/>
  <c r="K717" i="8"/>
  <c r="K716" i="8"/>
  <c r="K715" i="8"/>
  <c r="K714" i="8"/>
  <c r="K713" i="8"/>
  <c r="K712" i="8"/>
  <c r="K711" i="8"/>
  <c r="K710" i="8"/>
  <c r="K709" i="8"/>
  <c r="K708" i="8"/>
  <c r="K707" i="8"/>
  <c r="K706" i="8"/>
  <c r="K705" i="8"/>
  <c r="K704" i="8"/>
  <c r="K703" i="8"/>
  <c r="K702" i="8"/>
  <c r="K701" i="8"/>
  <c r="K700" i="8"/>
  <c r="K699" i="8"/>
  <c r="K698" i="8"/>
  <c r="K697" i="8"/>
  <c r="K696" i="8"/>
  <c r="K695" i="8"/>
  <c r="K694" i="8"/>
  <c r="K693" i="8"/>
  <c r="K692" i="8"/>
  <c r="K691" i="8"/>
  <c r="K690" i="8"/>
  <c r="K689" i="8"/>
  <c r="K688" i="8"/>
  <c r="K687" i="8"/>
  <c r="K686" i="8"/>
  <c r="K685" i="8"/>
  <c r="K684" i="8"/>
  <c r="K683" i="8"/>
  <c r="K682" i="8"/>
  <c r="K681" i="8"/>
  <c r="K680" i="8"/>
  <c r="K679" i="8"/>
  <c r="K678" i="8"/>
  <c r="K677" i="8"/>
  <c r="K676" i="8"/>
  <c r="K675" i="8"/>
  <c r="K674" i="8"/>
  <c r="K673" i="8"/>
  <c r="K672" i="8"/>
  <c r="K671" i="8"/>
  <c r="K670" i="8"/>
  <c r="K669" i="8"/>
  <c r="K668" i="8"/>
  <c r="K667" i="8"/>
  <c r="K666" i="8"/>
  <c r="K665" i="8"/>
  <c r="K664" i="8"/>
  <c r="K663" i="8"/>
  <c r="K662" i="8"/>
  <c r="K661" i="8"/>
  <c r="K660" i="8"/>
  <c r="K659" i="8"/>
  <c r="K658" i="8"/>
  <c r="K657" i="8"/>
  <c r="K656" i="8"/>
  <c r="K655" i="8"/>
  <c r="K654" i="8"/>
  <c r="K653" i="8"/>
  <c r="K652" i="8"/>
  <c r="K651" i="8"/>
  <c r="K650" i="8"/>
  <c r="K649" i="8"/>
  <c r="K648" i="8"/>
  <c r="K647" i="8"/>
  <c r="K646" i="8"/>
  <c r="K645" i="8"/>
  <c r="K644" i="8"/>
  <c r="K643" i="8"/>
  <c r="K642" i="8"/>
  <c r="K641" i="8"/>
  <c r="K640" i="8"/>
  <c r="K639" i="8"/>
  <c r="K638" i="8"/>
  <c r="K637" i="8"/>
  <c r="K636" i="8"/>
  <c r="K635" i="8"/>
  <c r="K634" i="8"/>
  <c r="K633" i="8"/>
  <c r="K632" i="8"/>
  <c r="K631" i="8"/>
  <c r="K630" i="8"/>
  <c r="K629" i="8"/>
  <c r="K628" i="8"/>
  <c r="K627" i="8"/>
  <c r="K626" i="8"/>
  <c r="K625" i="8"/>
  <c r="K624" i="8"/>
  <c r="K623" i="8"/>
  <c r="K622" i="8"/>
  <c r="K621" i="8"/>
  <c r="K620" i="8"/>
  <c r="K619" i="8"/>
  <c r="K618" i="8"/>
  <c r="K617" i="8"/>
  <c r="K616" i="8"/>
  <c r="K615" i="8"/>
  <c r="K614" i="8"/>
  <c r="K613" i="8"/>
  <c r="K612" i="8"/>
  <c r="K611" i="8"/>
  <c r="K610" i="8"/>
  <c r="K609" i="8"/>
  <c r="K608" i="8"/>
  <c r="K607" i="8"/>
  <c r="K606" i="8"/>
  <c r="K605" i="8"/>
  <c r="K604" i="8"/>
  <c r="K603" i="8"/>
  <c r="K602" i="8"/>
  <c r="K601" i="8"/>
  <c r="K600" i="8"/>
  <c r="K599" i="8"/>
  <c r="K598" i="8"/>
  <c r="K597" i="8"/>
  <c r="K596" i="8"/>
  <c r="K595" i="8"/>
  <c r="K594" i="8"/>
  <c r="K593" i="8"/>
  <c r="K592" i="8"/>
  <c r="K591" i="8"/>
  <c r="K590" i="8"/>
  <c r="K589" i="8"/>
  <c r="K588" i="8"/>
  <c r="K587" i="8"/>
  <c r="K586" i="8"/>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61" i="9" l="1"/>
  <c r="K1660" i="9"/>
  <c r="K1659" i="9"/>
  <c r="K1658" i="9"/>
  <c r="K1657" i="9"/>
  <c r="K1656" i="9"/>
  <c r="K1655" i="9"/>
  <c r="K1654" i="9"/>
  <c r="K1653" i="9"/>
  <c r="K1652" i="9"/>
  <c r="K1651" i="9"/>
  <c r="K1650" i="9"/>
  <c r="K1649" i="9"/>
  <c r="K1648" i="9"/>
  <c r="K1647" i="9"/>
  <c r="K1646" i="9"/>
  <c r="K1645" i="9"/>
  <c r="K1644" i="9"/>
  <c r="K1643" i="9"/>
  <c r="K1642" i="9"/>
  <c r="K1641" i="9"/>
  <c r="K1640" i="9"/>
  <c r="K1639" i="9"/>
  <c r="K1638" i="9"/>
  <c r="K1637" i="9"/>
  <c r="K1636" i="9"/>
  <c r="K1635" i="9"/>
  <c r="K1634" i="9"/>
  <c r="K1633" i="9"/>
  <c r="K1632" i="9"/>
  <c r="K1631" i="9"/>
  <c r="K1630" i="9"/>
  <c r="K1629" i="9"/>
  <c r="K1628" i="9"/>
  <c r="K1627" i="9"/>
  <c r="K1626" i="9"/>
  <c r="K1625" i="9"/>
  <c r="K1624" i="9"/>
  <c r="K1623" i="9"/>
  <c r="K1622" i="9"/>
  <c r="K1621" i="9"/>
  <c r="K1620" i="9"/>
  <c r="K1619" i="9"/>
  <c r="K1618" i="9"/>
  <c r="K1617" i="9"/>
  <c r="K1616" i="9"/>
  <c r="K1615" i="9"/>
  <c r="K1614" i="9"/>
  <c r="K1613" i="9"/>
  <c r="K1612" i="9"/>
  <c r="K1611" i="9"/>
  <c r="K1610" i="9"/>
  <c r="K1609" i="9"/>
  <c r="K1608" i="9"/>
  <c r="K1607" i="9"/>
  <c r="K1606" i="9"/>
  <c r="K1605" i="9"/>
  <c r="K1604" i="9"/>
  <c r="K1603" i="9"/>
  <c r="K1602" i="9"/>
  <c r="K1601" i="9"/>
  <c r="K1600" i="9"/>
  <c r="K1599" i="9"/>
  <c r="K1598" i="9"/>
  <c r="K1597" i="9"/>
  <c r="K1596" i="9"/>
  <c r="K1595" i="9"/>
  <c r="K1594" i="9"/>
  <c r="K1593" i="9"/>
  <c r="K1592" i="9"/>
  <c r="K1591" i="9"/>
  <c r="K1590" i="9"/>
  <c r="K1589" i="9"/>
  <c r="K1588" i="9"/>
  <c r="K1587" i="9"/>
  <c r="K1586" i="9"/>
  <c r="K1585" i="9"/>
  <c r="K1584" i="9"/>
  <c r="K1583" i="9"/>
  <c r="K1582" i="9"/>
  <c r="K1581" i="9"/>
  <c r="K1580" i="9"/>
  <c r="K1579" i="9"/>
  <c r="K1578" i="9"/>
  <c r="K1577" i="9"/>
  <c r="K1576" i="9"/>
  <c r="K1575" i="9"/>
  <c r="K1574" i="9"/>
  <c r="K1573" i="9"/>
  <c r="K1572" i="9"/>
  <c r="K1571" i="9"/>
  <c r="K1570" i="9"/>
  <c r="K1569" i="9"/>
  <c r="K1568" i="9"/>
  <c r="K1567" i="9"/>
  <c r="K1566" i="9"/>
  <c r="K1565" i="9"/>
  <c r="K1564" i="9"/>
  <c r="K1563" i="9"/>
  <c r="K1562" i="9"/>
  <c r="K1561" i="9"/>
  <c r="K1560" i="9"/>
  <c r="K1559" i="9"/>
  <c r="K1558" i="9"/>
  <c r="K1557" i="9"/>
  <c r="K1556" i="9"/>
  <c r="K1555" i="9"/>
  <c r="K1554" i="9"/>
  <c r="K1553" i="9"/>
  <c r="K1552" i="9"/>
  <c r="K1551" i="9"/>
  <c r="K1550" i="9"/>
  <c r="K1549" i="9"/>
  <c r="K1548" i="9"/>
  <c r="K1547" i="9"/>
  <c r="K1546" i="9"/>
  <c r="K1545" i="9"/>
  <c r="K1544" i="9"/>
  <c r="K1543" i="9"/>
  <c r="K1542" i="9"/>
  <c r="K1541" i="9"/>
  <c r="K1540" i="9"/>
  <c r="K1539" i="9"/>
  <c r="K1538" i="9"/>
  <c r="K1537" i="9"/>
  <c r="K1536" i="9"/>
  <c r="K1535" i="9"/>
  <c r="K1534" i="9"/>
  <c r="K1533" i="9"/>
  <c r="K1532" i="9"/>
  <c r="K1531" i="9"/>
  <c r="K1530" i="9"/>
  <c r="K1529" i="9"/>
  <c r="K1528" i="9"/>
  <c r="K1527" i="9"/>
  <c r="K1526" i="9"/>
  <c r="K1525" i="9"/>
  <c r="K1524" i="9"/>
  <c r="K1523" i="9"/>
  <c r="K1522" i="9"/>
  <c r="K1521" i="9"/>
  <c r="K1520" i="9"/>
  <c r="K1519" i="9"/>
  <c r="K1518" i="9"/>
  <c r="K1517" i="9"/>
  <c r="K1516" i="9"/>
  <c r="K1515" i="9"/>
  <c r="K1514" i="9"/>
  <c r="K1513" i="9"/>
  <c r="K1512" i="9"/>
  <c r="K1511" i="9"/>
  <c r="K1510" i="9"/>
  <c r="K1509" i="9"/>
  <c r="K1508" i="9"/>
  <c r="K1507" i="9"/>
  <c r="K1506" i="9"/>
  <c r="K1505" i="9"/>
  <c r="K1504" i="9"/>
  <c r="K1503" i="9"/>
  <c r="K1502" i="9"/>
  <c r="K1501" i="9"/>
  <c r="K1500" i="9"/>
  <c r="K1499" i="9"/>
  <c r="K1498" i="9"/>
  <c r="K1497" i="9"/>
  <c r="K1496" i="9"/>
  <c r="K1495" i="9"/>
  <c r="K1494" i="9"/>
  <c r="K1493" i="9"/>
  <c r="K1492" i="9"/>
  <c r="K1491" i="9"/>
  <c r="K1490" i="9"/>
  <c r="K1489" i="9"/>
  <c r="K1488" i="9"/>
  <c r="K1487" i="9"/>
  <c r="K1486" i="9"/>
  <c r="K1485" i="9"/>
  <c r="K1484" i="9"/>
  <c r="K1483" i="9"/>
  <c r="K1482" i="9"/>
  <c r="K1481" i="9"/>
  <c r="K1480" i="9"/>
  <c r="K1479" i="9"/>
  <c r="K1478" i="9"/>
  <c r="K1477" i="9"/>
  <c r="K1476" i="9"/>
  <c r="K1475" i="9"/>
  <c r="K1474" i="9"/>
  <c r="K1473" i="9"/>
  <c r="K1472" i="9"/>
  <c r="K1471" i="9"/>
  <c r="K1470" i="9"/>
  <c r="K1469" i="9"/>
  <c r="K1468" i="9"/>
  <c r="K1467" i="9"/>
  <c r="K1466" i="9"/>
  <c r="K1465" i="9"/>
  <c r="K1464" i="9"/>
  <c r="K1463" i="9"/>
  <c r="K1462" i="9"/>
  <c r="K1461" i="9"/>
  <c r="K1460" i="9"/>
  <c r="K1459" i="9"/>
  <c r="K1458" i="9"/>
  <c r="K1457" i="9"/>
  <c r="K1456" i="9"/>
  <c r="K1455" i="9"/>
  <c r="K1454" i="9"/>
  <c r="K1453" i="9"/>
  <c r="K1452" i="9"/>
  <c r="K1451" i="9"/>
  <c r="K1450" i="9"/>
  <c r="K1449" i="9"/>
  <c r="K1448" i="9"/>
  <c r="K1447" i="9"/>
  <c r="K1446" i="9"/>
  <c r="K1445" i="9"/>
  <c r="K1444" i="9"/>
  <c r="K1443" i="9"/>
  <c r="K1442" i="9"/>
  <c r="K1441" i="9"/>
  <c r="K1440" i="9"/>
  <c r="K1439" i="9"/>
  <c r="K1438" i="9"/>
  <c r="K1437" i="9"/>
  <c r="K1436" i="9"/>
  <c r="K1435" i="9"/>
  <c r="K1434" i="9"/>
  <c r="K1433" i="9"/>
  <c r="K1432" i="9"/>
  <c r="K1431" i="9"/>
  <c r="K1430" i="9"/>
  <c r="K1429" i="9"/>
  <c r="K1428" i="9"/>
  <c r="K1427" i="9"/>
  <c r="K1426" i="9"/>
  <c r="K1425" i="9"/>
  <c r="K1424" i="9"/>
  <c r="K1423" i="9"/>
  <c r="K1422" i="9"/>
  <c r="K1421" i="9"/>
  <c r="K1420" i="9"/>
  <c r="K1419" i="9"/>
  <c r="K1418" i="9"/>
  <c r="K1417" i="9"/>
  <c r="K1416" i="9"/>
  <c r="K1415" i="9"/>
  <c r="K1414" i="9"/>
  <c r="K1413" i="9"/>
  <c r="K1412" i="9"/>
  <c r="K1411" i="9"/>
  <c r="K1410" i="9"/>
  <c r="K1409" i="9"/>
  <c r="K1408" i="9"/>
  <c r="K1407" i="9"/>
  <c r="K1406" i="9"/>
  <c r="K1405" i="9"/>
  <c r="K1404" i="9"/>
  <c r="K1403" i="9"/>
  <c r="K1402" i="9"/>
  <c r="K1401" i="9"/>
  <c r="K1400" i="9"/>
  <c r="K1399" i="9"/>
  <c r="K1398" i="9"/>
  <c r="K1397" i="9"/>
  <c r="K1396" i="9"/>
  <c r="K1395" i="9"/>
  <c r="K1394" i="9"/>
  <c r="K1393" i="9"/>
  <c r="K1392" i="9"/>
  <c r="K1391" i="9"/>
  <c r="K1390" i="9"/>
  <c r="K1389" i="9"/>
  <c r="K1388" i="9"/>
  <c r="K1387" i="9"/>
  <c r="K1386" i="9"/>
  <c r="K1385" i="9"/>
  <c r="K1384" i="9"/>
  <c r="K1383" i="9"/>
  <c r="K1382" i="9"/>
  <c r="K1381" i="9"/>
  <c r="K1380" i="9"/>
  <c r="K1379" i="9"/>
  <c r="K1378" i="9"/>
  <c r="K1377" i="9"/>
  <c r="K1376" i="9"/>
  <c r="K1375" i="9"/>
  <c r="K1374" i="9"/>
  <c r="K1373" i="9"/>
  <c r="K1372" i="9"/>
  <c r="K1371" i="9"/>
  <c r="K1370" i="9"/>
  <c r="K1369" i="9"/>
  <c r="K1368" i="9"/>
  <c r="K1367" i="9"/>
  <c r="K1366" i="9"/>
  <c r="K1365" i="9"/>
  <c r="K1364" i="9"/>
  <c r="K1363" i="9"/>
  <c r="K1362" i="9"/>
  <c r="K1361" i="9"/>
  <c r="K1360" i="9"/>
  <c r="K1359" i="9"/>
  <c r="K1358" i="9"/>
  <c r="K1357" i="9"/>
  <c r="K1356" i="9"/>
  <c r="K1355" i="9"/>
  <c r="K1354" i="9"/>
  <c r="K1353" i="9"/>
  <c r="K1352" i="9"/>
  <c r="K1351" i="9"/>
  <c r="K1350" i="9"/>
  <c r="K1349" i="9"/>
  <c r="K1348" i="9"/>
  <c r="K1347" i="9"/>
  <c r="K1346" i="9"/>
  <c r="K1345" i="9"/>
  <c r="K1344" i="9"/>
  <c r="K1343" i="9"/>
  <c r="K1342" i="9"/>
  <c r="K1341" i="9"/>
  <c r="K1340" i="9"/>
  <c r="K1339" i="9"/>
  <c r="K1338" i="9"/>
  <c r="K1337" i="9"/>
  <c r="K1336" i="9"/>
  <c r="K1335" i="9"/>
  <c r="K1334" i="9"/>
  <c r="K1333" i="9"/>
  <c r="K1332" i="9"/>
  <c r="K1331" i="9"/>
  <c r="K1330" i="9"/>
  <c r="K1329" i="9"/>
  <c r="K1328" i="9"/>
  <c r="K1327" i="9"/>
  <c r="K1326" i="9"/>
  <c r="K1325" i="9"/>
  <c r="K1324" i="9"/>
  <c r="K1323" i="9"/>
  <c r="K1322" i="9"/>
  <c r="K1321" i="9"/>
  <c r="K1320" i="9"/>
  <c r="K1319" i="9"/>
  <c r="K1318" i="9"/>
  <c r="K1317" i="9"/>
  <c r="K1316" i="9"/>
  <c r="K1315" i="9"/>
  <c r="K1314" i="9"/>
  <c r="K1313" i="9"/>
  <c r="K1312" i="9"/>
  <c r="K1311" i="9"/>
  <c r="K1310" i="9"/>
  <c r="K1309" i="9"/>
  <c r="K1308" i="9"/>
  <c r="K1307" i="9"/>
  <c r="K1306" i="9"/>
  <c r="K1305" i="9"/>
  <c r="K1304" i="9"/>
  <c r="K1303" i="9"/>
  <c r="K1302" i="9"/>
  <c r="K1301" i="9"/>
  <c r="K1300" i="9"/>
  <c r="K1299" i="9"/>
  <c r="K1298" i="9"/>
  <c r="K1297" i="9"/>
  <c r="K1296" i="9"/>
  <c r="K1295" i="9"/>
  <c r="K1294" i="9"/>
  <c r="K1293" i="9"/>
  <c r="K1292" i="9"/>
  <c r="K1291" i="9"/>
  <c r="K1290" i="9"/>
  <c r="K1289" i="9"/>
  <c r="K1288" i="9"/>
  <c r="K1287" i="9"/>
  <c r="K1286" i="9"/>
  <c r="K1285" i="9"/>
  <c r="K1284" i="9"/>
  <c r="K1283" i="9"/>
  <c r="K1282" i="9"/>
  <c r="K1281" i="9"/>
  <c r="K1280" i="9"/>
  <c r="K1279" i="9"/>
  <c r="K1278" i="9"/>
  <c r="K1277" i="9"/>
  <c r="K1276" i="9"/>
  <c r="K1275" i="9"/>
  <c r="K1274" i="9"/>
  <c r="K1273" i="9"/>
  <c r="K1272" i="9"/>
  <c r="K1271" i="9"/>
  <c r="K1270" i="9"/>
  <c r="K1269" i="9"/>
  <c r="K1268" i="9"/>
  <c r="K1267" i="9"/>
  <c r="K1266" i="9"/>
  <c r="K1265" i="9"/>
  <c r="K1264" i="9"/>
  <c r="K1263" i="9"/>
  <c r="K1262" i="9"/>
  <c r="K1261" i="9"/>
  <c r="K1260" i="9"/>
  <c r="K1259" i="9"/>
  <c r="K1258" i="9"/>
  <c r="K1257" i="9"/>
  <c r="K1256" i="9"/>
  <c r="K1255" i="9"/>
  <c r="K1254" i="9"/>
  <c r="K1253" i="9"/>
  <c r="K1252" i="9"/>
  <c r="K1251" i="9"/>
  <c r="K1250" i="9"/>
  <c r="K1249" i="9"/>
  <c r="K1248" i="9"/>
  <c r="K1247" i="9"/>
  <c r="K1246" i="9"/>
  <c r="K1245" i="9"/>
  <c r="K1244" i="9"/>
  <c r="K1243" i="9"/>
  <c r="K1242" i="9"/>
  <c r="K1241" i="9"/>
  <c r="K1240" i="9"/>
  <c r="K1239" i="9"/>
  <c r="K1238" i="9"/>
  <c r="K1237" i="9"/>
  <c r="K1236" i="9"/>
  <c r="K1235" i="9"/>
  <c r="K1234" i="9"/>
  <c r="K1233" i="9"/>
  <c r="K1232" i="9"/>
  <c r="K1231" i="9"/>
  <c r="K1230" i="9"/>
  <c r="K1229" i="9"/>
  <c r="K1228" i="9"/>
  <c r="K1227" i="9"/>
  <c r="K1226" i="9"/>
  <c r="K1225" i="9"/>
  <c r="K1224" i="9"/>
  <c r="K1223" i="9"/>
  <c r="K1222" i="9"/>
  <c r="K1221" i="9"/>
  <c r="K1220" i="9"/>
  <c r="K1219" i="9"/>
  <c r="K1218" i="9"/>
  <c r="K1217" i="9"/>
  <c r="K1216" i="9"/>
  <c r="K1215" i="9"/>
  <c r="K1214" i="9"/>
  <c r="K1213" i="9"/>
  <c r="K1212" i="9"/>
  <c r="K1211" i="9"/>
  <c r="K1210" i="9"/>
  <c r="K1209" i="9"/>
  <c r="K1208" i="9"/>
  <c r="K1207" i="9"/>
  <c r="K1206" i="9"/>
  <c r="K1205" i="9"/>
  <c r="K1204" i="9"/>
  <c r="K1203" i="9"/>
  <c r="K1202" i="9"/>
  <c r="K1201" i="9"/>
  <c r="K1200" i="9"/>
  <c r="K1199" i="9"/>
  <c r="K1198" i="9"/>
  <c r="K1197" i="9"/>
  <c r="K1196" i="9"/>
  <c r="K1195" i="9"/>
  <c r="K1194" i="9"/>
  <c r="K1193" i="9"/>
  <c r="K1192" i="9"/>
  <c r="K1191" i="9"/>
  <c r="K1190" i="9"/>
  <c r="K1189" i="9"/>
  <c r="K1188" i="9"/>
  <c r="K1187" i="9"/>
  <c r="K1186" i="9"/>
  <c r="K1185" i="9"/>
  <c r="K1184" i="9"/>
  <c r="K1183" i="9"/>
  <c r="K1182" i="9"/>
  <c r="K1181" i="9"/>
  <c r="K1180" i="9"/>
  <c r="K1179" i="9"/>
  <c r="K1178" i="9"/>
  <c r="K1177" i="9"/>
  <c r="K1176" i="9"/>
  <c r="K1175" i="9"/>
  <c r="K1174" i="9"/>
  <c r="K1173" i="9"/>
  <c r="K1172" i="9"/>
  <c r="K1171" i="9"/>
  <c r="K1170" i="9"/>
  <c r="K1169" i="9"/>
  <c r="K1168" i="9"/>
  <c r="K1167" i="9"/>
  <c r="K1166" i="9"/>
  <c r="K1165" i="9"/>
  <c r="K1164" i="9"/>
  <c r="K1163" i="9"/>
  <c r="K1162" i="9"/>
  <c r="K1161" i="9"/>
  <c r="K1160" i="9"/>
  <c r="K1159" i="9"/>
  <c r="K1158" i="9"/>
  <c r="K1157" i="9"/>
  <c r="K1156" i="9"/>
  <c r="K1155" i="9"/>
  <c r="K1154" i="9"/>
  <c r="K1153" i="9"/>
  <c r="K1152" i="9"/>
  <c r="K1151" i="9"/>
  <c r="K1150" i="9"/>
  <c r="K1149" i="9"/>
  <c r="K1148" i="9"/>
  <c r="K1147" i="9"/>
  <c r="K1146" i="9"/>
  <c r="K1145" i="9"/>
  <c r="K1144" i="9"/>
  <c r="K1143" i="9"/>
  <c r="K1142" i="9"/>
  <c r="K1141" i="9"/>
  <c r="K1140" i="9"/>
  <c r="K1139" i="9"/>
  <c r="K1138" i="9"/>
  <c r="K1137" i="9"/>
  <c r="K1136" i="9"/>
  <c r="K1135" i="9"/>
  <c r="K1134" i="9"/>
  <c r="K1133" i="9"/>
  <c r="K1132" i="9"/>
  <c r="K1131" i="9"/>
  <c r="K1130" i="9"/>
  <c r="K1129" i="9"/>
  <c r="K1128" i="9"/>
  <c r="K1127" i="9"/>
  <c r="K1126" i="9"/>
  <c r="K1125" i="9"/>
  <c r="K1124" i="9"/>
  <c r="K1123" i="9"/>
  <c r="K1122" i="9"/>
  <c r="K1121" i="9"/>
  <c r="K1120" i="9"/>
  <c r="K1119" i="9"/>
  <c r="K1118" i="9"/>
  <c r="K1117" i="9"/>
  <c r="K1116" i="9"/>
  <c r="K1115" i="9"/>
  <c r="K1114" i="9"/>
  <c r="K1113" i="9"/>
  <c r="K1112" i="9"/>
  <c r="K1111" i="9"/>
  <c r="K1110" i="9"/>
  <c r="K1109" i="9"/>
  <c r="K1108" i="9"/>
  <c r="K1107" i="9"/>
  <c r="K1106" i="9"/>
  <c r="K1105" i="9"/>
  <c r="K1104" i="9"/>
  <c r="K1103" i="9"/>
  <c r="K1102" i="9"/>
  <c r="K1101" i="9"/>
  <c r="K1100" i="9"/>
  <c r="K1099" i="9"/>
  <c r="K1098" i="9"/>
  <c r="K1097" i="9"/>
  <c r="K1096" i="9"/>
  <c r="K1095" i="9"/>
  <c r="K1094" i="9"/>
  <c r="K1093" i="9"/>
  <c r="K1092" i="9"/>
  <c r="K1091" i="9"/>
  <c r="K1090" i="9"/>
  <c r="K1089" i="9"/>
  <c r="K1088" i="9"/>
  <c r="K1087" i="9"/>
  <c r="K1086" i="9"/>
  <c r="K1085" i="9"/>
  <c r="K1084" i="9"/>
  <c r="K1083" i="9"/>
  <c r="K1082" i="9"/>
  <c r="K1081" i="9"/>
  <c r="K1080" i="9"/>
  <c r="K1079" i="9"/>
  <c r="K1078" i="9"/>
  <c r="K1077" i="9"/>
  <c r="K1076" i="9"/>
  <c r="K1075" i="9"/>
  <c r="K1074" i="9"/>
  <c r="K1073" i="9"/>
  <c r="K1072" i="9"/>
  <c r="K1071" i="9"/>
  <c r="K1070" i="9"/>
  <c r="K1069" i="9"/>
  <c r="K1068" i="9"/>
  <c r="K1067" i="9"/>
  <c r="K1066" i="9"/>
  <c r="K1065" i="9"/>
  <c r="K1064" i="9"/>
  <c r="K1063" i="9"/>
  <c r="K1062" i="9"/>
  <c r="K1061" i="9"/>
  <c r="K1060" i="9"/>
  <c r="K1059" i="9"/>
  <c r="K1058" i="9"/>
  <c r="K1057" i="9"/>
  <c r="K1056" i="9"/>
  <c r="K1055" i="9"/>
  <c r="K1054" i="9"/>
  <c r="K1053" i="9"/>
  <c r="K1052" i="9"/>
  <c r="K1051" i="9"/>
  <c r="K1050" i="9"/>
  <c r="K1049" i="9"/>
  <c r="K1048" i="9"/>
  <c r="K1047" i="9"/>
  <c r="K1046" i="9"/>
  <c r="K1045" i="9"/>
  <c r="K1044" i="9"/>
  <c r="K1043" i="9"/>
  <c r="K1042" i="9"/>
  <c r="K1041" i="9"/>
  <c r="K1040" i="9"/>
  <c r="K1039" i="9"/>
  <c r="K1038" i="9"/>
  <c r="K1037" i="9"/>
  <c r="K1036" i="9"/>
  <c r="K1035" i="9"/>
  <c r="K1034" i="9"/>
  <c r="K1033" i="9"/>
  <c r="K1032" i="9"/>
  <c r="K1031" i="9"/>
  <c r="K1030" i="9"/>
  <c r="K1029" i="9"/>
  <c r="K1028" i="9"/>
  <c r="K1027" i="9"/>
  <c r="K1026" i="9"/>
  <c r="K1025" i="9"/>
  <c r="K1024" i="9"/>
  <c r="K1023" i="9"/>
  <c r="K1022" i="9"/>
  <c r="K1021" i="9"/>
  <c r="K1020" i="9"/>
  <c r="K1019" i="9"/>
  <c r="K1018" i="9"/>
  <c r="K1017" i="9"/>
  <c r="K1016" i="9"/>
  <c r="K1015" i="9"/>
  <c r="K1014" i="9"/>
  <c r="K1013" i="9"/>
  <c r="K1012" i="9"/>
  <c r="K1011" i="9"/>
  <c r="K1010" i="9"/>
  <c r="K1009" i="9"/>
  <c r="K1008" i="9"/>
  <c r="K1007" i="9"/>
  <c r="K1006" i="9"/>
  <c r="K1005" i="9"/>
  <c r="K1004" i="9"/>
  <c r="K1003" i="9"/>
  <c r="K1002" i="9"/>
  <c r="K1001" i="9"/>
  <c r="K1000" i="9"/>
  <c r="K999" i="9"/>
  <c r="K998" i="9"/>
  <c r="K997" i="9"/>
  <c r="K996" i="9"/>
  <c r="K995" i="9"/>
  <c r="K994" i="9"/>
  <c r="K993" i="9"/>
  <c r="K992" i="9"/>
  <c r="K991" i="9"/>
  <c r="K990" i="9"/>
  <c r="K989" i="9"/>
  <c r="K988" i="9"/>
  <c r="K987" i="9"/>
  <c r="K986" i="9"/>
  <c r="K985" i="9"/>
  <c r="K984" i="9"/>
  <c r="K983" i="9"/>
  <c r="K982" i="9"/>
  <c r="K981" i="9"/>
  <c r="K980" i="9"/>
  <c r="K979" i="9"/>
  <c r="K978" i="9"/>
  <c r="K977" i="9"/>
  <c r="K976" i="9"/>
  <c r="K975" i="9"/>
  <c r="K974" i="9"/>
  <c r="K973" i="9"/>
  <c r="K972" i="9"/>
  <c r="K971" i="9"/>
  <c r="K970" i="9"/>
  <c r="K969" i="9"/>
  <c r="K968" i="9"/>
  <c r="K967" i="9"/>
  <c r="K966" i="9"/>
  <c r="K965" i="9"/>
  <c r="K964" i="9"/>
  <c r="K963" i="9"/>
  <c r="K962" i="9"/>
  <c r="K961" i="9"/>
  <c r="K960" i="9"/>
  <c r="K959" i="9"/>
  <c r="K958" i="9"/>
  <c r="K957" i="9"/>
  <c r="K956" i="9"/>
  <c r="K955" i="9"/>
  <c r="K954" i="9"/>
  <c r="K953" i="9"/>
  <c r="K952" i="9"/>
  <c r="K951" i="9"/>
  <c r="K950" i="9"/>
  <c r="K949" i="9"/>
  <c r="K948" i="9"/>
  <c r="K947" i="9"/>
  <c r="K946" i="9"/>
  <c r="K945" i="9"/>
  <c r="K944" i="9"/>
  <c r="K943" i="9"/>
  <c r="K942" i="9"/>
  <c r="K941" i="9"/>
  <c r="K940" i="9"/>
  <c r="K939" i="9"/>
  <c r="K938" i="9"/>
  <c r="K937" i="9"/>
  <c r="K936" i="9"/>
  <c r="K935" i="9"/>
  <c r="K934" i="9"/>
  <c r="K933" i="9"/>
  <c r="K932" i="9"/>
  <c r="K931" i="9"/>
  <c r="K930" i="9"/>
  <c r="K929" i="9"/>
  <c r="K928" i="9"/>
  <c r="K927" i="9"/>
  <c r="K926" i="9"/>
  <c r="K925" i="9"/>
  <c r="K924" i="9"/>
  <c r="K923" i="9"/>
  <c r="K922" i="9"/>
  <c r="K921" i="9"/>
  <c r="K920" i="9"/>
  <c r="K919" i="9"/>
  <c r="K918" i="9"/>
  <c r="K917" i="9"/>
  <c r="K916" i="9"/>
  <c r="K915" i="9"/>
  <c r="K914" i="9"/>
  <c r="K913" i="9"/>
  <c r="K912" i="9"/>
  <c r="K911" i="9"/>
  <c r="K910" i="9"/>
  <c r="K909" i="9"/>
  <c r="K908" i="9"/>
  <c r="K907" i="9"/>
  <c r="K906" i="9"/>
  <c r="K905" i="9"/>
  <c r="K904" i="9"/>
  <c r="K903" i="9"/>
  <c r="K902" i="9"/>
  <c r="K901" i="9"/>
  <c r="K900" i="9"/>
  <c r="K899" i="9"/>
  <c r="K898" i="9"/>
  <c r="K897" i="9"/>
  <c r="K896" i="9"/>
  <c r="K895" i="9"/>
  <c r="K894" i="9"/>
  <c r="K893" i="9"/>
  <c r="K892" i="9"/>
  <c r="K891" i="9"/>
  <c r="K890" i="9"/>
  <c r="K889" i="9"/>
  <c r="K888" i="9"/>
  <c r="K887" i="9"/>
  <c r="K886" i="9"/>
  <c r="K885" i="9"/>
  <c r="K884" i="9"/>
  <c r="K883" i="9"/>
  <c r="K882" i="9"/>
  <c r="K881" i="9"/>
  <c r="K880" i="9"/>
  <c r="K879" i="9"/>
  <c r="K878" i="9"/>
  <c r="K877" i="9"/>
  <c r="K876" i="9"/>
  <c r="K875" i="9"/>
  <c r="K874" i="9"/>
  <c r="K873" i="9"/>
  <c r="K872" i="9"/>
  <c r="K871" i="9"/>
  <c r="K870" i="9"/>
  <c r="K869" i="9"/>
  <c r="K868" i="9"/>
  <c r="K867" i="9"/>
  <c r="K866" i="9"/>
  <c r="K865" i="9"/>
  <c r="K864" i="9"/>
  <c r="K863" i="9"/>
  <c r="K862" i="9"/>
  <c r="K861" i="9"/>
  <c r="K860" i="9"/>
  <c r="K859" i="9"/>
  <c r="K858" i="9"/>
  <c r="K857" i="9"/>
  <c r="K856" i="9"/>
  <c r="K855" i="9"/>
  <c r="K854" i="9"/>
  <c r="K853" i="9"/>
  <c r="K852" i="9"/>
  <c r="K851" i="9"/>
  <c r="K850" i="9"/>
  <c r="K849" i="9"/>
  <c r="K848" i="9"/>
  <c r="K847" i="9"/>
  <c r="K846" i="9"/>
  <c r="K845" i="9"/>
  <c r="K844" i="9"/>
  <c r="K843" i="9"/>
  <c r="K842" i="9"/>
  <c r="K841" i="9"/>
  <c r="K840" i="9"/>
  <c r="K839" i="9"/>
  <c r="K838" i="9"/>
  <c r="K837" i="9"/>
  <c r="K836" i="9"/>
  <c r="K835" i="9"/>
  <c r="K834" i="9"/>
  <c r="K833" i="9"/>
  <c r="K832" i="9"/>
  <c r="K831" i="9"/>
  <c r="K830" i="9"/>
  <c r="K829" i="9"/>
  <c r="K828" i="9"/>
  <c r="K827" i="9"/>
  <c r="K826" i="9"/>
  <c r="K825" i="9"/>
  <c r="K824" i="9"/>
  <c r="K823" i="9"/>
  <c r="K822" i="9"/>
  <c r="K821" i="9"/>
  <c r="K820" i="9"/>
  <c r="K819" i="9"/>
  <c r="K818" i="9"/>
  <c r="K817" i="9"/>
  <c r="K816" i="9"/>
  <c r="K815" i="9"/>
  <c r="K814" i="9"/>
  <c r="K813" i="9"/>
  <c r="K812" i="9"/>
  <c r="K811" i="9"/>
  <c r="K810" i="9"/>
  <c r="K809" i="9"/>
  <c r="K808" i="9"/>
  <c r="K807" i="9"/>
  <c r="K806" i="9"/>
  <c r="K805" i="9"/>
  <c r="K804" i="9"/>
  <c r="K803" i="9"/>
  <c r="K802" i="9"/>
  <c r="K801" i="9"/>
  <c r="K800" i="9"/>
  <c r="K799" i="9"/>
  <c r="K798" i="9"/>
  <c r="K797" i="9"/>
  <c r="K796" i="9"/>
  <c r="K795" i="9"/>
  <c r="K794" i="9"/>
  <c r="K793" i="9"/>
  <c r="K792" i="9"/>
  <c r="K791" i="9"/>
  <c r="K790" i="9"/>
  <c r="K789" i="9"/>
  <c r="K788" i="9"/>
  <c r="K787" i="9"/>
  <c r="K786" i="9"/>
  <c r="K785" i="9"/>
  <c r="K784" i="9"/>
  <c r="K783" i="9"/>
  <c r="K782" i="9"/>
  <c r="K781" i="9"/>
  <c r="K780" i="9"/>
  <c r="K779" i="9"/>
  <c r="K778" i="9"/>
  <c r="K777" i="9"/>
  <c r="K776" i="9"/>
  <c r="K775" i="9"/>
  <c r="K774" i="9"/>
  <c r="K773" i="9"/>
  <c r="K772" i="9"/>
  <c r="K771" i="9"/>
  <c r="K770" i="9"/>
  <c r="K769" i="9"/>
  <c r="K768" i="9"/>
  <c r="K767" i="9"/>
  <c r="K766" i="9"/>
  <c r="K765" i="9"/>
  <c r="K764" i="9"/>
  <c r="K763" i="9"/>
  <c r="K762" i="9"/>
  <c r="K761" i="9"/>
  <c r="K760" i="9"/>
  <c r="K759" i="9"/>
  <c r="K758" i="9"/>
  <c r="K757" i="9"/>
  <c r="K756" i="9"/>
  <c r="K755" i="9"/>
  <c r="K754" i="9"/>
  <c r="K753" i="9"/>
  <c r="K752" i="9"/>
  <c r="K751" i="9"/>
  <c r="K750" i="9"/>
  <c r="K749" i="9"/>
  <c r="K748" i="9"/>
  <c r="K747" i="9"/>
  <c r="K746" i="9"/>
  <c r="K745" i="9"/>
  <c r="K744" i="9"/>
  <c r="K743" i="9"/>
  <c r="K742" i="9"/>
  <c r="K741" i="9"/>
  <c r="K740" i="9"/>
  <c r="K739" i="9"/>
  <c r="K738" i="9"/>
  <c r="K737" i="9"/>
  <c r="K736" i="9"/>
  <c r="K735" i="9"/>
  <c r="K734" i="9"/>
  <c r="K733" i="9"/>
  <c r="K732" i="9"/>
  <c r="K731" i="9"/>
  <c r="K730" i="9"/>
  <c r="K729" i="9"/>
  <c r="K728" i="9"/>
  <c r="K727" i="9"/>
  <c r="K726" i="9"/>
  <c r="K725" i="9"/>
  <c r="K724" i="9"/>
  <c r="K723" i="9"/>
  <c r="K722" i="9"/>
  <c r="K721" i="9"/>
  <c r="K720" i="9"/>
  <c r="K719" i="9"/>
  <c r="K718" i="9"/>
  <c r="K717" i="9"/>
  <c r="K716" i="9"/>
  <c r="K715" i="9"/>
  <c r="K714" i="9"/>
  <c r="K713" i="9"/>
  <c r="K712" i="9"/>
  <c r="K711" i="9"/>
  <c r="K710" i="9"/>
  <c r="K709" i="9"/>
  <c r="K708" i="9"/>
  <c r="K707" i="9"/>
  <c r="K706" i="9"/>
  <c r="K705" i="9"/>
  <c r="K704" i="9"/>
  <c r="K703" i="9"/>
  <c r="K702" i="9"/>
  <c r="K701" i="9"/>
  <c r="K700" i="9"/>
  <c r="K699" i="9"/>
  <c r="K698" i="9"/>
  <c r="K697" i="9"/>
  <c r="K696" i="9"/>
  <c r="K695" i="9"/>
  <c r="K694" i="9"/>
  <c r="K693" i="9"/>
  <c r="K692" i="9"/>
  <c r="K691" i="9"/>
  <c r="K690" i="9"/>
  <c r="K689" i="9"/>
  <c r="K688" i="9"/>
  <c r="K687" i="9"/>
  <c r="K686" i="9"/>
  <c r="K685" i="9"/>
  <c r="K684" i="9"/>
  <c r="K683" i="9"/>
  <c r="K682" i="9"/>
  <c r="K681" i="9"/>
  <c r="K680" i="9"/>
  <c r="K679" i="9"/>
  <c r="K678" i="9"/>
  <c r="K677" i="9"/>
  <c r="K676" i="9"/>
  <c r="K675" i="9"/>
  <c r="K674" i="9"/>
  <c r="K673" i="9"/>
  <c r="K672" i="9"/>
  <c r="K671" i="9"/>
  <c r="K670" i="9"/>
  <c r="K669" i="9"/>
  <c r="K668" i="9"/>
  <c r="K667" i="9"/>
  <c r="K666" i="9"/>
  <c r="K665" i="9"/>
  <c r="K664" i="9"/>
  <c r="K663" i="9"/>
  <c r="K662" i="9"/>
  <c r="K661" i="9"/>
  <c r="K660" i="9"/>
  <c r="K659" i="9"/>
  <c r="K658" i="9"/>
  <c r="K657" i="9"/>
  <c r="K656" i="9"/>
  <c r="K655" i="9"/>
  <c r="K654" i="9"/>
  <c r="K653" i="9"/>
  <c r="K652" i="9"/>
  <c r="K651" i="9"/>
  <c r="K650" i="9"/>
  <c r="K649" i="9"/>
  <c r="K648" i="9"/>
  <c r="K647" i="9"/>
  <c r="K646" i="9"/>
  <c r="K645" i="9"/>
  <c r="K644" i="9"/>
  <c r="K643" i="9"/>
  <c r="K642" i="9"/>
  <c r="K641" i="9"/>
  <c r="K640" i="9"/>
  <c r="K639" i="9"/>
  <c r="K638" i="9"/>
  <c r="K637" i="9"/>
  <c r="K636" i="9"/>
  <c r="K635" i="9"/>
  <c r="K634" i="9"/>
  <c r="K633" i="9"/>
  <c r="K632" i="9"/>
  <c r="K631" i="9"/>
  <c r="K630" i="9"/>
  <c r="K629" i="9"/>
  <c r="K628" i="9"/>
  <c r="K627" i="9"/>
  <c r="K626" i="9"/>
  <c r="K625" i="9"/>
  <c r="K624" i="9"/>
  <c r="K623" i="9"/>
  <c r="K622" i="9"/>
  <c r="K621" i="9"/>
  <c r="K620" i="9"/>
  <c r="K619" i="9"/>
  <c r="K618" i="9"/>
  <c r="K617" i="9"/>
  <c r="K616" i="9"/>
  <c r="K615" i="9"/>
  <c r="K614" i="9"/>
  <c r="K613" i="9"/>
  <c r="K612" i="9"/>
  <c r="K611" i="9"/>
  <c r="K610" i="9"/>
  <c r="K609" i="9"/>
  <c r="K608" i="9"/>
  <c r="K607" i="9"/>
  <c r="K606" i="9"/>
  <c r="K605" i="9"/>
  <c r="K604" i="9"/>
  <c r="K603" i="9"/>
  <c r="K602" i="9"/>
  <c r="K601" i="9"/>
  <c r="K600" i="9"/>
  <c r="K599" i="9"/>
  <c r="K598" i="9"/>
  <c r="K597" i="9"/>
  <c r="K596" i="9"/>
  <c r="K595" i="9"/>
  <c r="K594" i="9"/>
  <c r="K593" i="9"/>
  <c r="K592" i="9"/>
  <c r="K591" i="9"/>
  <c r="K590" i="9"/>
  <c r="K589" i="9"/>
  <c r="K588" i="9"/>
  <c r="K587" i="9"/>
  <c r="K586" i="9"/>
  <c r="K585" i="9"/>
  <c r="K584" i="9"/>
  <c r="K583" i="9"/>
  <c r="K582" i="9"/>
  <c r="K581" i="9"/>
  <c r="K580" i="9"/>
  <c r="K579" i="9"/>
  <c r="K578" i="9"/>
  <c r="K577" i="9"/>
  <c r="K576" i="9"/>
  <c r="K575" i="9"/>
  <c r="K574" i="9"/>
  <c r="K573" i="9"/>
  <c r="K572" i="9"/>
  <c r="K571" i="9"/>
  <c r="K570" i="9"/>
  <c r="K569" i="9"/>
  <c r="K568" i="9"/>
  <c r="K567" i="9"/>
  <c r="K566" i="9"/>
  <c r="K565" i="9"/>
  <c r="K564" i="9"/>
  <c r="K563" i="9"/>
  <c r="K562" i="9"/>
  <c r="K561" i="9"/>
  <c r="K560" i="9"/>
  <c r="K559" i="9"/>
  <c r="K558" i="9"/>
  <c r="K557" i="9"/>
  <c r="K556" i="9"/>
  <c r="K555" i="9"/>
  <c r="K554" i="9"/>
  <c r="K553" i="9"/>
  <c r="K552" i="9"/>
  <c r="K551" i="9"/>
  <c r="K550" i="9"/>
  <c r="K549" i="9"/>
  <c r="K548" i="9"/>
  <c r="K547" i="9"/>
  <c r="K546" i="9"/>
  <c r="K545" i="9"/>
  <c r="K544" i="9"/>
  <c r="K543" i="9"/>
  <c r="K542" i="9"/>
  <c r="K541" i="9"/>
  <c r="K540" i="9"/>
  <c r="K539" i="9"/>
  <c r="K538" i="9"/>
  <c r="K537" i="9"/>
  <c r="K536" i="9"/>
  <c r="K535" i="9"/>
  <c r="K534" i="9"/>
  <c r="K533" i="9"/>
  <c r="K532" i="9"/>
  <c r="K531" i="9"/>
  <c r="K530" i="9"/>
  <c r="K529" i="9"/>
  <c r="K528" i="9"/>
  <c r="K527" i="9"/>
  <c r="K526" i="9"/>
  <c r="K525" i="9"/>
  <c r="K524" i="9"/>
  <c r="K523" i="9"/>
  <c r="K522" i="9"/>
  <c r="K521" i="9"/>
  <c r="K520" i="9"/>
  <c r="K519" i="9"/>
  <c r="K518" i="9"/>
  <c r="K517" i="9"/>
  <c r="K516" i="9"/>
  <c r="K515" i="9"/>
  <c r="K514" i="9"/>
  <c r="K513" i="9"/>
  <c r="K512" i="9"/>
  <c r="K511" i="9"/>
  <c r="K510" i="9"/>
  <c r="K509" i="9"/>
  <c r="K508" i="9"/>
  <c r="K507" i="9"/>
  <c r="K506" i="9"/>
  <c r="K505" i="9"/>
  <c r="K504" i="9"/>
  <c r="K503" i="9"/>
  <c r="K502" i="9"/>
  <c r="K501" i="9"/>
  <c r="K500" i="9"/>
  <c r="K499" i="9"/>
  <c r="K498" i="9"/>
  <c r="K497" i="9"/>
  <c r="K496" i="9"/>
  <c r="K495" i="9"/>
  <c r="K494" i="9"/>
  <c r="K493" i="9"/>
  <c r="K492" i="9"/>
  <c r="K491" i="9"/>
  <c r="K490" i="9"/>
  <c r="K489" i="9"/>
  <c r="K488" i="9"/>
  <c r="K487" i="9"/>
  <c r="K486" i="9"/>
  <c r="K485" i="9"/>
  <c r="K484" i="9"/>
  <c r="K483" i="9"/>
  <c r="K482" i="9"/>
  <c r="K481" i="9"/>
  <c r="K480" i="9"/>
  <c r="K479" i="9"/>
  <c r="K478" i="9"/>
  <c r="K477" i="9"/>
  <c r="K476" i="9"/>
  <c r="K475" i="9"/>
  <c r="K474" i="9"/>
  <c r="K473" i="9"/>
  <c r="K472" i="9"/>
  <c r="K471" i="9"/>
  <c r="K470" i="9"/>
  <c r="K469" i="9"/>
  <c r="K468" i="9"/>
  <c r="K467" i="9"/>
  <c r="K466" i="9"/>
  <c r="K465" i="9"/>
  <c r="K464" i="9"/>
  <c r="K463" i="9"/>
  <c r="K462" i="9"/>
  <c r="K461" i="9"/>
  <c r="K460" i="9"/>
  <c r="K459" i="9"/>
  <c r="K458" i="9"/>
  <c r="K457" i="9"/>
  <c r="K456" i="9"/>
  <c r="K455" i="9"/>
  <c r="K454" i="9"/>
  <c r="K453" i="9"/>
  <c r="K452" i="9"/>
  <c r="K451" i="9"/>
  <c r="K450" i="9"/>
  <c r="K449" i="9"/>
  <c r="K448" i="9"/>
  <c r="K447" i="9"/>
  <c r="K446" i="9"/>
  <c r="K445" i="9"/>
  <c r="K444" i="9"/>
  <c r="K443" i="9"/>
  <c r="K442" i="9"/>
  <c r="K441" i="9"/>
  <c r="K440" i="9"/>
  <c r="K439" i="9"/>
  <c r="K438" i="9"/>
  <c r="K437" i="9"/>
  <c r="K436" i="9"/>
  <c r="K435" i="9"/>
  <c r="K434" i="9"/>
  <c r="K433" i="9"/>
  <c r="K432" i="9"/>
  <c r="K431" i="9"/>
  <c r="K430" i="9"/>
  <c r="K429" i="9"/>
  <c r="K428" i="9"/>
  <c r="K427" i="9"/>
  <c r="K426" i="9"/>
  <c r="K425" i="9"/>
  <c r="K424" i="9"/>
  <c r="K423" i="9"/>
  <c r="K422" i="9"/>
  <c r="K421" i="9"/>
  <c r="K420" i="9"/>
  <c r="K419" i="9"/>
  <c r="K418" i="9"/>
  <c r="K417" i="9"/>
  <c r="K416" i="9"/>
  <c r="K415" i="9"/>
  <c r="K414" i="9"/>
  <c r="K413" i="9"/>
  <c r="K412" i="9"/>
  <c r="K411" i="9"/>
  <c r="K410" i="9"/>
  <c r="K409" i="9"/>
  <c r="K408" i="9"/>
  <c r="K407" i="9"/>
  <c r="K406" i="9"/>
  <c r="K405" i="9"/>
  <c r="K404" i="9"/>
  <c r="K403" i="9"/>
  <c r="K402" i="9"/>
  <c r="K401" i="9"/>
  <c r="K400" i="9"/>
  <c r="K399" i="9"/>
  <c r="K398" i="9"/>
  <c r="K397" i="9"/>
  <c r="K396" i="9"/>
  <c r="K395" i="9"/>
  <c r="K394" i="9"/>
  <c r="K393" i="9"/>
  <c r="K392" i="9"/>
  <c r="K391" i="9"/>
  <c r="K390" i="9"/>
  <c r="K389" i="9"/>
  <c r="K388" i="9"/>
  <c r="K387" i="9"/>
  <c r="K386" i="9"/>
  <c r="K385" i="9"/>
  <c r="K384" i="9"/>
  <c r="K383" i="9"/>
  <c r="K382" i="9"/>
  <c r="K381" i="9"/>
  <c r="K380" i="9"/>
  <c r="K379" i="9"/>
  <c r="K378" i="9"/>
  <c r="K377" i="9"/>
  <c r="K376" i="9"/>
  <c r="K375" i="9"/>
  <c r="K374" i="9"/>
  <c r="K373" i="9"/>
  <c r="K372" i="9"/>
  <c r="K371" i="9"/>
  <c r="K370" i="9"/>
  <c r="K369" i="9"/>
  <c r="K368" i="9"/>
  <c r="K367" i="9"/>
  <c r="K366" i="9"/>
  <c r="K365" i="9"/>
  <c r="K364" i="9"/>
  <c r="K363" i="9"/>
  <c r="K362" i="9"/>
  <c r="K361" i="9"/>
  <c r="K360" i="9"/>
  <c r="K359" i="9"/>
  <c r="K358" i="9"/>
  <c r="K357" i="9"/>
  <c r="K356" i="9"/>
  <c r="K355" i="9"/>
  <c r="K354" i="9"/>
  <c r="K353" i="9"/>
  <c r="K352" i="9"/>
  <c r="K351" i="9"/>
  <c r="K350" i="9"/>
  <c r="K349" i="9"/>
  <c r="K348" i="9"/>
  <c r="K347" i="9"/>
  <c r="K346" i="9"/>
  <c r="K345" i="9"/>
  <c r="K344" i="9"/>
  <c r="K343" i="9"/>
  <c r="K342" i="9"/>
  <c r="K341" i="9"/>
  <c r="K340" i="9"/>
  <c r="K339" i="9"/>
  <c r="K338" i="9"/>
  <c r="K337" i="9"/>
  <c r="K336" i="9"/>
  <c r="K335" i="9"/>
  <c r="K334" i="9"/>
  <c r="K333" i="9"/>
  <c r="K332" i="9"/>
  <c r="K331" i="9"/>
  <c r="K330" i="9"/>
  <c r="K329" i="9"/>
  <c r="K328" i="9"/>
  <c r="K327" i="9"/>
  <c r="K326" i="9"/>
  <c r="K325" i="9"/>
  <c r="K324" i="9"/>
  <c r="K323" i="9"/>
  <c r="K322" i="9"/>
  <c r="K321" i="9"/>
  <c r="K320" i="9"/>
  <c r="K319" i="9"/>
  <c r="K318" i="9"/>
  <c r="K317" i="9"/>
  <c r="K316" i="9"/>
  <c r="K315" i="9"/>
  <c r="K314" i="9"/>
  <c r="K313" i="9"/>
  <c r="K312" i="9"/>
  <c r="K311" i="9"/>
  <c r="K310" i="9"/>
  <c r="K309" i="9"/>
  <c r="K308" i="9"/>
  <c r="K307" i="9"/>
  <c r="K306" i="9"/>
  <c r="K305" i="9"/>
  <c r="K304" i="9"/>
  <c r="K303" i="9"/>
  <c r="K302" i="9"/>
  <c r="K301" i="9"/>
  <c r="K300" i="9"/>
  <c r="K299" i="9"/>
  <c r="K298" i="9"/>
  <c r="K297" i="9"/>
  <c r="K296" i="9"/>
  <c r="K295" i="9"/>
  <c r="K294" i="9"/>
  <c r="K293" i="9"/>
  <c r="K292" i="9"/>
  <c r="K291" i="9"/>
  <c r="K290" i="9"/>
  <c r="K289" i="9"/>
  <c r="K288" i="9"/>
  <c r="K287" i="9"/>
  <c r="K286" i="9"/>
  <c r="K285" i="9"/>
  <c r="K284" i="9"/>
  <c r="K283" i="9"/>
  <c r="K282" i="9"/>
  <c r="K281" i="9"/>
  <c r="K280" i="9"/>
  <c r="K279" i="9"/>
  <c r="K278" i="9"/>
  <c r="K277" i="9"/>
  <c r="K276" i="9"/>
  <c r="K275" i="9"/>
  <c r="K274" i="9"/>
  <c r="K273" i="9"/>
  <c r="K272" i="9"/>
  <c r="K271" i="9"/>
  <c r="K270" i="9"/>
  <c r="K269" i="9"/>
  <c r="K268" i="9"/>
  <c r="K267" i="9"/>
  <c r="K266" i="9"/>
  <c r="K265" i="9"/>
  <c r="K264" i="9"/>
  <c r="K263" i="9"/>
  <c r="K262" i="9"/>
  <c r="K261" i="9"/>
  <c r="K260" i="9"/>
  <c r="K259" i="9"/>
  <c r="K258" i="9"/>
  <c r="K257" i="9"/>
  <c r="K256" i="9"/>
  <c r="K255" i="9"/>
  <c r="K254" i="9"/>
  <c r="K253" i="9"/>
  <c r="K252" i="9"/>
  <c r="K251" i="9"/>
  <c r="K250" i="9"/>
  <c r="K249" i="9"/>
  <c r="K248" i="9"/>
  <c r="K247" i="9"/>
  <c r="K246" i="9"/>
  <c r="K245" i="9"/>
  <c r="K244" i="9"/>
  <c r="K243" i="9"/>
  <c r="K242" i="9"/>
  <c r="K241" i="9"/>
  <c r="K240" i="9"/>
  <c r="K239" i="9"/>
  <c r="K238" i="9"/>
  <c r="K237" i="9"/>
  <c r="K236" i="9"/>
  <c r="K235" i="9"/>
  <c r="K234" i="9"/>
  <c r="K233" i="9"/>
  <c r="K232" i="9"/>
  <c r="K231" i="9"/>
  <c r="K230" i="9"/>
  <c r="K229" i="9"/>
  <c r="K228" i="9"/>
  <c r="K227" i="9"/>
  <c r="K226" i="9"/>
  <c r="K225" i="9"/>
  <c r="K224" i="9"/>
  <c r="K223" i="9"/>
  <c r="K222" i="9"/>
  <c r="K221" i="9"/>
  <c r="K220" i="9"/>
  <c r="K219" i="9"/>
  <c r="K218" i="9"/>
  <c r="K217" i="9"/>
  <c r="K216" i="9"/>
  <c r="K215" i="9"/>
  <c r="K214" i="9"/>
  <c r="K213" i="9"/>
  <c r="K212" i="9"/>
  <c r="K211" i="9"/>
  <c r="K210" i="9"/>
  <c r="K209" i="9"/>
  <c r="K208" i="9"/>
  <c r="K207" i="9"/>
  <c r="K206" i="9"/>
  <c r="K205" i="9"/>
  <c r="K204" i="9"/>
  <c r="K203" i="9"/>
  <c r="K202" i="9"/>
  <c r="K201" i="9"/>
  <c r="K200" i="9"/>
  <c r="K199" i="9"/>
  <c r="K198" i="9"/>
  <c r="K197" i="9"/>
  <c r="K196" i="9"/>
  <c r="K195" i="9"/>
  <c r="K194" i="9"/>
  <c r="K193" i="9"/>
  <c r="K192" i="9"/>
  <c r="K191" i="9"/>
  <c r="K190" i="9"/>
  <c r="K189" i="9"/>
  <c r="K188" i="9"/>
  <c r="K187" i="9"/>
  <c r="K186" i="9"/>
  <c r="K185" i="9"/>
  <c r="K184" i="9"/>
  <c r="K183" i="9"/>
  <c r="K182" i="9"/>
  <c r="K181" i="9"/>
  <c r="K180" i="9"/>
  <c r="K179" i="9"/>
  <c r="K178" i="9"/>
  <c r="K177" i="9"/>
  <c r="K176" i="9"/>
  <c r="K175" i="9"/>
  <c r="K174" i="9"/>
  <c r="K173" i="9"/>
  <c r="K172" i="9"/>
  <c r="K171" i="9"/>
  <c r="K170" i="9"/>
  <c r="K169" i="9"/>
  <c r="K168" i="9"/>
  <c r="K167" i="9"/>
  <c r="K166" i="9"/>
  <c r="K165" i="9"/>
  <c r="K164" i="9"/>
  <c r="K163" i="9"/>
  <c r="K162" i="9"/>
  <c r="K161" i="9"/>
  <c r="K160" i="9"/>
  <c r="K159" i="9"/>
  <c r="K158" i="9"/>
  <c r="K157" i="9"/>
  <c r="K156" i="9"/>
  <c r="K155" i="9"/>
  <c r="K154" i="9"/>
  <c r="K153" i="9"/>
  <c r="K152" i="9"/>
  <c r="K151" i="9"/>
  <c r="K150" i="9"/>
  <c r="K149" i="9"/>
  <c r="K148" i="9"/>
  <c r="K147" i="9"/>
  <c r="K146" i="9"/>
  <c r="K145" i="9"/>
  <c r="K144" i="9"/>
  <c r="K143" i="9"/>
  <c r="K142" i="9"/>
  <c r="K141" i="9"/>
  <c r="K140" i="9"/>
  <c r="K139" i="9"/>
  <c r="K138" i="9"/>
  <c r="K137" i="9"/>
  <c r="K136" i="9"/>
  <c r="K135" i="9"/>
  <c r="K134" i="9"/>
  <c r="K133" i="9"/>
  <c r="K132" i="9"/>
  <c r="K131" i="9"/>
  <c r="K130" i="9"/>
  <c r="K129" i="9"/>
  <c r="K128" i="9"/>
  <c r="K127" i="9"/>
  <c r="K126" i="9"/>
  <c r="K125" i="9"/>
  <c r="K124" i="9"/>
  <c r="K123" i="9"/>
  <c r="K122" i="9"/>
  <c r="K121" i="9"/>
  <c r="K120" i="9"/>
  <c r="K119" i="9"/>
  <c r="K118" i="9"/>
  <c r="K117" i="9"/>
  <c r="K116" i="9"/>
  <c r="K115" i="9"/>
  <c r="K114" i="9"/>
  <c r="K113" i="9"/>
  <c r="K112" i="9"/>
  <c r="K111" i="9"/>
  <c r="K110" i="9"/>
  <c r="K109" i="9"/>
  <c r="K108" i="9"/>
  <c r="K107" i="9"/>
  <c r="K106" i="9"/>
  <c r="K105" i="9"/>
  <c r="K104" i="9"/>
  <c r="K103" i="9"/>
  <c r="K102" i="9"/>
  <c r="K101" i="9"/>
  <c r="K100" i="9"/>
  <c r="K99" i="9"/>
  <c r="K98" i="9"/>
  <c r="K97" i="9"/>
  <c r="K96" i="9"/>
  <c r="K95" i="9"/>
  <c r="K94" i="9"/>
  <c r="K93" i="9"/>
  <c r="K92" i="9"/>
  <c r="K91" i="9"/>
  <c r="K90" i="9"/>
  <c r="K89" i="9"/>
  <c r="K88" i="9"/>
  <c r="K87" i="9"/>
  <c r="K86" i="9"/>
  <c r="K85" i="9"/>
  <c r="K84" i="9"/>
  <c r="K83" i="9"/>
  <c r="K82" i="9"/>
  <c r="K81" i="9"/>
  <c r="K80" i="9"/>
  <c r="K79" i="9"/>
  <c r="K78" i="9"/>
  <c r="K77" i="9"/>
  <c r="K76" i="9"/>
  <c r="K75" i="9"/>
  <c r="K74" i="9"/>
  <c r="K73" i="9"/>
  <c r="K72" i="9"/>
  <c r="K71" i="9"/>
  <c r="K70" i="9"/>
  <c r="K69" i="9"/>
  <c r="K68" i="9"/>
  <c r="K67" i="9"/>
  <c r="K66" i="9"/>
  <c r="K65" i="9"/>
  <c r="K64" i="9"/>
  <c r="K63" i="9"/>
  <c r="K62" i="9"/>
  <c r="K61" i="9"/>
  <c r="K60" i="9"/>
  <c r="K59" i="9"/>
  <c r="K58" i="9"/>
  <c r="K57" i="9"/>
  <c r="K56" i="9"/>
  <c r="K55" i="9"/>
  <c r="K54" i="9"/>
  <c r="K53" i="9"/>
  <c r="K52" i="9"/>
  <c r="K51" i="9"/>
  <c r="K50" i="9"/>
  <c r="K49" i="9"/>
  <c r="K48" i="9"/>
  <c r="K47" i="9"/>
  <c r="K46" i="9"/>
  <c r="K45" i="9"/>
  <c r="K44" i="9"/>
  <c r="K43" i="9"/>
  <c r="K42" i="9"/>
  <c r="K41" i="9"/>
  <c r="K40" i="9"/>
  <c r="K39" i="9"/>
  <c r="K38" i="9"/>
  <c r="K37" i="9"/>
  <c r="K36" i="9"/>
  <c r="K35" i="9"/>
  <c r="K34" i="9"/>
  <c r="K33" i="9"/>
  <c r="K32" i="9"/>
  <c r="K31" i="9"/>
  <c r="K30" i="9"/>
  <c r="K29" i="9"/>
  <c r="K28" i="9"/>
  <c r="K27" i="9"/>
  <c r="K26" i="9"/>
  <c r="K25" i="9"/>
  <c r="K24" i="9"/>
  <c r="K23" i="9"/>
  <c r="K22" i="9"/>
  <c r="K21" i="9"/>
  <c r="K20" i="9"/>
  <c r="K19" i="9"/>
  <c r="K18" i="9"/>
  <c r="K17" i="9"/>
  <c r="K16" i="9"/>
  <c r="K15" i="9"/>
  <c r="T14" i="9"/>
  <c r="Q14" i="9"/>
  <c r="R14" i="9" s="1"/>
  <c r="K14" i="9"/>
  <c r="T13" i="9"/>
  <c r="Q13" i="9"/>
  <c r="S13" i="9" s="1"/>
  <c r="K13" i="9"/>
  <c r="T12" i="9"/>
  <c r="Q12" i="9"/>
  <c r="S12" i="9" s="1"/>
  <c r="K12" i="9"/>
  <c r="S14" i="9" l="1"/>
  <c r="R12" i="9"/>
  <c r="R13" i="9"/>
  <c r="L12" i="9"/>
</calcChain>
</file>

<file path=xl/sharedStrings.xml><?xml version="1.0" encoding="utf-8"?>
<sst xmlns="http://schemas.openxmlformats.org/spreadsheetml/2006/main" count="3209" uniqueCount="1250">
  <si>
    <t xml:space="preserve">PROCESO DE GERENCIA ESTRATÉGICA </t>
  </si>
  <si>
    <t>FORMATO MATRIZ DE RIESGOS POR PROCESO</t>
  </si>
  <si>
    <t>Matriz de riesgos DASCD</t>
  </si>
  <si>
    <t>CATEGORIA</t>
  </si>
  <si>
    <t>PUNTAJE</t>
  </si>
  <si>
    <t>DESCRIPCION</t>
  </si>
  <si>
    <t>Porcentaje sobre total de Casos</t>
  </si>
  <si>
    <t>Análisis del riesgo</t>
  </si>
  <si>
    <t>Valoración del riesgo</t>
  </si>
  <si>
    <t>Seleccione Probabilidad</t>
  </si>
  <si>
    <t>Riesgo Inherente</t>
  </si>
  <si>
    <t>Riesgo residual</t>
  </si>
  <si>
    <t>MUY IMPROBABLE</t>
  </si>
  <si>
    <t>Riesgo cuya probabilidad de ocurrencia es MUY IMPROBABLE, es decir, se tiene entre un valor del 0% y del 10% de seguridad que el riesgo se presente</t>
  </si>
  <si>
    <t>mayor que 70% - menor o igual que 100%</t>
  </si>
  <si>
    <t>AMBIENTAL</t>
  </si>
  <si>
    <t>Proceso/
Objetivo</t>
  </si>
  <si>
    <t>Consecuencia</t>
  </si>
  <si>
    <t>Tipo de riesgo</t>
  </si>
  <si>
    <t>Probabilidad</t>
  </si>
  <si>
    <t>Impacto</t>
  </si>
  <si>
    <t>Conca</t>
  </si>
  <si>
    <t>Zona del riesgo</t>
  </si>
  <si>
    <t>Total</t>
  </si>
  <si>
    <t>IMPROBABLE</t>
  </si>
  <si>
    <t>Riesgo cuya probabilidad de ocurrencia es IMPROBABLE, es decir, se tiene entre un valor mayor al 11% y un 30% de seguridad que el riesgo se presente</t>
  </si>
  <si>
    <t>mayor que 30% - menor o igual que 70%</t>
  </si>
  <si>
    <t>DE CUMPLIMIENTO</t>
  </si>
  <si>
    <t>OPERATIVO</t>
  </si>
  <si>
    <t>Preventivo</t>
  </si>
  <si>
    <t>Parcialmente</t>
  </si>
  <si>
    <t>ESTRATÉGICO</t>
  </si>
  <si>
    <t xml:space="preserve">POSIBLE </t>
  </si>
  <si>
    <t>Riesgo cuya probabilidad de ocurrencia es MODERADO, es decir, se tiene entre un valor mayor al 31% y un 65% de seguridad que el riesgo se presente</t>
  </si>
  <si>
    <t>mayor que 10% - menor o igual que 30%</t>
  </si>
  <si>
    <t>PROBABLE</t>
  </si>
  <si>
    <t>Riesgo cuya probabilidad de ocurrencia es PROBABLE, es decir, se tiene entre un valor mayor al 66% y un 89% de seguridad que el riesgo se presente</t>
  </si>
  <si>
    <t>mayor que 3% - menor o igual que 10%</t>
  </si>
  <si>
    <t>CASI SEGURO</t>
  </si>
  <si>
    <t>Riesgo cuya probabilidad de ocurrencia es CASI CIERTO, es decir, se tiene entre un valor mayor al 90% y un 100% de seguridad que el riesgo se presente</t>
  </si>
  <si>
    <t>mayor que 0% - menor o igual que 3%</t>
  </si>
  <si>
    <t>Correctivo</t>
  </si>
  <si>
    <t>DE IMAGEN</t>
  </si>
  <si>
    <t>FINANCIERO</t>
  </si>
  <si>
    <t>CORRUPCIÓN</t>
  </si>
  <si>
    <t>TECNOLÓGICO</t>
  </si>
  <si>
    <t>Si</t>
  </si>
  <si>
    <t>No</t>
  </si>
  <si>
    <t>Posibilidades</t>
  </si>
  <si>
    <t>concat</t>
  </si>
  <si>
    <t>Calificación</t>
  </si>
  <si>
    <t>Bajo</t>
  </si>
  <si>
    <t>Moderado</t>
  </si>
  <si>
    <t>Alto</t>
  </si>
  <si>
    <t>Extremadamente alto</t>
  </si>
  <si>
    <t>ACEPTABLE: Asumir</t>
  </si>
  <si>
    <t>BAJO: Asumir</t>
  </si>
  <si>
    <t>MODERADO: Asumir y Revisar</t>
  </si>
  <si>
    <t>ALTO: Reducir, evitar, compartir o transferir</t>
  </si>
  <si>
    <t>EXTREMO: Reducir, evitar, compartir o transferir</t>
  </si>
  <si>
    <t>IDENTIFICACIÓN</t>
  </si>
  <si>
    <t>Plan de manejo/ Monitoreo y revisión</t>
  </si>
  <si>
    <t>Zona de riesgo/Manejo</t>
  </si>
  <si>
    <t>Responsable del Proceso</t>
  </si>
  <si>
    <t>Código: E-GES-FM-007</t>
  </si>
  <si>
    <t xml:space="preserve">AUTOCONTROL DEL PROCESO </t>
  </si>
  <si>
    <t xml:space="preserve">SEGUIMIENTO CONTROL INTERNO </t>
  </si>
  <si>
    <t>PERIODO 2 
( Mayo, junio, julio, agosto)</t>
  </si>
  <si>
    <t xml:space="preserve">PERIODO 1 
(Enero, febrero, marzo, abril)  </t>
  </si>
  <si>
    <t>PERIODO 3
 ( Septiembre, octubre, noviembre, diciembre)</t>
  </si>
  <si>
    <t xml:space="preserve">Si </t>
  </si>
  <si>
    <t xml:space="preserve">Materialización
Sí / No </t>
  </si>
  <si>
    <t xml:space="preserve">MACROPROCESO ESTRATÉGICO 
DIRECCIONAMIENTO INSTITUCIONAL </t>
  </si>
  <si>
    <t xml:space="preserve">Evaluación del control </t>
  </si>
  <si>
    <t>Está Documentado</t>
  </si>
  <si>
    <t>Es Aplicado</t>
  </si>
  <si>
    <t>Es Efectivo</t>
  </si>
  <si>
    <t xml:space="preserve"> Descripción del control Existente  </t>
  </si>
  <si>
    <t xml:space="preserve">Acciones preventivas para disminuir el riesgo </t>
  </si>
  <si>
    <t xml:space="preserve">Acción </t>
  </si>
  <si>
    <t xml:space="preserve">Responsable de implementar la acción </t>
  </si>
  <si>
    <t xml:space="preserve">Fecha de inicio de implementación </t>
  </si>
  <si>
    <t xml:space="preserve">Fecha de final de implementación </t>
  </si>
  <si>
    <t xml:space="preserve">Registro de evidencia de implementacipon de la acción </t>
  </si>
  <si>
    <t>Evaluación</t>
  </si>
  <si>
    <t xml:space="preserve">EVALUACIÓN DEL CONTROL </t>
  </si>
  <si>
    <t xml:space="preserve">No </t>
  </si>
  <si>
    <t xml:space="preserve">Aplicado </t>
  </si>
  <si>
    <t>Eficaz</t>
  </si>
  <si>
    <t xml:space="preserve">Documentado </t>
  </si>
  <si>
    <t>0-50</t>
  </si>
  <si>
    <t xml:space="preserve">Entre </t>
  </si>
  <si>
    <t>51-75</t>
  </si>
  <si>
    <t>76-100</t>
  </si>
  <si>
    <t xml:space="preserve">RANGOS </t>
  </si>
  <si>
    <t xml:space="preserve">Calificación de los controles: </t>
  </si>
  <si>
    <t xml:space="preserve">Dependiendo de los controles, la probabilidad o el impacto pueden disminuir </t>
  </si>
  <si>
    <t xml:space="preserve">Materializado </t>
  </si>
  <si>
    <t>Versión: 8.0</t>
  </si>
  <si>
    <t>Vigencia desde: Febrero de 2019</t>
  </si>
  <si>
    <t xml:space="preserve">Riesgo </t>
  </si>
  <si>
    <t xml:space="preserve">ACTIVO </t>
  </si>
  <si>
    <t xml:space="preserve">ÁREA/PROCESO </t>
  </si>
  <si>
    <t xml:space="preserve">RIESGO </t>
  </si>
  <si>
    <t xml:space="preserve">AMENAZA </t>
  </si>
  <si>
    <t xml:space="preserve">CAUSAS/ VULNERABILIDADES </t>
  </si>
  <si>
    <t xml:space="preserve">CONSECUENCIAS </t>
  </si>
  <si>
    <t>Causas</t>
  </si>
  <si>
    <t xml:space="preserve">Asignado </t>
  </si>
  <si>
    <t xml:space="preserve">No asignado </t>
  </si>
  <si>
    <t xml:space="preserve">Segregación y autoridad del responsable </t>
  </si>
  <si>
    <t xml:space="preserve">Periodicidad </t>
  </si>
  <si>
    <t xml:space="preserve">Responsable </t>
  </si>
  <si>
    <t xml:space="preserve">Adecuado </t>
  </si>
  <si>
    <t xml:space="preserve">Inadecuado </t>
  </si>
  <si>
    <t xml:space="preserve">Oportuna </t>
  </si>
  <si>
    <t xml:space="preserve">Inoportuna </t>
  </si>
  <si>
    <t>Confiable</t>
  </si>
  <si>
    <t xml:space="preserve">No confiable </t>
  </si>
  <si>
    <t xml:space="preserve">Se investigan y resuelven oportunamente </t>
  </si>
  <si>
    <t xml:space="preserve">No se investigan y resuelven oportunamente </t>
  </si>
  <si>
    <t>Completa</t>
  </si>
  <si>
    <t xml:space="preserve">Incompleta </t>
  </si>
  <si>
    <t xml:space="preserve">No Existe </t>
  </si>
  <si>
    <t xml:space="preserve">Propósito </t>
  </si>
  <si>
    <t xml:space="preserve">Prevenir </t>
  </si>
  <si>
    <t xml:space="preserve">Detectar </t>
  </si>
  <si>
    <t xml:space="preserve">No es un control </t>
  </si>
  <si>
    <t xml:space="preserve">Cómo se realiza la actividad de control </t>
  </si>
  <si>
    <t xml:space="preserve">Evidencia de ejecución del control </t>
  </si>
  <si>
    <t>Evaluación del riesgo</t>
  </si>
  <si>
    <t xml:space="preserve">Valoración del  control (Diseño) </t>
  </si>
  <si>
    <t xml:space="preserve">Valoración del  control (ejecución) </t>
  </si>
  <si>
    <t xml:space="preserve">VALORACIÓN DISEÑO </t>
  </si>
  <si>
    <t xml:space="preserve">diseño del control </t>
  </si>
  <si>
    <t xml:space="preserve">fuerte </t>
  </si>
  <si>
    <t>96 -100</t>
  </si>
  <si>
    <t xml:space="preserve">Moderado </t>
  </si>
  <si>
    <t>86 - 95</t>
  </si>
  <si>
    <t xml:space="preserve">Débil </t>
  </si>
  <si>
    <t>0 -85</t>
  </si>
  <si>
    <t>EJECUCIÓN</t>
  </si>
  <si>
    <t xml:space="preserve">SOLIDEZ DEL CONTROL INDIVUDUAL </t>
  </si>
  <si>
    <t xml:space="preserve">SÓLIDEZ DEL CONJUNTO DE CONTROLES </t>
  </si>
  <si>
    <t xml:space="preserve">Resultado </t>
  </si>
  <si>
    <t xml:space="preserve">Rango </t>
  </si>
  <si>
    <t xml:space="preserve">SOLIDEZ CONTROL INDIVIDUAL </t>
  </si>
  <si>
    <t>fuerte + fuerte= fuerte</t>
  </si>
  <si>
    <t xml:space="preserve">Fuerte + moderado = moderado </t>
  </si>
  <si>
    <t xml:space="preserve">Fuerte + debil = débil </t>
  </si>
  <si>
    <t xml:space="preserve">DISEÑO </t>
  </si>
  <si>
    <t xml:space="preserve">Fuerte </t>
  </si>
  <si>
    <t xml:space="preserve">Moderado + Fuerte = moderado </t>
  </si>
  <si>
    <t xml:space="preserve">moderado + moderado = moderado </t>
  </si>
  <si>
    <t xml:space="preserve">moderado + debil = débil </t>
  </si>
  <si>
    <t>débil + fuerte = débil</t>
  </si>
  <si>
    <t>débil + moderado = débil</t>
  </si>
  <si>
    <t>débil + débil = débil</t>
  </si>
  <si>
    <t>F U E R T E : 1 0 0 M O D E R A D O : 5 0 D E B I L : 0</t>
  </si>
  <si>
    <t>Descripción del Riesgo</t>
  </si>
  <si>
    <t>DESCRIPCIÓN</t>
  </si>
  <si>
    <t xml:space="preserve">SOLIDEZ DEL CONTROL </t>
  </si>
  <si>
    <t>El control se ejecuta de manera consistente por parte del responsable</t>
  </si>
  <si>
    <t>El control se ejecuta algunas veces por parte del responsable</t>
  </si>
  <si>
    <t>El control no se ejecuta por parte del responsable</t>
  </si>
  <si>
    <t>El control disminuye la probabilidad</t>
  </si>
  <si>
    <t>CONTROLES AYUDAN A DISMINUIR IMPACTO</t>
  </si>
  <si>
    <t>CONTROLES AYUDAN A DISMINUIR PROBABILIDAD</t>
  </si>
  <si>
    <t>Directamente</t>
  </si>
  <si>
    <t>Indirectamente</t>
  </si>
  <si>
    <t>No disminuye</t>
  </si>
  <si>
    <t>El control disminuye el Impacto</t>
  </si>
  <si>
    <t>¿Afectar al grupo de funcionarios del proceso?</t>
  </si>
  <si>
    <t>¿Afectar el cumplimiento de metas y objetivos de la dependencia?</t>
  </si>
  <si>
    <t>¿Afectar el cumplimiento de misión de la Entidad?</t>
  </si>
  <si>
    <t>¿Generar pérdida de recursos económicos?</t>
  </si>
  <si>
    <t>¿Afectar la generación de los productos o la prestación de servicios?</t>
  </si>
  <si>
    <t>¿Dar lugar al detrimento de calidad de vida de la comunidad por la pérdida
del bien o servicios o los recursos públicos?</t>
  </si>
  <si>
    <t>¿Generar pérdida de información de la Entidad?</t>
  </si>
  <si>
    <t>¿Generar intervención de los órganos de control, de la Fiscalía, u otro ente?</t>
  </si>
  <si>
    <t>¿Dar lugar a procesos sancionatorios?</t>
  </si>
  <si>
    <t>¿Dar lugar a procesos disciplinarios?</t>
  </si>
  <si>
    <t>¿Dar lugar a procesos fiscales?</t>
  </si>
  <si>
    <t>¿Dar lugar a procesos penales?</t>
  </si>
  <si>
    <t>¿Generar pérdida de credibilidad del sector?</t>
  </si>
  <si>
    <t>¿Ocasionar lesiones físicas o pérdida de vidas humanas?</t>
  </si>
  <si>
    <t>¿Afectar la imagen regional?</t>
  </si>
  <si>
    <t>¿Afectar la imagen nacional?</t>
  </si>
  <si>
    <t>Impacto riesgo de corrupción</t>
  </si>
  <si>
    <t>SI</t>
  </si>
  <si>
    <t>NO</t>
  </si>
  <si>
    <t>¿Afectar el cumplimiento de la misión del sector al que pertenece la entidad?</t>
  </si>
  <si>
    <t>¿Generar pérdida de confianza de la entidad, afectando su reputación?</t>
  </si>
  <si>
    <t>¿Generar daño ambiental?</t>
  </si>
  <si>
    <t>fuerte fuerte</t>
  </si>
  <si>
    <t>Fuerte + moderado</t>
  </si>
  <si>
    <t xml:space="preserve">Fuerte + debil </t>
  </si>
  <si>
    <t xml:space="preserve">Moderado + Fuerte </t>
  </si>
  <si>
    <t xml:space="preserve">moderado + moderado </t>
  </si>
  <si>
    <t>moderado + debil</t>
  </si>
  <si>
    <t>Análisis y evaluación de los controles</t>
  </si>
  <si>
    <t xml:space="preserve">SOLIDEZ DEL CONJUNTODE LOS CON TROLES. </t>
  </si>
  <si>
    <t xml:space="preserve">CONTROLES AYUDAN A DISMINUIR LA PROBABILIDAD </t>
  </si>
  <si>
    <t>Fuerte</t>
  </si>
  <si>
    <t>probabilidad</t>
  </si>
  <si>
    <t>impacto</t>
  </si>
  <si>
    <t>desplaza</t>
  </si>
  <si>
    <t>codigo</t>
  </si>
  <si>
    <t>OLUMNAS EN LA MATRIZ DE RIESGO QUE SE DESPLAZA</t>
  </si>
  <si>
    <t>p1</t>
  </si>
  <si>
    <t>i1</t>
  </si>
  <si>
    <t>p2</t>
  </si>
  <si>
    <t>i2</t>
  </si>
  <si>
    <t>p3</t>
  </si>
  <si>
    <t>i3</t>
  </si>
  <si>
    <t>p4</t>
  </si>
  <si>
    <t>i4</t>
  </si>
  <si>
    <t>p5</t>
  </si>
  <si>
    <t>i5</t>
  </si>
  <si>
    <t>p6</t>
  </si>
  <si>
    <t>i6</t>
  </si>
  <si>
    <t>p7</t>
  </si>
  <si>
    <t>i7</t>
  </si>
  <si>
    <t>p8</t>
  </si>
  <si>
    <t>i8</t>
  </si>
  <si>
    <t>Cantidad Cuadrantes a disminuir en probabilidad</t>
  </si>
  <si>
    <t>Cantidad Cuadrantes a disminuir en impacto</t>
  </si>
  <si>
    <t>Probabilidad e impacto después del riesgo residual</t>
  </si>
  <si>
    <t>Bajo: Asumir</t>
  </si>
  <si>
    <t>Cuenta impacto</t>
  </si>
  <si>
    <t>Desarticulación de procesos y procedimientos para entregar los productos y servicios de la entidad con calidad</t>
  </si>
  <si>
    <t xml:space="preserve">Jefe Oficina Asesora de Planeación  / Líder de Gestión del Conocimiento </t>
  </si>
  <si>
    <t xml:space="preserve">Uso de información con fines diferentes a la gestión del talento humano para beneficio de terceros </t>
  </si>
  <si>
    <t>El Ofrecimiento/recepción de sobornos o beneficios de algún otro tipo para favorecer intereses particulares y la Falta de registr, control y trazabilidad de las solicitudes pueden generar  que se haga Uso de información con fines diferentes a la gestión del talento humano para beneficio de terceros, lo cual podría ocasionar Investigaciones por responsabilidad disciplinaria, penal, revictimización a población vulnerable, vulneración de ley de protección de datos personales</t>
  </si>
  <si>
    <t xml:space="preserve">Investigaciones por responsabilidad disciplinaria, penal. 
Revictimización a población vulnerable 
Vulneración de ley de protección de datos personales
</t>
  </si>
  <si>
    <t xml:space="preserve">Subdirector Técnico  Jurídico / Líder de Organización del trabajo </t>
  </si>
  <si>
    <t>Procesos de contratación direccionados para favorecer a un particular o tercero</t>
  </si>
  <si>
    <t xml:space="preserve">Adjudicación de contratos viciada
Responsabilidad disciplinaria, penal y fiscal
Incumplimientos de las obligaciones contractuales en la ejecución
Nulidad del proceso 
Castigos presupuestales 
Detrimento patrimonial 
Demandas administrativas </t>
  </si>
  <si>
    <t xml:space="preserve">AUTOCONTROL DEL PROCESO 
PRIMERA LINEA DE DEFENSA </t>
  </si>
  <si>
    <t xml:space="preserve">SEGUIMIENTO CONTROL INTERNO
TERCERA LINEA DE DEFENSA  </t>
  </si>
  <si>
    <t xml:space="preserve">SEGUIMIENTO OAP 
SEGUNDA LÍNEA DE DEFENSA </t>
  </si>
  <si>
    <t xml:space="preserve"> Ofrecimiento/recepción de sobornos o beneficios de algún otro tipo para favorecer intereses particulares.
</t>
  </si>
  <si>
    <t xml:space="preserve">Que pasa con las desviaciones </t>
  </si>
  <si>
    <t>DEPARTAMENTO ADMINISTRATIVO DEL SERVICIO CIVIL DISTRITAL</t>
  </si>
  <si>
    <t>Versión: 9.0</t>
  </si>
  <si>
    <t>RIESGO</t>
  </si>
  <si>
    <t>Factores Externos</t>
  </si>
  <si>
    <t>Factores Internos</t>
  </si>
  <si>
    <t>Contexto del Proceso</t>
  </si>
  <si>
    <t>Contexto</t>
  </si>
  <si>
    <t>Amenazas</t>
  </si>
  <si>
    <t>Oportunidades</t>
  </si>
  <si>
    <t>Debilidades</t>
  </si>
  <si>
    <t>Fortalezas</t>
  </si>
  <si>
    <t>Identificación Proceso</t>
  </si>
  <si>
    <t>Económicos:
disponibilidad de capital, liquidez, mercados financieros, desempleo, competencia.</t>
  </si>
  <si>
    <t>Financieros:
presupuesto de funcionamiento, recursos de inversión, infraestructura, capacidad instalada.</t>
  </si>
  <si>
    <t>DISEÑO DEL PROCESO: claridad en la descripción del alcance y objetivo del proceso.</t>
  </si>
  <si>
    <t>Políticos: 
cambios de gobierno, legislación, políticas públicas, regulación.</t>
  </si>
  <si>
    <t>Personal:
Competencia del personal, disponibilidad del personal, seguridad y salud ocupacional.</t>
  </si>
  <si>
    <t>INTERACCIONES CON OTROS PROCESOS: relación precisa con otros procesos en cuanto a insumos, proveedores, productos, usuarios o clientes.</t>
  </si>
  <si>
    <t>Sociales: 
demografía, responsabilidad social, orden público.</t>
  </si>
  <si>
    <t>Procesos:
capacidad, diseño, ejecución, proveedores, entradas, salidas, gestión del conocimiento.</t>
  </si>
  <si>
    <t>TRANSVERSALIDAD: procesos que determinan lineamientos necesarios para el desarrollo de todos los procesos del DASCD.</t>
  </si>
  <si>
    <t>Tecnológicos: 
avances en tecnología, acceso a sistemas de información externos, gobierno en línea.</t>
  </si>
  <si>
    <t>Tecnología: 
integridad de datos, disponibilidad de datos y sistemas, desarrollo, producción, mantenimiento de sistemas de información.</t>
  </si>
  <si>
    <t>PROCEDIMIENTOS ASOCIADOS: pertinencia en los procedimientos que desarrollan los procesos.</t>
  </si>
  <si>
    <t>Medio Ambientales:
emisiones y residuos, energía, catástrofes naturales, desarrollo sostenible.</t>
  </si>
  <si>
    <t>Estratégicos:
direccionamiento estratégico, planeación institucional, liderazgo, trabajo en equipo.</t>
  </si>
  <si>
    <t>RESPONSABLES DEL PROCESO: grado de autoridad y responsabilidad de los funcionarios frente al proceso.</t>
  </si>
  <si>
    <t>Comunicación Externa: mecanismos utilizados para entrar en contacto con los usuarios o ciudadanos, canales establecidos para que el mismo se comunique con el DASCD.</t>
  </si>
  <si>
    <t>Comunicación Interna: 
canales utilizados y su efectividad, flujo de la información necesaria para el desarrollo de las operaciones.</t>
  </si>
  <si>
    <t>COMUNICACIÓN ENTRE LOS PROCESOS: efectividad en los flujos de información determinados en la interacción de los procesos.</t>
  </si>
  <si>
    <r>
      <rPr>
        <u/>
        <sz val="10"/>
        <color theme="0"/>
        <rFont val="Arial"/>
        <family val="2"/>
      </rPr>
      <t>ACTIVOS DE SEGURIDAD DIGITAL DEL PROCESO:</t>
    </r>
    <r>
      <rPr>
        <sz val="10"/>
        <color theme="0"/>
        <rFont val="Arial"/>
        <family val="2"/>
      </rPr>
      <t xml:space="preserve"> información, aplicaciones, hardware entre otros, que se deben proteger para garantizar el funcionamiento interno de cada proceso, como de cara al ciudadano.</t>
    </r>
  </si>
  <si>
    <t>PERIODO 1 
(enero, febrero, marzo, abril)</t>
  </si>
  <si>
    <t>PERIODO 2
 (mayo, junio, julio, agosto)</t>
  </si>
  <si>
    <t>PERIODO 3
 (septiembre, octubre, noviembre, diciembre)</t>
  </si>
  <si>
    <t xml:space="preserve">Toma de decisiones sin datos oportunos de la gestión de la Entidad </t>
  </si>
  <si>
    <t>El seguimiento inoportuno a  los planes y  proyectos de la Entidad y/o la Insuficiente verificación de las evidencias que soportan los avances de los proyectos de la Entidad, pueden generar que se presente el riesgo de toma de decisiones sin datos oportunos de la gestión de la Entidad, lo cual ocasiona en dado caso incumplimiento de las metas de la Entidad y/o presentación o divulgación de información no confiable</t>
  </si>
  <si>
    <t>Incumplimiento de las metas de la Entidad
Presentación o divulgación de información no confiable</t>
  </si>
  <si>
    <t xml:space="preserve">Insuficiente verificación de las evidencias que soportan los avances de los proyectos de la Entidad </t>
  </si>
  <si>
    <t xml:space="preserve">Planeación inoportuna de planes y proyectos para cada vigencia </t>
  </si>
  <si>
    <t>El entregar lineamientos pocos claros o inoportunos para la planeación de los proyectos hacia las dependencias, puede generar la inoportunidad en la planeación de planes y proyectos para cada vigencia en la Entidad, lo cual puede generar incumplimiento de las metas por no tener el tiempo suficiente para la ejecución de los proyectos</t>
  </si>
  <si>
    <t>Lineamientos pocos claros o inoportunos para la planeación de los proyectos hacia las dependencias</t>
  </si>
  <si>
    <t xml:space="preserve">Incumplimiento de metas de la Entidad </t>
  </si>
  <si>
    <t>La Oficina Asesora de Planeación, anualmente define los lineamientos en los cuales se establecen las fechas  para realizar la Planeación de la Entidad para la siguiente vigencia, éstos se informan a través de correo electrónico a todos los Jefes y subdirectores a cada una de las áreas. De igual manera se asignan profesionales de la OAP para realizar acompañamiento en la construcción de los proyectos y planes de acción. Los profesionales asignados realizan seguimiento al cumplimiento de las fechas de entrega por parte de las áreas. La evidencia queda registrada en listados de asistencia de reuniones entre la OAP y las dependencias. En caso de presentar retrasos en las fechas, el profesional asignado informa al Jefe de la OAP para haga el llamado al Jefe o subdirector  correspondiente</t>
  </si>
  <si>
    <t>Jefe Oficina Asesora de Planeación / Líder del proceso de Sistemas de Gestión</t>
  </si>
  <si>
    <t xml:space="preserve">Modelo de gestión no acorde con los lineamientos  establecidos </t>
  </si>
  <si>
    <t xml:space="preserve">La falta de planificación de las actividades que garanticen la implementación de los lineamientos del modelo de gestión de la Entidad, y/o la falta de seguimiento a la implementación de los lineamientos, pueden ocasionar que se tenga un modelo de gestión  no acorde con dichos lineamientos, lo cual puede generar, hallazgos administrativos de órganos de control, entes certificadores, o resultados negativos en la medición  de los instrumentos de gestión nacionales y distritales
</t>
  </si>
  <si>
    <t xml:space="preserve">Falta de planificación de las actividades que garanticen la implementación de los lineamientos del modelo de gestión </t>
  </si>
  <si>
    <t xml:space="preserve">
Hallazgos administrativos de órganos de control y/o de entes certificadores
Resultados negativos en la medición  de los instrumentos de gestión nacionales y distritales
</t>
  </si>
  <si>
    <t xml:space="preserve">El Profesional de la OAP responsable del Modelo de Gestión, anualmente,  a partir de los autodiagnósticos y resultados del FURAG y otras mediciones de gestión,  orienta a las dependencias en la inclusión de temas a implementar y/o ajustar relacionados con el MIPG antes de 31 de enero de la siguiente vigencia para que sean incluidos en sus planes de acción. Una vez se consolida el Plan de Acción Institucional se verifica que esas orientaciones estén inmersas en  los diferentes planes de acción de cada dependencia y de allí se extrae la información y se consolidan en el "PLAN DE ADECUACIÓN E IMPLEMENTACIÓN DEL MODELO INTEGRADO DE PLANEACIÓN Y GESTIÓN  - MIPG" como evidencia de esta planificación.
En caso de que se evidencien acciones faltantes por incluir, se   solicita la inclusión a la dependencia correspondiente. </t>
  </si>
  <si>
    <t xml:space="preserve">El profesional de la OAP responsable del Sistema de Gestión de Calidad, anualmente realiza la planificación de las actividades generales para el mantenimiento del sistema de gestión, las cuales quedan en el cronograma del proyecto del Plan de acción de la OAP, este plan es enviado al Jefe de la OAP para su aprobación, en caso de encontrar que hay actividades faltantes, la Jefe de la OAP solicita la inclusión mediante correo electrónico. </t>
  </si>
  <si>
    <t>Falta de seguimiento a la implementación de los lineamientos del modelo de gestión</t>
  </si>
  <si>
    <t xml:space="preserve">Los Profesionales de la OAP, mensualmente realizan seguimiento a la ejecución de los proyectos de cada dependencia, dentro de los cuales se incluyen los relacionados con la implementación del MIPG y de los sistemas de gestión de la Entidad. Estos seguimientos quedan registrados en los cronogramas en el formato: E-GES-FM-023 Cronograma Proyecto, en caso de haber actividades que no se ejecuten de acuerdo con lo programado, se registra la justificación en el seguimiento del proyecto. </t>
  </si>
  <si>
    <t xml:space="preserve">Los errores en el procesamiento de la información, sumado a los cambios en la forma de procesamiento de la información, pueden generar la publicación de datos con disparidad en cifras estadísticas dispuestos en los diferentes instrumentos oficiales de la Entidad, lo cual puede ocasionar pérdida de credibilidad en la Entidad, toma de decisiones basados en información errada o limitación en el control social </t>
  </si>
  <si>
    <t xml:space="preserve">Errores en el procesamiento de la información </t>
  </si>
  <si>
    <t xml:space="preserve">Pérdida de credibilidad en la Entidad 
Toma de decisiones basados en información errada
Limitación en el control social </t>
  </si>
  <si>
    <t xml:space="preserve">Cambios en la forma de procesamiento de la información </t>
  </si>
  <si>
    <t xml:space="preserve">Jefe Oficina TIC´s / Líder de Seguridad de la Información </t>
  </si>
  <si>
    <t>Modelo de seguridad y privacidad de la información no implementado de acuerdo con  las necesidades de la Entidad</t>
  </si>
  <si>
    <t xml:space="preserve">No contar con la planeación de todos los recursos necesarios para la implementación del MSPI (humanos, financieros, infraestructura) </t>
  </si>
  <si>
    <t xml:space="preserve">La OTIC anualmente establece el proyecto de implementación del MSPI en el "PLAN DE SEGURIDAD Y PRIVACIDAD DE LA INFORMACIÓN", en el "PLAN DE ACCIÓN INSTITUCIONAL", en el "PLAN ANUAL DE ADQUISICIONES"  y en el "PLAN ANUAL DE CONTRATACIÓN", en el cual se planifican los recursos necesarios para la implementación del MSPI.  En el caso que haya alguna necesidad de recursos no identificada en los planes, se solicita en el comité de contratación la creación de la línea o en un comité institucional de gestión y desempeño la modificación del plan correspondiente. La evidencia de la planificación queda en los planes, y las modificaciones en las actas de los comités. </t>
  </si>
  <si>
    <t>Desconocimiento de los objetivos estratégicos de la Entidad con relación a la seguridad de la información</t>
  </si>
  <si>
    <t xml:space="preserve">La OTIC anualmente revisa y alinea la estrategia de la OTIC con los objetivos estratégicos de la entidad, lo cual queda evidenciado en el PETI. En caso de que los objetivos no estén alineados, se realiza la  actualización del PETI y se formaliza el documento bajo una nueva versión en el Sistema de Gestión. </t>
  </si>
  <si>
    <t>No mantener informado a la Alta Dirección acerca de la implementación del MSPI</t>
  </si>
  <si>
    <t>El Jefe de la OTIC socializará trimestralmente el estado de la implementación del MSPI en los comités institucionales de gestión y desempeño, quedando la evidencia en las actas del comité.  Si no se puede realizar en el periodo establecido, se reprogramará la reunión para realizar la socialización pendiente.</t>
  </si>
  <si>
    <t>Desactualización del inventario de activos de información y de los riesgos de seguridad digital asociados a los activos</t>
  </si>
  <si>
    <t>El profesional de la OTIC revisa y actualiza anualmente el registro de activos de información y la matriz de riesgos de seguridad digital para gestionar los controles que permitan dar tratamiento a los riesgos de seguridad digital asociados a los activos de información, la evidencia quedará registrada en la matriz de activos de información actualizada y en la matriz de riesgos de seguridad.  Si en la revisión se identifican nuevos activos o nuevos riesgos, se modifica y formaliza el inventario o la matriz de riesgos para implementar el control correspondiente.</t>
  </si>
  <si>
    <t>Asesor de Comunicaciones</t>
  </si>
  <si>
    <t>Divulgación de información institucional poco clara, inoportuna y/o inconsistente</t>
  </si>
  <si>
    <t>La falta de claridad en la solicitud de las acciones comunicativas y/o la entrega incompleta y/o extemporánea de la información, por parte de los diferentes procesos, pueden generar el riesgo de divulgación de información institucional poco clara, inoportuna y/o inconsistente, ocasionando pérdida de credibilidad en la información que se divulga.</t>
  </si>
  <si>
    <t xml:space="preserve">Falta de claridad en la solicitud de las acciones comunicativas </t>
  </si>
  <si>
    <t xml:space="preserve">Pérdida de credibilidad en la información que se divulga
</t>
  </si>
  <si>
    <t xml:space="preserve">El proceso de comunicaciones mensualmente realiza el comité de redacción con un representante de cada dependencia, con el fin de definir los temas que se van a divulgar a través de los canales de comunicación, de este comité queda el acta. En caso de tener dudas o necesidad de aclarar alguna solicitud se realiza  en este mismo comité. </t>
  </si>
  <si>
    <t xml:space="preserve">
Entrega incompleta y/o extemporánea de la información, por parte de los diferentes procesos.
 </t>
  </si>
  <si>
    <t xml:space="preserve">El proceso de gestión de la comunicación reciben las solicitudes a través del formato E-COM-FM-001,  cada vez que las dependencias requieren desarrollo de acciones comunicativas y de acuerdo con lo establecido en los procedimientos E-COM-PR-002 Procedimiento Comunicación Externa, E-COM-PR-003  Procedimiento Comunicación Organizacional, E-COM-PR-004  Procedimiento Divulgación y cubrimiento de eventos, E-COM-PR-006  Procedimiento Publicaciones Web, en caso de que la información esté incompleta,  el formato se devuelve al solicitante para que sea ajustado por el área correspondiente. En caso de que la solicitud esté por fuera de los tiempos establecidos en el proceso, se envía correo al solicitante, informando el alcance que se logró de acuerdo con el tiempo de la solicitud. </t>
  </si>
  <si>
    <t xml:space="preserve">Desarrollo de acciones comunicativas sin el cumplimiento de los lineamientos de la imagen institucional por parte de las dependencias </t>
  </si>
  <si>
    <t xml:space="preserve">La omisión de procedimientos establecidos por la Oficina de Comunicaciones por parte de las dependencias, puede generar el desarrollo de acciones comunicativas sin el cumplimiento de los lineamientos de la imagen institucional, lo cual afecta la imagen gráfica institucional que se presenta ante los diferentes públicos por diferentes medios. </t>
  </si>
  <si>
    <t xml:space="preserve">Omisión de procedimientos establecidos </t>
  </si>
  <si>
    <t xml:space="preserve">Afectación de la imagen gráfica institucional que se presenta ante los diferentes públicos por diferentes medios. </t>
  </si>
  <si>
    <t xml:space="preserve">El proceso de gestión de la comunicación reciben las solicitudes a través del formato E-COM-FM-001,  cada vez que las dependencias requieren desarrollo de acciones comunicativas y de acuerdo con lo establecido en procedimientos E-COM-PR-002 Procedimiento Comunicación Externa, E-COM-PR-003  Procedimiento Comunicación Organizacional, E-COM-PR-004  Procedimiento Divulgación y cubrimiento de eventos, E-COM-PR-006  Procedimiento Publicaciones Web,  para garantizar el desarrollo bajo los lineamientos de imagen instucional, en caso de que se identifique alguna acción por fuera de lo establecido, la asesora de comunicaciones envía correo a la dependencia llamando la atención sobre la situación presentada indicando que todo debe pasar por el proceso de comunicaciones. </t>
  </si>
  <si>
    <t>Falta de seguimiento oportuno a la gestión de las PQRS</t>
  </si>
  <si>
    <t>Sanciones disciplinarias para la Entidad
Mala percepción de la imagen por parte de los grupos de valor</t>
  </si>
  <si>
    <t xml:space="preserve">El Líder del proceso de Atención al Ciudadano, semanalmente, consolida la base de datos de los requerimientos que ingresan por el aplicativo de correspondencia, verificando y aclarando los vencidos y los que se encuentran en trámite. Esta información es enviada a los responsables y a los auxiliares administrativos de cada área. Adicionalmente, de forma mensual se envía el informe de PQRS indicando la gestión realizada y la pendiente de trámite. Como evidencia quedan los correos electrónicos semanales y el informe mensual que también es publicado en la web de la Entidad en el botón de transparencia. En caso de que no se cumplan con los tiempos, se solicita a las áreas la justificación de las demoras en la respuesta a través de correo electrónico.      </t>
  </si>
  <si>
    <t xml:space="preserve">Elaborar conceptos y realizar asesorías técnico-jurídicos  que no se encuentren acordes con la normatividad vigente o con los componentes o lineamientos técnicos establecidos. </t>
  </si>
  <si>
    <t>La desactualización en cuanto a los temas técnicos y normativos pertinentes y la Falta de rigurosidad en el análisis y revisión de documentos pueden generar que se emitan  conceptos y asesorías técnico-jurídicos  que no se encuentren acordes con la normatividad vigente o con los componentes o lineamientos técnicos establecidos, lo cual puede ocasionar, daño antijurídico para la Entidad, deterioro de la imagen  o en dado caso generar incidencia disciplinaria</t>
  </si>
  <si>
    <t>Desactualización en cuanto a los temas técnicos y normativos pertinentes.</t>
  </si>
  <si>
    <t xml:space="preserve">Daño antijurídico para la Entidad
Afectación en la satisfacción de los usuarios y partes interesadas  
Generar incidencias disciplinarias
</t>
  </si>
  <si>
    <t xml:space="preserve">Los profesionales del equipo técnico cada vez que hay una novedad normativa o necesidad de los integrantes del equipo, se reúnen para nivelar, aclarar y precisar conceptos. En los casos donde no haya consenso se busca una fuente externa. Como evidencia queda un acta de la reunión. </t>
  </si>
  <si>
    <t>Falta de rigurosidad en el análisis y revisión de documentos por parte del equipo técnico</t>
  </si>
  <si>
    <t xml:space="preserve">Los Profesionales del equipo técnico cada vez que recibe una solicitud de concepto técnico revisa, valida y verifica que el contenido sea suficiente y normativamente actualizado con lo requerido. En los casos donde la información no sea precisa o esté incompleta, se devuelve a la entidad con las observaciones pertinentes. Como evidencia queda el registro en el aplicativo CORDIS o por correo electrónico.  </t>
  </si>
  <si>
    <t xml:space="preserve">Subdirector de Gestión Distrital de Bienestar. Desempeño y Desarrollo  / Líder de Bienestar, Líder de Capacitación </t>
  </si>
  <si>
    <t xml:space="preserve">La insuficiente divulgación  de las actividades de bienestar, capacitación, formación  o divulgación de eventos sin el tiempo suficiente y/o que la identificación de la población objetivo no sea adecuada puede generar actividades de bienestar, formación y capacitación que no cuenten con la cobertura de beneficiarios esperada, lo cual puede ocasionar  afectación en la meta proyectada,
Incumplimiento en los planes y programas propuestos,
Empleados públicos distritales que no disfruten los beneficios de estar vinculados al distrito </t>
  </si>
  <si>
    <t xml:space="preserve">Insuficiente divulgación  de las actividades de bienestar, capacitación, formación  o divulgación de eventos sin el tiempo suficiente. </t>
  </si>
  <si>
    <t xml:space="preserve">Afectación en la meta proyectada
Incumplimiento en los planes y programas propuestos
Empleados públicos distritales que no aprovechan los beneficios de estar vinculados al distrito </t>
  </si>
  <si>
    <t xml:space="preserve">Que la identificación de la población objetivo no sea adecuada </t>
  </si>
  <si>
    <t>El líder de bienestar y el líder de capacitación, anualmente  identifican  la población objetivo de acuerdo a los criterios de participación establecidos por actividad y emiten mediante circular dicha información para todas las Entidades distritales, al inicio de cada vigencia.  Quedando como evidencia el envío de correos electrónicos a grupos de talento humano con la circular.  En caso de presentarse alguna inconsistencia en la población identificada, se enviará por correo electrónico una  precisión de la información a la Entidad que corresponda.</t>
  </si>
  <si>
    <t xml:space="preserve">Subdirector de Gestión Corporativa y Control Disciplinario / Líder de Gestión del Talento Humano </t>
  </si>
  <si>
    <t>Vinculación de personal sin el cumplimiento de requisitos</t>
  </si>
  <si>
    <t xml:space="preserve">Los errores u omisiones en la revisión de documentos aportados por la persona a vincular para respaldar cumplimiento de requisitos, por parte de la comisión de personal del DASCD en procesos de vinculación a través de concurso de mérito, o errores u omisiones en la revisión de documentos aportados por la persona a vincular para respaldar cumplimiento de requisitos por parte del proceso de talento humano, pueden generar la vinculación de personal sin el cumplimiento de requisitos lo cual puede ocasionar,  Sanciones disciplinarias, penales y/o fiscales, reprocesos administrativos y/o afectación en el desarrollo de las actividades de los procesos de la Entidad. </t>
  </si>
  <si>
    <t>Errores u omisiones en la revisión de documentos aportados por la persona a vincular para respaldar cumplimiento de requisitos, por parte de la comisión de personal del DASCD en procesos de vinculación a través de concurso de méritos</t>
  </si>
  <si>
    <t xml:space="preserve">Sanciones disciplinarias, penales, y/o fiscales
Reprocesos administrativos
 Afectación en el desarrollo de las actividades de los procesos de la Entidad. </t>
  </si>
  <si>
    <t xml:space="preserve">La comisión de personal del DASCD cada vez que la CNSC expide una lista de elegibles para la Entidad,  verifica el cumplimiento de los requisitos exigidos en el manual de funciones frente a los documentos aportados y deja constancia de esta verificación en acta. En caso de encontrar alguna inconsistencia, solicita la exclusión a la CNSC del aspirante de la lista de elegibles. </t>
  </si>
  <si>
    <t xml:space="preserve">Errores u omisiones en la revisión de documentos aportados por la persona a vincular para respaldar cumplimiento de requisitos por parte del proceso de talento humano </t>
  </si>
  <si>
    <t xml:space="preserve">No realizar los diagnósticos  y anteproyecto del Plan Estratégico de Talento Humano con la debida antelación para cumplir con los tiempos establecidos </t>
  </si>
  <si>
    <t>Percepción negativa por parte de los funcionarios frente a la gestión del talento humano de la Entidad
Retrasos en la ejecución de actividades del Plan Estratégico de Constitución de reservas presupuestales o pérdida de recursos.</t>
  </si>
  <si>
    <t>El Profesional de talento humano, programa anualmente la aplicación de los diagnósticos para la formulación del PETH, esta actividad es incluida en el plan de acción de la dependencia con la  fecha y responsables en que se debe realizar con la debida anterioridad para  garantizar que se tenga el plan dentro de los tiempos establecidos por el decreto 612 de 2018, así como garantizar  su ejecución y seguimiento. Esto queda dentro de cronograma del proyecto. La evidencia queda registrada en los seguimientos mensuales a la ejecución del cronograma, en caso de que no se realicen los diagnósticos en la fecha propuesta en el cronograma o no se cumpla cualquier otra actividad, se justifican en el seguimiento las razones y se reprograman las actividades pendientes.</t>
  </si>
  <si>
    <t>Pagos erróneos en la nómina de la entidad</t>
  </si>
  <si>
    <t>Las inconsistencias en la inclusión de novedades de nómina o las deficiencias en la revisión de la prenómina pueden generar pagos erróneos en la nómina de la Entidad, lo cual puede ocasionar sanciones disciplinarias, procesos fiscales, reprocesos en la gestión de la nómina de la entidad</t>
  </si>
  <si>
    <t xml:space="preserve"> Inconsistencias en la inclusión de novedades de nómina</t>
  </si>
  <si>
    <t xml:space="preserve">Sanciones disciplinarias
Procesos fiscales
Reprocesos en la gestión de la nómina de la entidad
</t>
  </si>
  <si>
    <t xml:space="preserve">El profesional de nómina mensualmente valida el archivo físico de las novedades reportadas en el mes y las incluye en la liquidación en el sistema de nómina. En caso de encontrar inconsistencia  realiza el ajuste correspondiente. </t>
  </si>
  <si>
    <t>Deficiencias en la revisión de la prenómina</t>
  </si>
  <si>
    <t xml:space="preserve">El profesional de nómina mensualmente revisa la liquidación respectiva con las novedades reportadas del mes frente a nómina(s) anterior(es), dejando como registro un archivo en Excel. En caso de encontrar inconsistencias, las ajusta en la nómina.       </t>
  </si>
  <si>
    <t>Subdirector de Gestión Corporativa y Control Disciplinario / Líder de Recursos Físicos y Ambientales</t>
  </si>
  <si>
    <t>Pérdida por vencimiento, daño o hurto de los bienes de la entidad en bodega</t>
  </si>
  <si>
    <t>Procesos disciplinarios 
Detrimento patrimonial de recursos públicos.</t>
  </si>
  <si>
    <t xml:space="preserve">El Auxiliar Administrativo de almacén diariamente realiza la actualización del inventario en el Sistema de Información, mediante el ingreso y egreso de los bienes de la Entidad, el registro queda en el Sistema de Información de inventarios y documento físico firmado por el responsable y la conciliación mensual de saldos con el área contable. En caso de encontrar faltantes y/o sobrantes no justificados, el auxiliar informa al Profesional líder de recursos físicos </t>
  </si>
  <si>
    <t>Registro o inventario sin la actualización requerida</t>
  </si>
  <si>
    <t xml:space="preserve">El profesional especializado de recursos físicos y el auxiliar de almacén anualmente realizan la toma física de inventario mediante el listado generado por el sistema y la verificación del elemento físico en bodega, se registran las novedades encontradas en el acta de toma física de inventarios, las novedades se reportan ante el Comité Institucional de Gestión y Desempeño quien decide las acciones a tomar. </t>
  </si>
  <si>
    <t xml:space="preserve">Desorganización o descuido por parte de los funcionarios encargados de almacenar los bienes en la bodega </t>
  </si>
  <si>
    <t>El profesional especializado de recursos físicos realiza semestralmente inspecciones a la adherencia de buenas prácticas de almacenamiento, a través lista de chequeo establecida para tal fin, si se encuentran desviaciones se informa al Auxiliar de Almacén para que realice los ajustes correspondientes</t>
  </si>
  <si>
    <t xml:space="preserve">Pérdida por daño o hurto de los bienes de la entidad en uso de las dependencias </t>
  </si>
  <si>
    <t>La Custodia y Traslado de bienes sin las medidas de seguridad y/o conservación, sumada a la Ausencia de apropiación del uso y cuidado de los bienes por parte de los funcionarios y contratistas del DASCD y el Registro o inventario sin la actualización requerida causa pérdida de los bienes de la entidad por daño o hurto.</t>
  </si>
  <si>
    <t>Ausencia de apropiación del uso y cuidado de los bienes por parte de los funcionarios y contratistas del DASCD</t>
  </si>
  <si>
    <t xml:space="preserve">Detrimento patrimonial de recursos públicos.
Procesos disciplinarios 
</t>
  </si>
  <si>
    <t xml:space="preserve">El profesional especializado de recursos físicos y el auxiliar de almacén realizarán semestralmente campañas de sensibilización al interior de la Entidad sobre el uso y cuidado de los bienes asignados a cada funcionario, evidencia queda  en correos masivos y piezas comunicativas, en caso de presentarse, en caso de que no se realicen la campaña en algún periodo el profesional especializado, debe informar las razones y reprogramar  </t>
  </si>
  <si>
    <t>Registro de movimientos de inventario sin la actualización requerida</t>
  </si>
  <si>
    <t xml:space="preserve">El Auxiliar Administrativo de almacén mensualmente realiza el diligenciamiento del comprobante de movimientos
de almacén, el cual se genera del sistema y se archiva copia física firmada por el funcionario asignado de los movimientos realizados en el mes, en caso de no realizarse, se evidencia en el inventario final como un faltante o un sobrante, en caso tal se hace un proceso de cruce y actualización del inventario </t>
  </si>
  <si>
    <t xml:space="preserve">Subdirector de Gestión Corporativa y Control Disciplinario / Líder de Gestión Documentos </t>
  </si>
  <si>
    <t>Dificultad en el acceso y recuperación de los documentos de archivo de la Entidad</t>
  </si>
  <si>
    <t xml:space="preserve">La Desactualización de los instrumentos archivísticos de la entidad y la Falta de capacitación del Recurso humano en materia de Gestión Documental, Repercuten en  la Dificultad en el acceso y recuperación de los documentos de archivo de la Entidad, lo cual puede ocasionar desorden de los documentos del DASCD, perdida de la Memoria Institucional de la entidad y retrasos en la gestión de los procesos administrativos de la entidad.
</t>
  </si>
  <si>
    <t xml:space="preserve">Desactualización de los instrumentos archivísticos de la entidad.
</t>
  </si>
  <si>
    <t>Desorden de los documentos del DASCD.
Perdida de la Memoria Institucional de la entidad.
Retrasos en la gestión de los procesos administrativos de la entidad.</t>
  </si>
  <si>
    <t xml:space="preserve">El profesional encargado de Gestión Documental, verifica anualmente los instrumentos archivísticos de la entidad y en caso de que sea necesario actualizarlos de acuerdo a la norma archivística; establece el cronograma para los ajustes que se requieran. Como evidencia queda el registro en los planes de acción del proceso de Gestión Documental. En caso de que algún instrumento no se contemple, se incluye posteriormente en el cronograma del proyecto </t>
  </si>
  <si>
    <t>Falta de capacitación del Recurso humano en materia de Gestión Documental.</t>
  </si>
  <si>
    <t xml:space="preserve">El profesional encargado de Gestión Documental, anualmente,  establece el cronograma de socializaciones y coordina los recursos necesarios para la realización de mínimo 5 sesiones durante la vigencia,. Como evidencia queda el cronograma de socializaciones, listados de asistencia y las invitaciones a través de los medios de comunicación oficiales de la Entidad.  En caso de que no se cumpla con el mínimo de sesiones en las fechas programadas,  se reprograman las sesiones y se buscan estrategias alternas para completar la cantidad mínima de sesiones.   </t>
  </si>
  <si>
    <t xml:space="preserve">Subdirector de Gestión Corporativa y Control Disciplinario / Líder de Contabilidad y Líder de Presupuesto  </t>
  </si>
  <si>
    <t xml:space="preserve">Imputación inadecuada  de rubros presupuestales en las ordenes de pago. </t>
  </si>
  <si>
    <t xml:space="preserve">La deficiente Utilización del Manual Operativo de Presupuesto y Decreto de Liquidación del presupuesto desactualizados y/o la utilización  inadecuada de los rubros presupuestales pueden ocasionar imputación inadecuada  de rubros presupuestales en las ordenes de pago, lo cual puede generar  ejecuciones presupuestales inconsistentes , Informes y reportes presupuestales no confiables y/o no relevantes que conllevan a decisiones erradas, o sanciones disciplinarias a las que haya lugar.  
</t>
  </si>
  <si>
    <t xml:space="preserve">Deficiente Utilización del Manual Operativo de Presupuesto y Decreto de Liquidación del presupuesto desactualizados.
</t>
  </si>
  <si>
    <t xml:space="preserve">Ejecuciones presupuestales inconsistentes 
Informes y reportes presupuestales no confiables y/o no relevantes que conllevan a decisiones erradas.                                                            
Sanciones disciplinarias a las que haya lugar.  
                            </t>
  </si>
  <si>
    <t xml:space="preserve">Los profesionales del proceso financiero, cada vez que se genera una orden de pago, comparan, revisan y verifican  el proceso de liquidación y elaboración de la orden de pago, mediante las hojas de trabajo diseñadas para tal fin, con el fin de verificar que la imputación contable, presupuestal del CDP, CRP, rubro presupuestal, valor de los descuentos y beneficiario correspondan a los documentos soportes de tipo legal, financiero y administrativo de la Entidad.  En caso de encontrar alguna inconsistencia se devuelve al área de origen y/o  se procede a corregir lo que corresponda en el área de presupuesto. Cómo evidencia de la verificación se envía correo electrónico al auxiliar de presupuesto, quien es el responsable de la liquidación de las ordenes de pago. </t>
  </si>
  <si>
    <t>Utilización  inadecuada de los rubros presupuestales</t>
  </si>
  <si>
    <t xml:space="preserve">Los funcionarios de Presupuesto, cada vez que reciben una , solicitud de expedición de CDP, en el formato - FIN- FM-006 - Formato solicitud de Certificado de Disponibilidad Presupuestal,  verifican que el rubro presupuestal,  valor , imputación presupuestal, objeto y línea del PAA,  se encuentren consistentes con lo proyectado en el PAA, de estar correcto  dan visto bueno al formato, en caso de presentar inconsistencias, se devuelve al área de origen informándola y no se firma, ni se procesa la solicitud hasta que sea corregida. La evidencia reposa en las carpetas del archivo de gestión del proceso </t>
  </si>
  <si>
    <t xml:space="preserve">Generación de reportes y estados financieros inconsistentes </t>
  </si>
  <si>
    <t xml:space="preserve">La  adopción inapropiada del marco normativo de la entidad para entidades de gobierno, el registro inoportuno de hechos económicos o sin su respectivo soporte y la ausencia o incumplimiento del plan de sostenibilidad contable de la Entidad pueden ocasionar la generación de reportes y estados financieros inconsistentes llevando a la toma de decisiones basada en información errada y/o sanciones disciplinarias.               
</t>
  </si>
  <si>
    <t xml:space="preserve"> Adopción inapropiada del marco normativo de la entidad para entidades de gobierno.</t>
  </si>
  <si>
    <t xml:space="preserve">Toma de decisiones basada en información errada.    
Sanciones disciplinarias.               
      </t>
  </si>
  <si>
    <t xml:space="preserve">El contador(a), antes del cierre de cada mes, concilia los rubros contables en los comprobantes de contabilidad generados desde LIMAY con el fin de verificar que los saldos reportados sean consistentes de acuerdo con el marco normativo para entidades de gobierno, y de no ser así se realizan los respectivos ajustes o reclasificaciones contables. Esta verificación queda registrada en los comprobantes de ajustes contables. 
                                                                                                                                        </t>
  </si>
  <si>
    <t>Registro inoportuno de hechos económicos o sin su respectivo soporte</t>
  </si>
  <si>
    <t xml:space="preserve">El contador antes del cierre de cada mes, efectúa conciliaciones con los responsables de procesos involucrados (áreas ),  en donde se valida los respectivos soportes entregados y saldos de las operaciones económicas realizadas en cada uno de los procesos.   La evidencia se deja registrada en actas de conciliación. En caso de encontrar diferencias se envía correo electrónico al responsable, en caso de que no se pueda realizar el ajuste por el cierre contable, queda como compromiso para el mes siguiente en la respectiva acta de conciliación.     </t>
  </si>
  <si>
    <t xml:space="preserve">Ausencia o incumplimiento del plan de sostenibilidad contable de la Entidad </t>
  </si>
  <si>
    <t xml:space="preserve">El contador (a), anualmente elabora el plan de sostenibilidad contable para aprobación  y seguimiento del comité de sostenibilidad, en donde se incluyen las actividades, responsables y fechas de entrega de información susceptible de ser reconocida contablemente. La aprobación y seguimiento quedan consignados en el acta del comité que se realiza cuatrimestralmente. En caso de encontrar incumplimiento en el plan, se enviará comunicación al responsable de la dependencia para su correspondiente gestión. </t>
  </si>
  <si>
    <t xml:space="preserve">Subdirección Técnico jurídica / Líder del proceso de Gestión Contractual </t>
  </si>
  <si>
    <t xml:space="preserve">Proveedores y/o contratistas de bienes y servicios que incumplan con  la pactado en los contratos y sus anexos. </t>
  </si>
  <si>
    <t xml:space="preserve">La falta de control y seguimiento al proveedor y/o contratista, así como la Seleccionar proveedores y/contratistas no idóneos pueden generar que los Proveedores y/o contratistas de bienes y servicios que incumplan con  la pactado en los contratos y sus anexos., lo cual ocasiona en dado caso Retrasos y reprocesos  en las actividades de la Entidad 
Sanciones, Multas, aplicación de pólizas
Bienes productos y/o servicios que  no satisfacen las necesidades de la Entidad. </t>
  </si>
  <si>
    <t xml:space="preserve">Falta de control y seguimiento al proveedor y/o contratista </t>
  </si>
  <si>
    <t xml:space="preserve">Retrasos y reprocesos  en las actividades de la Entidad 
Sanciones, Multas, aplicación de pólizas
Bienes productos y/o servicios que  no satisfacen las necesidades de la Entidad. </t>
  </si>
  <si>
    <t xml:space="preserve">Seleccionar proveedores y/contratistas no idóneos </t>
  </si>
  <si>
    <t xml:space="preserve">Supervisión de contratos ejercida de forma inadecuada </t>
  </si>
  <si>
    <t xml:space="preserve">El incumplimiento de los procedimientos internos y de la normatividad vigente por omisión o desconocimiento  puede generar que la supervisión de contratos sea  ejercida de forma inadecuada lo que ocasiona detrimento patrimonial, bienes o productos o servicios de baja calidad o hechos cumplidos que generen sanciones, demandas </t>
  </si>
  <si>
    <t>Incumplimiento de los procedimientos internos y de la normatividad vigente por omisión o desconocimiento</t>
  </si>
  <si>
    <t xml:space="preserve">Detrimento patrimonial
Bienes o productos o servicios de baja calidad
Generar hechos cumplidos que generen sanciones, demandas </t>
  </si>
  <si>
    <t>Subdirección Técnico jurídica / Líder del proceso de Gestión Jurídica</t>
  </si>
  <si>
    <t xml:space="preserve">Respuestas a los términos judiciales por fuera del tiempo establecido por el operador judicial </t>
  </si>
  <si>
    <t>La omisión de los términos perentorios y la Inoportuna actuación por parte del abogado externo, pueden ocasionar respuestas a los términos judiciales por fuera del tiempo establecido por el operador judicial, lo cual genera pérdida de los procesos judiciales y condenas, pérdidas patrimoniales o sanciones de ley disciplinarias, fiscales y económicas</t>
  </si>
  <si>
    <t xml:space="preserve">Omisión de los términos perentorios </t>
  </si>
  <si>
    <t>Pérdida de los procesos judiciales y condenas
Pérdidas patrimoniales 
Sanciones de ley disciplinarias, fiscales y económicas</t>
  </si>
  <si>
    <t xml:space="preserve">El/la profesional responsable de la defensa judicial, cada vez que se genere una actuación judicial, revisa el tiempo otorgado por el operador judicial para dar respuesta y gestiona la respuesta. Como evidencia queda la respuesta que se envía al operador judicial. En caso que se presentará desacato, se informa a la Subdirector/a Técnico Jurídica del vencimiento de los términos.  </t>
  </si>
  <si>
    <t xml:space="preserve">Inoportuna actuación por parte del abogado externo </t>
  </si>
  <si>
    <t xml:space="preserve">El supervisor del contrato, cada vez que hay una actuación, comunica al abogado externo la actuación judicial para dar respuesta a la misma. Como evidencia queda el correo electrónico con el documento y la respuesta por parte del abogado externo. En caso que se presentara incumplimiento en sus obligaciones se adelantarán las respectivas investigaciones. </t>
  </si>
  <si>
    <t>El no aporte de pruebas o pruebas insuficientes o adelantar actuaciones judiciales soportadas bajo normatividad incorrecta o no vigente pueden ocasionar que se presenten procesos judiciales con fallo  desfavorable para la Entidad trayendo como consecuencia condenas por parte de los operadores judiciales</t>
  </si>
  <si>
    <t>Adelantar actuaciones judiciales soportadas bajo normatividad incorrecta o no vigente</t>
  </si>
  <si>
    <t>Condenas por parte de los operadores judiciales</t>
  </si>
  <si>
    <t>El/la profesional responsable de la defensa judicial, cada vez que elabora un proyecto de respuesta, envía al Subdirector/a quien valida que la respuesta esté bajo la normatividad vigente y aprueba la respuesta con un visto bueno. En caso de encontrar una inconsistencia, lo devuelve al/a profesional.</t>
  </si>
  <si>
    <t xml:space="preserve">No Aporte de pruebas o pruebas insuficientes </t>
  </si>
  <si>
    <t>El/la profesional responsable de la defensa judicial, cada vez que elabora un proyecto de respuesta, envía al Subdirector/a quien valida que la respuesta esté con las pruebas suficientes y aprueba la respuesta con un visto bueno. En caso de encontrar una inconsistencia, lo devuelve al/a profesional.</t>
  </si>
  <si>
    <t>Indisponibilidad de la Infraestructura tecnológica y servicios TI</t>
  </si>
  <si>
    <t>Una administración deficiente o inadecuada de la infraestructura y Falta de monitoreo a la misma,  las desactualizaciones de versiones de programas informáticos y/o falta de renovación de licencias, la obsolescencia y/o daño en los equipos,  la
falta de ejecución de mantenimiento preventivos y correctivos y la Falta de claridad en los perfiles y roles para la gestión de accesos de los recursos tecnológicos, pueden generar Indisponibilidad de la Infraestructura tecnológica y servicios TI, causando afectación de la seguridad de la información, Indisponibilidad de los recursos tecnológicos y servicios TI y Degradación de los servicios</t>
  </si>
  <si>
    <t>Administración deficiente o inadecuada de la infraestructura y Falta de monitoreo a la misma</t>
  </si>
  <si>
    <t>Afectación de la seguridad de la información 
Indisponibilidad de los recursos tecnológicos y servicios TI.
Degradación de los servicios</t>
  </si>
  <si>
    <t>El profesional especializado responsable de la infraestructura tecnológica, diariamente realiza monitoreo de los diferentes elementos que componen la plataforma tecnológica, verificando el funcionamiento de los mismos, quedando como evidencia  el registro del formato A-TIC-FM-007 monitoreo de red, en caso de encontrar alguna falla o cambio en algún elemento, se registra y se realiza la gestión correspondiente para solucionarlo.</t>
  </si>
  <si>
    <t>Desactualizaciones de versiones de programas informáticos y/o falta de renovación de licencias.</t>
  </si>
  <si>
    <t>El profesional especializado que apoya la supervisión de los contratos actualiza y registra semestralmente  la vigencia de las licencias para proyectar anualmente las compras y actualización de las mismas dentro del plan anual de adquisiciones. En caso de que no se tenga en cuenta alguna renovación dentro del PAA se solicita en el comité de contratación la creación de la línea.</t>
  </si>
  <si>
    <t>Obsolescencia y/o daño en los equipos y falta de ejecución de mantenimiento preventivos y correctivos</t>
  </si>
  <si>
    <t>Anualmente la OTIC gestiona la contratación de un proveedor para realizar mantenimiento preventivo semestralmente y mantenimiento correctivo a demanda, cubriendo la totalidad de los equipos tecnológicos de la entidad. La programación es acordada al inicio del contrato lo cual queda documentado dentro de la carpeta del contrato junto con los informes de resultado de los mantenimientos. En caso de no poder realizarse los mantenimientos en las fechas inicialmente programadas, se reprogramarán.</t>
  </si>
  <si>
    <t xml:space="preserve">Falta de claridad en los perfiles y roles para la gestión de accesos de los recursos tecnológicos  </t>
  </si>
  <si>
    <t>El profesional de la OTIC asigna los roles y perfiles solicitados por el Jefe de la Dependencia del nuevo usuario mediante el formato "E-SIN-FM-002 SOLICITUD DE ACCESO A USUARIOS" enviado a través de la mesa de servicios TI, asignando los correspondientes roles y permisos en el directorio activo, en el firewall o en la aplicación solicitada. En caso de encontrar asignaciones incorrectas se procederá a realizar la corrección y se registra en la tabla de control de acceso.</t>
  </si>
  <si>
    <t>Opinión inapropiada en el ejercicio de auditoría</t>
  </si>
  <si>
    <t xml:space="preserve">El establecimiento de programa de las auditorias no adecuados puede generar que se de opinión inapropiada en el ejercicio de auditoría, lo cual puede presentar sesgo en el análisis de información auditada, informes de auditoria que no le agrega valor a los procesos y a la gestión de la Entidad. </t>
  </si>
  <si>
    <t>Establecimiento de programa de las auditorias no adecuados.</t>
  </si>
  <si>
    <t xml:space="preserve">Sesgo en el análisis de información auditada, informes de auditoria que no le agrega valor a los procesos y a la gestión de la Entidad. </t>
  </si>
  <si>
    <t xml:space="preserve">El auditor cada vez que realiza la planeación de una auditoria elabora el programa de auditoria según el formato establecido, revisando previamente la normatividad asociada al proceso a auditar, los riesgos y los procedimientos, una vez elaborado es enviado al Jefe de Control Interno para su revisión y aprobación. La evidencia de la revisión se encuentra en los correos de respuesta. En caso de requerir ajustes, es devuelto mediante correo electrónico al profesional auditor, una vez aprobado es firmado por el auditor y el jefe de oficina y remitido al responsable del proceso a auditar. </t>
  </si>
  <si>
    <t>Generación de informes que presenten hallazgos inadecuados</t>
  </si>
  <si>
    <t>Cada vez que se realiza una auditoría, el profesional - auditor elabora el informe que incluye fortalezas, hallazgos y oportunidades de mejora con base en las evidencias presentadas por el auditado. Una vez elaborado el informe, el profesional lo envía al Jefe de Control Interno, quien revisa que en la redacción de los hallazgos sean precisos, que incluyan los criterios que se pueden estar incumpliendo y la objetividad de los mismos, en caso de encontrar inconsistencias, se devuelve con las observaciones al Profesional. La evidencia se encuentra en los correos de respuesta por parte del Jefe al profesional, quien ajusta y se remite la versión final para entregarlo al auditado y realizar reunión de cierre, posterior a la reunión de cierre, se entrega la versión definitiva.</t>
  </si>
  <si>
    <r>
      <t xml:space="preserve">Gerencia Estratégica:
</t>
    </r>
    <r>
      <rPr>
        <sz val="11"/>
        <rFont val="Arial"/>
        <family val="2"/>
      </rPr>
      <t>Definir los lineamientos para la formulación, ejecución, seguimiento, actualización y mejora de estrategias, planes y proyectos, que orienten la gestión institucional para el logro de la misión, objetivos estratégicos y metas de gobierno</t>
    </r>
    <r>
      <rPr>
        <b/>
        <sz val="11"/>
        <rFont val="Arial"/>
        <family val="2"/>
      </rPr>
      <t xml:space="preserve">
</t>
    </r>
  </si>
  <si>
    <t xml:space="preserve">Gestión </t>
  </si>
  <si>
    <t xml:space="preserve">Corrupción </t>
  </si>
  <si>
    <t>Jefe Oficina Asesora de Planeación / Líder de proceso de Gerencia Estratégica</t>
  </si>
  <si>
    <t>Recuerde: Si este documento se encuentra impreso no se garantiza su vigencia, por lo tanto, se considera “Copia No Controlada”. La versión vigente se encuentra publicada en el repositorio de documentos SIG del DASCD.</t>
  </si>
  <si>
    <t>Carrera 30 No 25 – 90,
Piso 9 Costado Oriental.
Tel: 3 68 00 38
Código Postal: 111311
www.serviciocivil.gov.co</t>
  </si>
  <si>
    <r>
      <t xml:space="preserve">Gestión del Conocimiento: 
</t>
    </r>
    <r>
      <rPr>
        <sz val="11"/>
        <rFont val="Arial"/>
        <family val="2"/>
      </rPr>
      <t>Recopilar y procesar información relacionada con la Gestión Integral del Talento Humano  generando informes, estudios e investigaciones para ponerlos a disposición del publico,  conservar la memoria institucional y soportar la toma de decisiones</t>
    </r>
  </si>
  <si>
    <t xml:space="preserve">Publicación de datos con disparidad en cifras estadísticas dispuestos en los diferentes instrumentos oficiales de la Entidad  
</t>
  </si>
  <si>
    <r>
      <t xml:space="preserve">Seguridad de la Información: </t>
    </r>
    <r>
      <rPr>
        <sz val="11"/>
        <rFont val="Arial"/>
        <family val="2"/>
      </rPr>
      <t xml:space="preserve">
Proteger los activos de información mediante la implementación del modelo de seguridad y privacidad de la información, la gestión continua de los riesgos y la creación de una cultura de Seguridad de la Información apoyada por la alta Dirección para mantener la confidencialidad, disponibilidad e integridad de la información en la Entidad</t>
    </r>
    <r>
      <rPr>
        <b/>
        <sz val="11"/>
        <rFont val="Arial"/>
        <family val="2"/>
      </rPr>
      <t xml:space="preserve">
</t>
    </r>
  </si>
  <si>
    <r>
      <t xml:space="preserve">Gestión de la Comunicación: 
</t>
    </r>
    <r>
      <rPr>
        <sz val="11"/>
        <rFont val="Arial"/>
        <family val="2"/>
      </rPr>
      <t xml:space="preserve">Posicionar al DASCD ante los públicos de interés, a través de acciones comunicativas enfocadas al reconocimiento de la Entidad </t>
    </r>
  </si>
  <si>
    <r>
      <t xml:space="preserve">Atención al Ciudadano: 
</t>
    </r>
    <r>
      <rPr>
        <sz val="11"/>
        <rFont val="Arial"/>
        <family val="2"/>
      </rPr>
      <t>Gestionar dentro de los términos de ley, los requerimientos formulados por los Grupos de Valor ante la Entidad mediante la atención, orientación y seguimiento a los mismos con criterios de claridad, coherencia, calidez y oportunidad, así como evaluar la percepción de los servicios y trámites ofrecidos por el DASCD encaminadas a lograr la satisfacción del ciudadano.</t>
    </r>
  </si>
  <si>
    <t>Subdirector de Gestión Corporativa y Control Disciplinario / Líder del proceso atención al ciudadano</t>
  </si>
  <si>
    <t>Responder extemporáneamente las Peticiones, Quejas, Reclamos, Sugerencias que ingresen al DASCD</t>
  </si>
  <si>
    <r>
      <t xml:space="preserve">Bienestar, Desarrollo y Medición del Rendimiento: 
</t>
    </r>
    <r>
      <rPr>
        <sz val="11"/>
        <rFont val="Arial"/>
        <family val="2"/>
      </rPr>
      <t>Formular e implementar lineamientos, planes y/o programas  para el desarrollo de la Gestión Integral del Talento Humano en el Distrito Capital, para propender por el desarrollo y cumplimiento de las políticas y disposiciones legales, a través de la formulación, ejecución y evaluación de Programas de Capacitación y Formación,  de Bienestar Social e Incentivos, de la Seguridad y Salud en el Trabajo, así como,  proponer y asesorar técnicamente a las entidades en relación con la gestión del rendimiento</t>
    </r>
  </si>
  <si>
    <t xml:space="preserve">Actividades de bienestar, formación y capacitación que no cuenten con la cobertura de beneficiarios esperada </t>
  </si>
  <si>
    <r>
      <t xml:space="preserve">Gestión del Talento Humano:
</t>
    </r>
    <r>
      <rPr>
        <sz val="11"/>
        <rFont val="Arial"/>
        <family val="2"/>
      </rPr>
      <t>Administrar el ciclo de vida laboral del Talento Humano, mediante la ejecución de planes y estrategias que permitan maximizar su potencial en pro de la eficiencia de la Entidad y del crecimiento de sus colaboradores</t>
    </r>
    <r>
      <rPr>
        <b/>
        <sz val="11"/>
        <rFont val="Arial"/>
        <family val="2"/>
      </rPr>
      <t xml:space="preserve">
</t>
    </r>
  </si>
  <si>
    <t xml:space="preserve"> Plan Estratégico de Talento Humano  establecido por fuera de los tiempos, de conformidad con el Decreto 612 de 2018</t>
  </si>
  <si>
    <r>
      <t xml:space="preserve">Gestión de Recursos Físicos y Ambientales:
</t>
    </r>
    <r>
      <rPr>
        <sz val="11"/>
        <rFont val="Arial"/>
        <family val="2"/>
      </rPr>
      <t>Gestionar los recursos de infraestructura física, parque automotor, mobiliario e insumos de oficina, garantizando la seguridad, mantenimiento y gestión ambiental, mediante la adecuada utilización de los recursos administrativos asignados, que permitan garantizar el cumplimiento de los objetivos estratégicos, planes, programas y proyectos de la entidad con sostenibilidad ambiental.</t>
    </r>
    <r>
      <rPr>
        <b/>
        <sz val="11"/>
        <rFont val="Arial"/>
        <family val="2"/>
      </rPr>
      <t xml:space="preserve">
</t>
    </r>
  </si>
  <si>
    <r>
      <t xml:space="preserve">Gestión Documental:
</t>
    </r>
    <r>
      <rPr>
        <sz val="11"/>
        <rFont val="Arial"/>
        <family val="2"/>
      </rPr>
      <t xml:space="preserve">Administrar la documentación de archivo, recibida y producida por el DASCD, en todo tipo de soporte; mediante políticas y lineamientos de Gestión Documental, y según la normatividad archivística nacional y distrital,  desde su origen hasta la disposición final de los documentos, para garantizar la conservación y preservación de la memoria institucional de la Entidad. </t>
    </r>
  </si>
  <si>
    <r>
      <t xml:space="preserve">Gestión Contractual:
</t>
    </r>
    <r>
      <rPr>
        <sz val="11"/>
        <rFont val="Arial"/>
        <family val="2"/>
      </rPr>
      <t>Gestionar la contratación de bienes, obras y servicios a través de las diferentes modalidades de selección de proveedores, de conformidad con la normatividad vigente para el  funcionamiento del DASCD.</t>
    </r>
  </si>
  <si>
    <r>
      <t xml:space="preserve">Gestión Jurídica: 
</t>
    </r>
    <r>
      <rPr>
        <sz val="11"/>
        <rFont val="Arial"/>
        <family val="2"/>
      </rPr>
      <t xml:space="preserve">Realizar la defensa judicial en los procesos litigiosos de cualquier naturaleza, que se adelanten en contra del departamento o en los que éste intervenga como demandante o como tercero interviniente o coadyuvante, dando respuesta oportuna a las diferentes actuaciones judiciales, con el fin de defender los intereses de la Entidad. </t>
    </r>
  </si>
  <si>
    <r>
      <t xml:space="preserve">Gestión de las TIC´s: 
</t>
    </r>
    <r>
      <rPr>
        <sz val="11"/>
        <rFont val="Arial"/>
        <family val="2"/>
      </rPr>
      <t xml:space="preserve">Administrar adecuadamente la infraestructura tecnológica que  soportan los servicios TI,  a través del monitoreo, mantenimiento preventivo y correctivo con el fin de satisfacer continuamente las necesidades de disponibilidad tecnológica de la Entidad. </t>
    </r>
  </si>
  <si>
    <t xml:space="preserve">Jefe Oficina de TICS / Líder de Gestión de Tics </t>
  </si>
  <si>
    <r>
      <t xml:space="preserve">Control y Seguimiento: 
</t>
    </r>
    <r>
      <rPr>
        <sz val="11"/>
        <rFont val="Arial"/>
        <family val="2"/>
      </rPr>
      <t>Realizar evaluación y seguimiento  periódico a los procesos y gestión del DASCD, a través de auditorías y monitoreo, que permitan identificar e implementar acciones preventivas, correctivas y de mejora, para el fortalecimiento de la gestión institucional.</t>
    </r>
  </si>
  <si>
    <r>
      <rPr>
        <b/>
        <u/>
        <sz val="10"/>
        <color theme="1"/>
        <rFont val="Arial"/>
        <family val="2"/>
      </rPr>
      <t>ACTIVOS DE SEGURIDAD DIGITAL DEL PROCESO:</t>
    </r>
    <r>
      <rPr>
        <b/>
        <sz val="10"/>
        <color theme="1"/>
        <rFont val="Arial"/>
        <family val="2"/>
      </rPr>
      <t xml:space="preserve"> </t>
    </r>
    <r>
      <rPr>
        <sz val="10"/>
        <color theme="1"/>
        <rFont val="Arial"/>
        <family val="2"/>
      </rPr>
      <t>información, aplicaciones, hardware entre otros, que se deben proteger para garantizar el funcionamiento interno de cada proceso, como de cara al ciudadano.</t>
    </r>
  </si>
  <si>
    <t xml:space="preserve">FORMATO MATRIZ DE RIESGOS DE GESTIÓN Y CORRUPCIÓN </t>
  </si>
  <si>
    <r>
      <t xml:space="preserve">Sistemas de Gestión:
</t>
    </r>
    <r>
      <rPr>
        <sz val="11"/>
        <rFont val="Arial"/>
        <family val="2"/>
      </rPr>
      <t xml:space="preserve">Coordinar la implementación, mantenimiento y mejora continua del Modelo Integrado de Planeación y Gestión - MIPG en el marco del Sistema Integrado de Gestión de la Entidad a través del acompañamiento y asesoría a los procesos  en la implementación  de los lineamientos y/o requisitos de los mismos, con el fin de lograr una armonía entre dimensiones, políticas, planes, proyectos y procesos, encaminadas al logro de los objetivos de la Entidad. </t>
    </r>
  </si>
  <si>
    <r>
      <t xml:space="preserve">Organización del Trabajo :
</t>
    </r>
    <r>
      <rPr>
        <sz val="11"/>
        <rFont val="Arial"/>
        <family val="2"/>
      </rPr>
      <t>Prestar asesoría y realizar conceptualización técnico jurídica a las Entidades, organismos  y servidores distritales, con relación a modificación de estructura organizacional, planta de personal, manual específico de funciones y de competencias laborales, escala salarial y situaciones administrativas relacionadas con la gestión del empleo público en el Distrito</t>
    </r>
  </si>
  <si>
    <r>
      <t xml:space="preserve">Gestión Financiera: 
</t>
    </r>
    <r>
      <rPr>
        <sz val="11"/>
        <rFont val="Arial"/>
        <family val="2"/>
      </rPr>
      <t>Administrar, controlar y registrar los recursos financieros, mediante la  elaboración, ejecución y control del presupuesto, al igual que el reconocimiento y revelación de las transacciones y operaciones financieras, que permita presentar los  reportes e informes presupuestales, contables y estados financieros, para una adecuada rendición de cuentas y toma de decisiones para el efectivo cumplimiento de los objetivos estratégicos de la entidad</t>
    </r>
  </si>
  <si>
    <t>Procesos judiciales con fallo desfavorable para la Entidad</t>
  </si>
  <si>
    <t>Fuente: Guía para la administración del riesgo y el diseño de controles en entidades públicas - Riesgos de gestión, corrupción y seguridad digital - Versión 4 - Octubre de 2018 pág.13</t>
  </si>
  <si>
    <t>Fuente: Guía para la administración del riesgo y el diseño de controles en entidades públicas - Riesgos de gestión, corrupción y seguridad digital - Versión 4 - Octubre de 2018 pág.12</t>
  </si>
  <si>
    <t>Instrucciones</t>
  </si>
  <si>
    <t>Vigencia desde: septiembre de 2020</t>
  </si>
  <si>
    <t>Vigencia desde: 
septiembre de 2020</t>
  </si>
  <si>
    <t>Vigencia desde: septiembre de 2019</t>
  </si>
  <si>
    <t xml:space="preserve">Rangos </t>
  </si>
  <si>
    <t xml:space="preserve">Descripción </t>
  </si>
  <si>
    <t xml:space="preserve">Frecuencia </t>
  </si>
  <si>
    <t>Nivel</t>
  </si>
  <si>
    <t>Rara vez</t>
  </si>
  <si>
    <t>El evento puede ocurrir solo en circunstancias excepcionales (poco comunes o anormales)</t>
  </si>
  <si>
    <t>No se ha presentado en los últimos 5 años</t>
  </si>
  <si>
    <t>Improbable</t>
  </si>
  <si>
    <t>El evento puede ocurrir en algún momento</t>
  </si>
  <si>
    <t>Se presentó una vez en los últimos 5 años</t>
  </si>
  <si>
    <t>Posible</t>
  </si>
  <si>
    <t>El evento podrá ocurrir en algún momento</t>
  </si>
  <si>
    <t>Se presentó una vez en los últimos 2 años</t>
  </si>
  <si>
    <t>Probable</t>
  </si>
  <si>
    <t>Es viable que el evento ocurra en la mayoría de las circunstancias</t>
  </si>
  <si>
    <t>Se presentó una vez en el último año.</t>
  </si>
  <si>
    <t>Casi seguro</t>
  </si>
  <si>
    <t>Se espera que el evento ocurra en la mayoría de las circunstancias</t>
  </si>
  <si>
    <t>Se ha presentado más de una vez al año</t>
  </si>
  <si>
    <t>DETERMINACIÓN DEL IMPACTO</t>
  </si>
  <si>
    <t>Medición del Riesgo IMPACTO</t>
  </si>
  <si>
    <t>Insignificante</t>
  </si>
  <si>
    <t>Si el hecho llegara a presentarse, tendría consecuencias o efectos mínimos sobre el DASCD.</t>
  </si>
  <si>
    <t>Menor</t>
  </si>
  <si>
    <t xml:space="preserve">Si el hecho llegara a presentarse, tendría bajo impacto o efecto sobre el DASCD  </t>
  </si>
  <si>
    <t>Si el hecho llegara a presentarse, tendría medianas consecuencias o efectos sobre el DASCD.</t>
  </si>
  <si>
    <t>Mayor</t>
  </si>
  <si>
    <t>Si el hecho llegara a presentarse, tendría altas consecuencias o efectos sobre el DASCD.</t>
  </si>
  <si>
    <t>Catastrófico</t>
  </si>
  <si>
    <t>Si el hecho llegara a presentarse, tendría desastrosas consecuencias o efectos sobre el DASCD.</t>
  </si>
  <si>
    <t xml:space="preserve">Se realiza a través del cruce de los resultados obtenidos de la probabilidad y del impacto, a través de una multiplicación (puntaje del descriptor de la probabilidad por el puntaje del descriptor del impacto). </t>
  </si>
  <si>
    <t xml:space="preserve">Extrema </t>
  </si>
  <si>
    <t>RESULTADO CALIFICACION</t>
  </si>
  <si>
    <t>PROBABILIDAD</t>
  </si>
  <si>
    <t>IMPACTO</t>
  </si>
  <si>
    <t>ZONA DE RIESGO</t>
  </si>
  <si>
    <t>RIESGO 1</t>
  </si>
  <si>
    <t>RIESGO 2</t>
  </si>
  <si>
    <t>RIESGO 3</t>
  </si>
  <si>
    <t>CALIFICACIÓN</t>
  </si>
  <si>
    <t>EXTREMA</t>
  </si>
  <si>
    <t>13 a 25</t>
  </si>
  <si>
    <t>ALTA</t>
  </si>
  <si>
    <t>7 a 12</t>
  </si>
  <si>
    <t>MODERADA</t>
  </si>
  <si>
    <t>5 a 6</t>
  </si>
  <si>
    <t>BAJA</t>
  </si>
  <si>
    <t>1 a 4</t>
  </si>
  <si>
    <t>Zona para riesgos</t>
  </si>
  <si>
    <t>VALOR</t>
  </si>
  <si>
    <t>MATRIZ DE CALIFICACIÓN</t>
  </si>
  <si>
    <t>MATRIZ DE RESPUESTA</t>
  </si>
  <si>
    <t>REDUCIR
EVITAR
COMPARTIR</t>
  </si>
  <si>
    <t xml:space="preserve">PROBABLE </t>
  </si>
  <si>
    <t>ASUMIR
REDUCIR</t>
  </si>
  <si>
    <t>REDUCIR
EVITAR</t>
  </si>
  <si>
    <t>POSIBLE</t>
  </si>
  <si>
    <t xml:space="preserve">IMPROBABLE </t>
  </si>
  <si>
    <t>ASUMIR</t>
  </si>
  <si>
    <t xml:space="preserve">RARA VEZ </t>
  </si>
  <si>
    <t xml:space="preserve">INSIGNIFICANTE </t>
  </si>
  <si>
    <t xml:space="preserve">MENOR </t>
  </si>
  <si>
    <t xml:space="preserve">MODERADO </t>
  </si>
  <si>
    <t xml:space="preserve">MAYOR </t>
  </si>
  <si>
    <t>CATASTROFICO</t>
  </si>
  <si>
    <t>VALORACIÓN DE LOS CONTROLES EXISTENTES PARA LA MITIGACIÓN DE LOS RIESGOS</t>
  </si>
  <si>
    <t>CRITERIO DE EVALUACIÓN</t>
  </si>
  <si>
    <t>ASPECTO A EVALUAR EN EL DISEÑO DE CONTROLES</t>
  </si>
  <si>
    <t>OPCIONES DE RESPUESTA</t>
  </si>
  <si>
    <t>PESO DE LA EVALUACIÓN DEL DISEÑO DEL CONTROL</t>
  </si>
  <si>
    <t>1. Responsable</t>
  </si>
  <si>
    <t>¿Existe un responsable asignado a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</si>
  <si>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</si>
  <si>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</si>
  <si>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</si>
  <si>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 Cotejar, Comparar, Revisar, etc.?</t>
  </si>
  <si>
    <t>4. Como se realiza la actividad de control</t>
  </si>
  <si>
    <t>¿La fuente de información que se utiliza en el desarrollo del control es información confiable que permita mitigar el riesgo?.</t>
  </si>
  <si>
    <t>5. Qué pasa con las observaciones y desviaciones</t>
  </si>
  <si>
    <t>¿Las observaciones, desviaciones o diferencias identificadas como resultados de la ejecución del control son investigadas y resueltas de manera oportuna?</t>
  </si>
  <si>
    <t xml:space="preserve">6. Evidencia de la ejecución del control </t>
  </si>
  <si>
    <t>¿Se deja evidencia o rastro de la ejecución del control, que permita a cualquier tercero con la evidencia</t>
  </si>
  <si>
    <t>SUMATORIA DE CONTROLES</t>
  </si>
  <si>
    <t>1. Resultados de la evaluación del diseño del control</t>
  </si>
  <si>
    <t>Rango de calificación del diseño</t>
  </si>
  <si>
    <t>Resultado - peso en la evaluación del diseño del control</t>
  </si>
  <si>
    <t>Sí el resultado de las calificaciones del control o el promedio en el diseño de los controles, está por debajo de 96 %, se debe establecer un plan de acción que permita tener un control o controles bien diseñados.</t>
  </si>
  <si>
    <t>Calificación entre 96 y 100 +</t>
  </si>
  <si>
    <t>Calificación entre 86 y 95</t>
  </si>
  <si>
    <t>Débil</t>
  </si>
  <si>
    <t>Calificación entre 0 y 85</t>
  </si>
  <si>
    <t>2. Resultados de la evaluación de la ejecución del control</t>
  </si>
  <si>
    <t>Rango de calificación de ejecución</t>
  </si>
  <si>
    <t xml:space="preserve">Resultado - peso de la ejecución del control </t>
  </si>
  <si>
    <t>Aunque un control este bien diseñado, este debe ejecutarse de manera consistente, de tal manera que se pueda mitigar el riesgo. No basta con tener controles bien diseñados, debe asegurarse por parte de la primera línea de defensa que el control se ejecute.</t>
  </si>
  <si>
    <t>El control se ejecuta de manera consistente por parte del responsable.</t>
  </si>
  <si>
    <t>El control se ejecuta algunas veces por parte del responsable.</t>
  </si>
  <si>
    <t>El control no se ejecuta por parte del responsable.</t>
  </si>
  <si>
    <t>1 + 2 = Análisis y evaluación de los controles para la mitigación de los riesgos</t>
  </si>
  <si>
    <t>Peso individual del diseño (DISEÑO)</t>
  </si>
  <si>
    <t>El control se ejecuta de manera consistente por los responsables. (EJECUCIÓN)</t>
  </si>
  <si>
    <t>Solidez individual de cada control fuerte:100 moderado: 50 debil:0</t>
  </si>
  <si>
    <t>Aplica plan de acción para fortalecer el control Sí / NO</t>
  </si>
  <si>
    <t>Dado que la calificación de riesgos inherentes y residuales se realiza al riesgo y no a cada causa, hay que consolidar el conjunto de los controles asociados a las causas, para evaluar si estos de manera individual y en conjunto si ayudan al tratamiento de los riesgos, considerando tanto el diseño y ejecución individual y promedio de los controles.</t>
  </si>
  <si>
    <t>Fuerte calificación entre 96 y 100</t>
  </si>
  <si>
    <t>fuerte (siempre se ejecuta)</t>
  </si>
  <si>
    <t>fuerte + fuerte = fuerte</t>
  </si>
  <si>
    <t>moderado ( algunas veces)</t>
  </si>
  <si>
    <t>fuerte + moderado = moderado</t>
  </si>
  <si>
    <t>débil (no se ejecuta)</t>
  </si>
  <si>
    <t>fuerte + débil = débil</t>
  </si>
  <si>
    <t>Moderado calificación entre 86 y 95</t>
  </si>
  <si>
    <t>moderado + fuerte = moderado</t>
  </si>
  <si>
    <t>moderado (algunas veces)</t>
  </si>
  <si>
    <t>moderado + moderado = moderado</t>
  </si>
  <si>
    <t>moderado + débil = débil</t>
  </si>
  <si>
    <t>Débil entre 0 y 85</t>
  </si>
  <si>
    <t>3. Calificación de la solidez del conjunto de controles</t>
  </si>
  <si>
    <t>La solidez del conjunto de controles se obtiene calculando el promedio aritmético simple de los controles por cada riesgo.</t>
  </si>
  <si>
    <t>El promedio de la solidez individual de cada control al sumarlos y ponderarlos es igual a 100.</t>
  </si>
  <si>
    <t>El promedio de la solidez individual de cada control al sumarlos y ponderarlos esta entre 50 y 99</t>
  </si>
  <si>
    <t>El promedio de la solidez individual de cada control al sumarlos y ponderarlos es menor a 50.</t>
  </si>
  <si>
    <t>NIVEL DE RIESGO RESIDUAL</t>
  </si>
  <si>
    <t>Resultados de los posibles desplazamientos de la probabilidad y del impacto de los riesgos.</t>
  </si>
  <si>
    <t>Solidez del conjunto de los controles</t>
  </si>
  <si>
    <t>Controles ayudan a disminuir la probabilidad</t>
  </si>
  <si>
    <t>Controles ayudan a disminuir impacto</t>
  </si>
  <si>
    <t># Columnas en la matriz de riesgo que se desplaza en el eje de la probabilidad</t>
  </si>
  <si>
    <t># Columnas en la matriz de riesgo que se desplaza en el eje de impacto</t>
  </si>
  <si>
    <t>directamente</t>
  </si>
  <si>
    <t>indirectamente</t>
  </si>
  <si>
    <t>no disminuye</t>
  </si>
  <si>
    <t xml:space="preserve">Moderado  </t>
  </si>
  <si>
    <t>IMPORTANTE :Para los objetivos de los procesos como punto de partida fundamental para la identificación del riesgo tenga en cuenta lo siguiente:
OBJETIVO DEL PROCESO 
Son los resultados que se espera lograr para cumplir la misión y visión. Determina el cómo logro la política trazada y el aporte que se hace a los objetivos institucionales. Un objetivo es un enunciado que expresa una acción, por lo tanto debe iniciarse con un verbo fuerte como: establecer, identificar, recopilar, investigar, registrar, buscar.
Los  objetivos deben ser: medibles, realistas   y se deben evitar frases subjetivas en su construcción.</t>
  </si>
  <si>
    <t xml:space="preserve">CATASTRÓFICO </t>
  </si>
  <si>
    <t>Pago de indemnizaciones a terceros por acciones legales que pueden afectar el presupuesto total de la entidad en un va- lor ≥50%.</t>
  </si>
  <si>
    <t>Pago de sanciones económicas por incum- plimiento en la normatividad aplicable ante un ente regulador, las cuales afectan en un valor ≥50% del presupuesto general de la entidad.</t>
  </si>
  <si>
    <t>Pérdida de cobertura en la prestación de los servicios de la entidad ≥50%.</t>
  </si>
  <si>
    <t xml:space="preserve">Impacto que afecte la ejecución presupuestal en un valor ≥50%
</t>
  </si>
  <si>
    <t>Interrupción de las operaciones de la entidad por más de cinco (5) días.</t>
  </si>
  <si>
    <t>Intervención por parte de un ente de control u otro ente regulador.</t>
  </si>
  <si>
    <t>Pérdida de información crítica para la entidad que no se puede recuperar.</t>
  </si>
  <si>
    <t>Incumplimiento en las metas y objetivos institucionales afectando de forma grave la ejecución presupuestal.</t>
  </si>
  <si>
    <t>Imagen institucional afectada en el orden nacional o regional por actos o hechos de corrupción comprobados.</t>
  </si>
  <si>
    <t>Impacto (Consecuencias) Cuantitativo</t>
  </si>
  <si>
    <t>Impacto que afecte la ejecución presu- puestal en un valor ≥20%.</t>
  </si>
  <si>
    <t>Pérdida de cobertura en la prestación de los servicios de la entidad ≥20%.</t>
  </si>
  <si>
    <t>Pago de indemnizaciones a terceros por acciones legales que pueden afectar el presupuesto total de la entidad en un va- lor ≥20%.</t>
  </si>
  <si>
    <t>Pago de sanciones económicas por incum- plimiento en la normatividad aplicable ante un ente regulador, las cuales afectan en un valor ≥20% del presupuesto general de la entidad.</t>
  </si>
  <si>
    <t>Interrupción de las operaciones de la entidad por más de dos (2) días.</t>
  </si>
  <si>
    <t>Pérdida de información crítica que puede ser recuperada de forma parcial o incompleta.</t>
  </si>
  <si>
    <t>Sanción por parte del ente de control u otro ente regulador.</t>
  </si>
  <si>
    <t>Incumplimiento en las metas y objetivos ins- titucionales afectando el cumplimiento en las metas de gobierno.</t>
  </si>
  <si>
    <t>Impacto que afecte la ejecución presu- puestal en un valor ≥5%.</t>
  </si>
  <si>
    <t>Pérdida de cobertura en la prestación de los servicios de la entidad ≥10%.</t>
  </si>
  <si>
    <t>Pago de indemnizaciones a terceros por acciones legales que pueden afectar el pre- supuesto total de la entidad en un valor ≥5%.</t>
  </si>
  <si>
    <t>Interrupción de las operaciones de la entidad por un (1) día.</t>
  </si>
  <si>
    <t>Reclamaciones o quejas de los usuarios que podrían implicar una denuncia ante los entes reguladores o una demanda de largo alcance para la entidad.</t>
  </si>
  <si>
    <t>Inoportunidad en la información, ocasionando retrasos en la atención a los usuarios.</t>
  </si>
  <si>
    <t>Reproceso de actividades y aumento de carga operativa.</t>
  </si>
  <si>
    <t>Imagen institucional afectada en el orden na- cional o regional por retrasos en la prestación del servicio a los usuarios o ciudadanos.</t>
  </si>
  <si>
    <t>Investigaciones penales, fiscales o disciplinarias.</t>
  </si>
  <si>
    <t xml:space="preserve"> </t>
  </si>
  <si>
    <t>Pago de sanciones económicas por incum- plimiento en la normatividad aplicable ante un ente regulador, las cuales afectan en un valor ≥5% del presupuesto general de la entidad.</t>
  </si>
  <si>
    <t>Pago de sanciones económicas por incumpli- miento en la normatividad aplicable ante un ente regulador, las cuales afectan en un valor ≥1% del presupuesto general de la entidad.</t>
  </si>
  <si>
    <t>Pago de indemnizaciones a terceros por acciones legales que pueden afectar el pre- supuesto total de la entidad en un valor ≥1%.</t>
  </si>
  <si>
    <t>Pérdida de cobertura en la prestación de los servicios de la entidad ≥5%.</t>
  </si>
  <si>
    <t>Impacto que afecte la ejecución presu- puestal en un valor ≥1%.</t>
  </si>
  <si>
    <t>Interrupción de las operaciones de la entidad por algunas horas.</t>
  </si>
  <si>
    <t>Reclamaciones o quejas de los usuarios, que implican investigaciones internas disciplinarias.</t>
  </si>
  <si>
    <t>Imagen institucional afectada localmente por retrasos en la prestación del servicio a los usuarios o ciudadanos.</t>
  </si>
  <si>
    <t>Impacto que afecte la ejecución presu- puestal en un valor ≥0,5%.</t>
  </si>
  <si>
    <t>Pérdida de cobertura en la prestación de los servicios de la entidad ≥1%.</t>
  </si>
  <si>
    <t>Pago de indemnizaciones a terceros por ac- ciones legales que pueden afectar el presu- puesto total de la entidad en un valor ≥0,5%.</t>
  </si>
  <si>
    <t>Pago de sanciones económicas por incumpli- miento en la normatividad aplicable ante un ente regulador, las cuales afectan en un valor ≥0,5% del presupuesto general de la entidad.</t>
  </si>
  <si>
    <t>No hay interrupción de las operaciones de la entidad.</t>
  </si>
  <si>
    <t>No se generan sanciones económicas o admi- nistrativas.</t>
  </si>
  <si>
    <t>No se afecta la imagen institucional de forma significativa.</t>
  </si>
  <si>
    <t>NIVEL</t>
  </si>
  <si>
    <r>
      <rPr>
        <b/>
        <u/>
        <sz val="11"/>
        <color rgb="FFFF0000"/>
        <rFont val="Arial"/>
        <family val="2"/>
      </rPr>
      <t xml:space="preserve">Paso 1: </t>
    </r>
    <r>
      <rPr>
        <sz val="11"/>
        <color theme="1"/>
        <rFont val="Arial"/>
        <family val="2"/>
      </rPr>
      <t xml:space="preserve">Se ingresa el proceso y objetivo correspondiente,
</t>
    </r>
    <r>
      <rPr>
        <b/>
        <u/>
        <sz val="11"/>
        <color rgb="FFFF0000"/>
        <rFont val="Arial"/>
        <family val="2"/>
      </rPr>
      <t>Paso 2:</t>
    </r>
    <r>
      <rPr>
        <sz val="11"/>
        <color theme="1"/>
        <rFont val="Arial"/>
        <family val="2"/>
      </rPr>
      <t xml:space="preserve"> Se ingresa el responsable del proceso
</t>
    </r>
    <r>
      <rPr>
        <b/>
        <u/>
        <sz val="11"/>
        <color rgb="FFFF0000"/>
        <rFont val="Arial"/>
        <family val="2"/>
      </rPr>
      <t>Paso 3:</t>
    </r>
    <r>
      <rPr>
        <sz val="11"/>
        <color theme="1"/>
        <rFont val="Arial"/>
        <family val="2"/>
      </rPr>
      <t xml:space="preserve"> Se ingresa el riesgo (Gestión y/o Corrupción) Definir el Riesgo de manera clara y precisa estableciendo los componentes: acción u omisión+uso de poder+desviación de la gestión de lo publico+beneficio privado
</t>
    </r>
    <r>
      <rPr>
        <b/>
        <u/>
        <sz val="11"/>
        <color rgb="FFFF0000"/>
        <rFont val="Arial"/>
        <family val="2"/>
      </rPr>
      <t>Paso 4:</t>
    </r>
    <r>
      <rPr>
        <sz val="11"/>
        <color theme="1"/>
        <rFont val="Arial"/>
        <family val="2"/>
      </rPr>
      <t xml:space="preserve"> Se determinan los factores externos, internos y de proceso que  hace referencia a las condiciones económicas, sociales, culturales, políticas, legales, ambientales o tecnológicas, talento humano, sistemas de información, recursos, procesos y tecnología  teniendo en cuenta el objetivo de cada proceso. </t>
    </r>
  </si>
  <si>
    <t>DETERMINACIÓN DE LA PROBABILIDAD</t>
  </si>
  <si>
    <t xml:space="preserve">Es la oportunidad de ocurrencia de un evento de riesgo. Se mide según la frecuencia (número de veces en que se ha presentado el riesgo en un período determinado) o por la factibilidad (factores internos o externos que pueden determinar que el riesgo se presente).
</t>
  </si>
  <si>
    <t>XXXXXXXXXXXXXXXXXXXXXXXXXXXXXXXXXXXXXXXXXXXX</t>
  </si>
  <si>
    <t>YYYYYYYYYYYYYYYYYYYYYYYYYYYYYYYYYYYYYYYYYYYYYYYYY</t>
  </si>
  <si>
    <t>ZZZZZZZZZZZZZZZZZZZZZZZZZZZZZZZZZZZZZZZZZZZZZZZZZZZZZZZZZ</t>
  </si>
  <si>
    <t>Gestión del Conocimiento</t>
  </si>
  <si>
    <t>Gerencia Estratégica</t>
  </si>
  <si>
    <t>Sistemas de Gestión</t>
  </si>
  <si>
    <t>RIESGOS /PROBABILIDAD</t>
  </si>
  <si>
    <t>RIESGOS /IMPACTO</t>
  </si>
  <si>
    <t>RIESGOS / PROBABILIDAD</t>
  </si>
  <si>
    <t>RIESGOS / IMPACTO</t>
  </si>
  <si>
    <t xml:space="preserve">NIVEL CALIFICACIÓN </t>
  </si>
  <si>
    <t>Seguridad de la Información</t>
  </si>
  <si>
    <t>Gestión de la Comunicación</t>
  </si>
  <si>
    <t>Atención al Ciudadano</t>
  </si>
  <si>
    <t>Organización del Trabajo</t>
  </si>
  <si>
    <t>Bienestar, Desarrollo y Medición del Rendimiento</t>
  </si>
  <si>
    <t>Gestión del Talento Humano</t>
  </si>
  <si>
    <t>Gestión de Recursos Físicos y Ambientales</t>
  </si>
  <si>
    <t>Gestión Documental</t>
  </si>
  <si>
    <t>Gestión Financiera</t>
  </si>
  <si>
    <t>Gestión Contractual</t>
  </si>
  <si>
    <t>Gestión Jurídica</t>
  </si>
  <si>
    <t>Gestión de las TIC´s</t>
  </si>
  <si>
    <t>Control y Seguimiento</t>
  </si>
  <si>
    <t>Impacto (Consecuencias) Cualitativo</t>
  </si>
  <si>
    <t>Imagen institucional afectada en el orden nacional o regional por incumplimientos en la prestación del servicio a los usuarios o ciudadanos.</t>
  </si>
  <si>
    <t xml:space="preserve">CALIFICACIÓN </t>
  </si>
  <si>
    <t>Extrema</t>
  </si>
  <si>
    <t xml:space="preserve">SI EL RIESGO DE CORRUPCIÓN SE MA TERIALIZA PODRÍA... </t>
  </si>
  <si>
    <t xml:space="preserve">SÍ </t>
  </si>
  <si>
    <t xml:space="preserve">NO </t>
  </si>
  <si>
    <t>¿Afectar el cumplimiento de misión de la entidad?</t>
  </si>
  <si>
    <t>¿Dar lugar al detrimento de calidad de vida de la comunidad por la pérdida del bien, servicios o recursos públicos?</t>
  </si>
  <si>
    <t>¿Generar pérdida de información de la entidad?</t>
  </si>
  <si>
    <t>¿Generar intervención de los órganos de control, de la Fiscalía u otro ente?</t>
  </si>
  <si>
    <t>MAYOR</t>
  </si>
  <si>
    <t>MODERADO</t>
  </si>
  <si>
    <t>Genera medianas consecuencias sobre la entidad</t>
  </si>
  <si>
    <t>Genera altas consecuencias sobre la entidad.</t>
  </si>
  <si>
    <t>Genera consecuencias desastrosas para la entidad</t>
  </si>
  <si>
    <t>Tabla 1. Criterios para calificar el impacto – riesgos de gestión</t>
  </si>
  <si>
    <t>N°</t>
  </si>
  <si>
    <t xml:space="preserve">¿Afectar la imagen nacional? </t>
  </si>
  <si>
    <t xml:space="preserve">¿Generar daño ambiental? </t>
  </si>
  <si>
    <t>CONCA</t>
  </si>
  <si>
    <t>Tabla 2. Criterios para calificar el impacto - riesgos de corrupción</t>
  </si>
  <si>
    <t>Fuente: Secretaría de Transparencia de la Presidencia de la República.</t>
  </si>
  <si>
    <t>Fuente: Adaptado de Instituto de Auditores Internos. COSO ERM. Agosto 2004.</t>
  </si>
  <si>
    <t>____________________________________________________________________________________________________________________________________________________________________________________________________________________________________________________________________________</t>
  </si>
  <si>
    <r>
      <t>Fuente:</t>
    </r>
    <r>
      <rPr>
        <b/>
        <i/>
        <sz val="8"/>
        <color theme="1"/>
        <rFont val="Arial"/>
        <family val="2"/>
      </rPr>
      <t xml:space="preserve"> Guía para la administración del riesgo y el diseño de controles en entidades públicas - Riesgos de gestión, corrupción y seguridad digital - Versión 4 - Octubre de 2018</t>
    </r>
  </si>
  <si>
    <r>
      <rPr>
        <b/>
        <sz val="10"/>
        <color theme="1"/>
        <rFont val="Calibri"/>
        <family val="2"/>
        <scheme val="minor"/>
      </rPr>
      <t xml:space="preserve">Desplazamiento del riesgo inherente para calcular el riesgo residual: </t>
    </r>
    <r>
      <rPr>
        <sz val="10"/>
        <color theme="1"/>
        <rFont val="Calibri"/>
        <family val="2"/>
        <scheme val="minor"/>
      </rPr>
      <t>Dado que ningún riesgo con una medida de tratamiento se evita o elimina, el desplazamiento de un riesgo inherente en su probabilidad o impacto para el cálculo del riesgo residual, se realizará de acuerdo a la siguiente tabla:</t>
    </r>
  </si>
  <si>
    <t>No Disminuye</t>
  </si>
  <si>
    <r>
      <t xml:space="preserve">¿El responsable tiene la </t>
    </r>
    <r>
      <rPr>
        <b/>
        <sz val="10"/>
        <color theme="1"/>
        <rFont val="Calibri"/>
        <family val="2"/>
        <scheme val="minor"/>
      </rPr>
      <t>autoridad y adecuada segregación</t>
    </r>
    <r>
      <rPr>
        <sz val="10"/>
        <color theme="1"/>
        <rFont val="Calibri"/>
        <family val="2"/>
        <scheme val="minor"/>
      </rPr>
      <t xml:space="preserve"> de funciones en la ejecución del control?</t>
    </r>
  </si>
  <si>
    <t>xxxxxxxxxxxxx</t>
  </si>
  <si>
    <t>Asignado</t>
  </si>
  <si>
    <t>No Asignado</t>
  </si>
  <si>
    <t>Adecuado</t>
  </si>
  <si>
    <t>Inadecuado</t>
  </si>
  <si>
    <t>Oportuna</t>
  </si>
  <si>
    <t>Inoportuna</t>
  </si>
  <si>
    <t>Prevenir</t>
  </si>
  <si>
    <t>Detectar</t>
  </si>
  <si>
    <t>No es un control</t>
  </si>
  <si>
    <t>No Confiable</t>
  </si>
  <si>
    <t>Se Investigan y Resuelven Oportunamente</t>
  </si>
  <si>
    <t>No se Investigan y se Resuelven Oportunamente</t>
  </si>
  <si>
    <t>Incompleta</t>
  </si>
  <si>
    <t>No Existe</t>
  </si>
  <si>
    <r>
      <rPr>
        <b/>
        <u/>
        <sz val="9"/>
        <color rgb="FFFF0000"/>
        <rFont val="Calibri"/>
        <family val="2"/>
        <scheme val="minor"/>
      </rPr>
      <t xml:space="preserve">PASO 5: </t>
    </r>
    <r>
      <rPr>
        <sz val="9"/>
        <color theme="1"/>
        <rFont val="Calibri"/>
        <family val="2"/>
        <scheme val="minor"/>
      </rPr>
      <t>Se determina la probabilidad de acuerdo a la frecuencia en la que se han presentado el riesgo.</t>
    </r>
  </si>
  <si>
    <r>
      <t>Responder afirmativamente de UNA a CINCO pregunta(s) genera un impacto moderado. 
Responder afirmativamente de SEIS a ONCE preguntas genera un impacto mayor.
Responder afirmativamente de DOCE a DIECINUEVE preguntas</t>
    </r>
    <r>
      <rPr>
        <b/>
        <sz val="10"/>
        <color rgb="FF383B37"/>
        <rFont val="Calibri"/>
        <family val="2"/>
        <scheme val="minor"/>
      </rPr>
      <t xml:space="preserve"> genera un impacto catastrófico.</t>
    </r>
  </si>
  <si>
    <r>
      <rPr>
        <b/>
        <sz val="9"/>
        <color theme="1"/>
        <rFont val="Calibri"/>
        <family val="2"/>
        <scheme val="minor"/>
      </rPr>
      <t>Bajo:</t>
    </r>
    <r>
      <rPr>
        <sz val="9"/>
        <color theme="1"/>
        <rFont val="Calibri"/>
        <family val="2"/>
        <scheme val="minor"/>
      </rPr>
      <t xml:space="preserve"> Asumir</t>
    </r>
  </si>
  <si>
    <r>
      <rPr>
        <b/>
        <sz val="9"/>
        <color theme="1"/>
        <rFont val="Calibri"/>
        <family val="2"/>
        <scheme val="minor"/>
      </rPr>
      <t>Moderado:</t>
    </r>
    <r>
      <rPr>
        <sz val="9"/>
        <color theme="1"/>
        <rFont val="Calibri"/>
        <family val="2"/>
        <scheme val="minor"/>
      </rPr>
      <t xml:space="preserve"> Asumir y Revisar</t>
    </r>
  </si>
  <si>
    <r>
      <rPr>
        <b/>
        <sz val="9"/>
        <color theme="1"/>
        <rFont val="Calibri"/>
        <family val="2"/>
        <scheme val="minor"/>
      </rPr>
      <t xml:space="preserve">Alto: </t>
    </r>
    <r>
      <rPr>
        <sz val="9"/>
        <color theme="1"/>
        <rFont val="Calibri"/>
        <family val="2"/>
        <scheme val="minor"/>
      </rPr>
      <t>Reducir, evitar, compartir o transferir</t>
    </r>
  </si>
  <si>
    <r>
      <rPr>
        <b/>
        <sz val="9"/>
        <color theme="1"/>
        <rFont val="Calibri"/>
        <family val="2"/>
        <scheme val="minor"/>
      </rPr>
      <t>Extrema:</t>
    </r>
    <r>
      <rPr>
        <sz val="9"/>
        <color theme="1"/>
        <rFont val="Calibri"/>
        <family val="2"/>
        <scheme val="minor"/>
      </rPr>
      <t xml:space="preserve"> Reducir, evitar, compartir o transferir</t>
    </r>
  </si>
  <si>
    <r>
      <rPr>
        <b/>
        <u/>
        <sz val="10"/>
        <color rgb="FFFF0000"/>
        <rFont val="Calibri"/>
        <family val="2"/>
        <scheme val="minor"/>
      </rPr>
      <t>PASO 7:</t>
    </r>
    <r>
      <rPr>
        <b/>
        <sz val="10"/>
        <color theme="1"/>
        <rFont val="Calibri"/>
        <family val="2"/>
        <scheme val="minor"/>
      </rPr>
      <t xml:space="preserve"> </t>
    </r>
    <r>
      <rPr>
        <sz val="10"/>
        <color theme="1"/>
        <rFont val="Calibri"/>
        <family val="2"/>
        <scheme val="minor"/>
      </rPr>
      <t>Determinar el riesgo inherente: Corresponde a la primera calificación y evaluación del riesgo</t>
    </r>
    <r>
      <rPr>
        <b/>
        <sz val="10"/>
        <color theme="1"/>
        <rFont val="Calibri"/>
        <family val="2"/>
        <scheme val="minor"/>
      </rPr>
      <t xml:space="preserve">. </t>
    </r>
    <r>
      <rPr>
        <sz val="10"/>
        <color theme="1"/>
        <rFont val="Calibri"/>
        <family val="2"/>
        <scheme val="minor"/>
      </rPr>
      <t xml:space="preserve">Se hace un </t>
    </r>
    <r>
      <rPr>
        <b/>
        <sz val="10"/>
        <color theme="1"/>
        <rFont val="Calibri"/>
        <family val="2"/>
        <scheme val="minor"/>
      </rPr>
      <t xml:space="preserve">cruce de variables de la probabilidad y el impacto anteriormente calificado </t>
    </r>
  </si>
  <si>
    <t>Inherente</t>
  </si>
  <si>
    <t>Residual</t>
  </si>
  <si>
    <t>CATASTRÓFICO</t>
  </si>
  <si>
    <t>CALIFICACIÓN RIESGOS DE CORRUPCIÓN</t>
  </si>
  <si>
    <t>OAP</t>
  </si>
  <si>
    <t xml:space="preserve">Profesional Universitario </t>
  </si>
  <si>
    <t>Consolidó: Jhon Alexander Gómez Arévalo</t>
  </si>
  <si>
    <t>X</t>
  </si>
  <si>
    <t>Tipología de Riesgos</t>
  </si>
  <si>
    <t xml:space="preserve"> OPERATIVO</t>
  </si>
  <si>
    <t xml:space="preserve">DE CUMPLIMIENTO </t>
  </si>
  <si>
    <t xml:space="preserve">CORRUPCIÓN </t>
  </si>
  <si>
    <t>DE SEGURIDAD DIGITAL</t>
  </si>
  <si>
    <t>PERIODO 1
( Enero,febrero,marzo,abril)</t>
  </si>
  <si>
    <t>El profesional especializado de la OAP,   cada vez que las oficinas de Talento Humano y Contratación de las Entidades Distritales realizan una solicitud de asignación de rol, verifica el diligenciamiento del acuerdo de confidencialidad para asignar el rol solicitado para consulta y /o actualización de información en el SIDEAP, como evidencia queda el registro del "Formato Acuerdo de Confidencialidad y No Divulgación de Información – Servidor Público SIDEAP" en el archivo control SIDEAP (Access)  \\192.168.0.4\Shares\Dascd_Sideap\CONTROL_SIDEAP.accdb y una copia del acuerdo confidencialidad firmado en la ruta Z:\Of_Planeacion\5.SIDEAP\ACUERDOS_CONFIDENCIALIDAD_SIDEAP</t>
  </si>
  <si>
    <t>El profesional especializado de la OAP, cada vez que llegue una solicitud de información donde requiera datos personales, validará que el solicitante cuente con un acuerdo de confidencialidad firmado y un rol vigente en SIDEAP, cuando se presente una finalidad acorde con la autorización dada por los titulares de los datos y/o en los casos enmarcados en la ley. En caso de no tener el acuerdo ni el rol vigente, se informará al solicitante para que lo tramite con los requerimientos solicitados. Como evidencia queda el registro en el archivo control SIDEAP (Access) \\192.168.0.4\Shares\Dascd_Sideap\CONTROL_SIDEAP.accdb</t>
  </si>
  <si>
    <t>Un profesional del equipo del proceso, cada vez que realice la consolidación de información verifica que se cuente con la documentación suficiente para el procesamiento, En caso de encontrar que se realizó el procesamiento sin documentación, se deberá validar con la fuente primaria y generar la documentación faltante. Como evidencia quedará registro en el archivo mensual consolidado de generación del reporte.</t>
  </si>
  <si>
    <t>Un profesional del equipo del proceso, mensualmente consolida y estandariza la información con el fin de identificar inconsistencias y la remite al  profesional encargado de la publicación  en los medios oficiales de la Entidad, para que valide que  la información no presenta errores y, contraste  que los datos no presentan disparidad en cifras estadísticas antes de su publicación . En caso de encontrar inconsistencias se devuelve al profesional que consolida para que realice las correcciones pertinentes. Como evidencia quedará registro en correo electrónico. Los archivos revisados quedan en el drive donde se puede verificar la versión de los mismos.</t>
  </si>
  <si>
    <t>Falta de conocimiento  en normatividad vigente y lineamientos internos  frente a la gestión oportuna de las PQRS.</t>
  </si>
  <si>
    <t>La falta de seguimiento oportuno a la gestión de las PQRS y,  la falta de conocimiento en normatividad vigente y lineamientos internos frente a la gestión oportuna de las PQRS , puede ocasionar que se respondan extemporáneamente las Peticiones, Quejas, Reclamos, Sugerencias que ingresen al DASCD lo que puede conllevar a sanciones disciplinarias para la Entidad y a una mala percepción de su imagen por parte de los grupos de valor</t>
  </si>
  <si>
    <t>Pérdida de información, deterioro o imposibilidad de consultar los documentos en soporte físico.</t>
  </si>
  <si>
    <t xml:space="preserve">Factores físicos, químicos biológicos antropológicos, administrativos,  y naturales que pueden afectar la documentación en soporte papel y soportes analógicos y que repercutirían en perdida de información consignada en dichos documentos físicos, o en la imposibilidad de la consulta de los mismos debido a los deterioros causados por los factores anteriormente mencionados. </t>
  </si>
  <si>
    <t>Baja calidad en los materiales usados para la producción de documentos; soportes y técnicas de registro de la información</t>
  </si>
  <si>
    <t>Factores ambientales incorrectos en los depósitos de archivo</t>
  </si>
  <si>
    <t>Factores bióticos no controlados</t>
  </si>
  <si>
    <t>Eventos naturales</t>
  </si>
  <si>
    <t>Deterioro de tipo físico, químico o biológico en los soportes documentales. 
Inversión de recursos económicos, ténicos y humanos para procesos de conservación en caso de trasferencias secundarias.
Imposibilidad de consulta de la información.
Pérdida del soporte físico.</t>
  </si>
  <si>
    <t xml:space="preserve">El profesional encargado de Gestión Documental, semestralmente  tomará muestras microbiológicas antes y después de  la ejecución de servicios de desinfección, desinsectación y control de animales superiores, para corroborar la efectividad del servicio, En caso de no ser efectivo el ejercicio se reportará al supervisor del contrato. Como evidencia se entrega informe de la actividad
 </t>
  </si>
  <si>
    <t>El profesional encargado de Gestión Documental,  semestralmente realizará  jornadas de capacitación descritas en el plan de conservación documental y alineadas con el Plan Institucional de Archivos PINAR ,  para los colaboradores y servidores públicos  de la entidad. Como  evidencia  quedará el registro de las planillas de asistencia  y la presentación PPT de las capacitaciones programadas.</t>
  </si>
  <si>
    <t>Que se destinen recursos del presupuesto asignado al SIC, para necesidades sociales, por causa de la emergencia sanitaria, social y económica generada por el Covid-19.</t>
  </si>
  <si>
    <t>Pueden surgir nuevas tecnologías para el muestreo de condiciones de ambientales</t>
  </si>
  <si>
    <t>Los depósitos de archivo en el CAD y archivo central se encuentran en zonas de alta contaminación ambiental, por su cercanía a avenidas de alta circulación vehicular</t>
  </si>
  <si>
    <t>Aún no se cuenta con todos los instructivos y procesos de conservación documental.</t>
  </si>
  <si>
    <t>Se cuenta con un restaurador para la implementación y seguimiento a las actividades del plan de conservación documental</t>
  </si>
  <si>
    <t>Los flujos de comunicación determinados par la interacción con los procesos , esta enmarcada en políticas operacionales definidas en documentos como Manuales, Procedimientos  Planes, Guías, Protocolos , Instructivos y Formatos.</t>
  </si>
  <si>
    <t>Se encuentran identificados en la Matriz de Activos de Información de la Entidad  y publicada en la página Web</t>
  </si>
  <si>
    <t>El documento Planeación  Institucional es el principal orientador del DASCD en el desarrollo de estrategias que le permiten fortalecer el desarrollo de su misión logrando la visión planteada a través de mejores prácticas y métodos que hagan posible contribuir al desarrollo de una mejor ciudad.</t>
  </si>
  <si>
    <t>Los flujos de comunicación determinados par la interacción con los procesos , esta enmarcada en políticas operacionales definidas en documentos como Políticas, Procedimiento, Protocolo y Formatos.</t>
  </si>
  <si>
    <t>Tiene definida la relación precisa con los  procesos:  
*Macro proceso Direccionamiento institucional.
*Proceso Organización del Trabajo.
*Proceso de Gestión y Desarrollo del Capital Humano. 
*Proceso de Seguridad de la Información
* Proceso de Gestión de TIC´s
* Proceso Gestión Contractual
en cuanto a insumos, proveedores, productos, usuarios o clientes.</t>
  </si>
  <si>
    <t>Los flujos de comunicación determinados par la interacción con los procesos , esta enmarcada en políticas operacionales definidas en documentos como Políticas, Procedimientos, Instructivos y Formatos.</t>
  </si>
  <si>
    <t xml:space="preserve">se esta fortaleciendo,  en cuanto a la interacción virtual con uso de diferentes medios de comunicación y herramientas con que cuenta la entidad, como resultado de esto se evidencia que las respuestas a los  requerimientos internos se realizan de manera expedita. </t>
  </si>
  <si>
    <t>Los flujos de comunicación determinados par la interacción con los procesos , esta enmarcada en políticas operacionales definidas en documentos como Manuales, Procedimientos  y Formatos.</t>
  </si>
  <si>
    <t>Cambio de administración distrital o nacional, que traen nuevos planes de gobierno y que pueden modificar o no procesos en curso o de proyecto a largo plazo.</t>
  </si>
  <si>
    <t>Nuevos proyectos con impacto positivo en la organización, que apalanquen la mejora de los procesos interno.</t>
  </si>
  <si>
    <t>Manifestaciones en contra del gobierno nacional o distrital, que pasan o se ubican frente a las instalaciones.</t>
  </si>
  <si>
    <t>Adquisición de habilidades y competencias digitales, para el manejo de nuevo Software, aplicaciones, sistemas de información que propenden por la mejora de las procesos en las organizaciones</t>
  </si>
  <si>
    <t>Variedad de medios y canales para la comunicación con los usuarios y para divulgar y/o socializar los resultados o acciones que se realizan desde el DASCD.</t>
  </si>
  <si>
    <t>Bajo presupuesto asignado a la entidad, lo cual ocasiona que para algunos procesos de contratación los recursos estimados y asignados sean muy bajos, lo que hace que en ocasiones el sector productivo no se interese por presentar propuesta.</t>
  </si>
  <si>
    <t>Competencia y experiencia del equipo de contratación, que hace que el proceso funcione de la mejor manera, realizando los procesos de contratación y asistiendo a los demás procesos en la etapa de planeación evitando reprocesos.</t>
  </si>
  <si>
    <t>Disponibilidad del sistema de contratación SECOP II, para el manejo y acceso a toda hora y desde cualquier lugar.</t>
  </si>
  <si>
    <t>El supervisor  de acuerdo con la periodicidad establecida en cada contrato en la forma de pago, verifica el cumplimiento de las obligaciones a través de los informes de ejecución los cuales quedan consignados en el Formato A-CON-FM-020 Informe del Contratista Supervisor y también con el formato A-CON-FM-022 Acta de Recibo Final y estos son publicados en el SECOP y archivados en físico en el expediente de cada contrato. En caso de encontrar algún incumplimiento, el supervisor realiza inicialmente el requerimiento al contratista. De persistir el incumplimiento se adelanta un proceso administrativo por presunto incumplimiento. Las evidencias serán los informes de supervisión, actas de recibo final y liquidación cuando proceda, donde se puede verificar el cumplimiento o el incumplimiento de lo pactado en el contrato y sus anexos, los cuales están publicados en SECOP.</t>
  </si>
  <si>
    <t xml:space="preserve">
El ofrecimiento/recepción de sobornos o beneficios de algún otro tipo, la adecuación de los estudios y/o documentos previos o de las modalidades de contratación, la omisión o extralimitación del poder en el cumplimiento de requisitos legales, técnicos y presupuestales, pueden ocasionar que los procesos de contratación sean direccionados para favorecer a un particular o tercero.</t>
  </si>
  <si>
    <t xml:space="preserve">Ofrecimiento/recepción de sobornos o beneficios de algún otro tipo, para favorecer intereses particulares.
</t>
  </si>
  <si>
    <t xml:space="preserve">
Estudios y/o documentos previos direccionados a favor de un proveedor y/o adecuación de las modalidades de contratación a un caso particular.</t>
  </si>
  <si>
    <t xml:space="preserve">
Omisión y/o extralimitación del poder para el cumplimiento de requisitos legales, técnicos y presupuestales por intereses particulares en la etapa de planeación, selección y contratación del proceso.</t>
  </si>
  <si>
    <t xml:space="preserve">
El comité de contratación, anualmente expone y aprueba el PAA de la entidad donde se definen objetos,  recursos, modalidades y plazos. Mensualmente hace revisión de las necesidades y se modifica el PAA (Crear, eliminar o modificar líneas) de acuerdo a los bienes y servicios requeridos, garantizando siempre la adecuada modalidad de selección contractual y estructuración de los estudios y documentos previos. Como evidencia en las actas de los comités quedan registradas la modificaciones al PAA (Cuando se Crean, eliminan o modifican necesidades). En caso de presentarse esta situación, se expone a un proceso disciplinario y/o penal y/o fiscal.</t>
  </si>
  <si>
    <t>Reducción Presupuestal</t>
  </si>
  <si>
    <t>Adición Presupuestal</t>
  </si>
  <si>
    <t>SIDEAP: herramienta y fuente de información en tiempo real
Teletrabajo, Trabajo en casa para el desarrollo de las actividades del DASCD</t>
  </si>
  <si>
    <t>Lineamientos enfocados a la protección de la población ( COVID 19)</t>
  </si>
  <si>
    <t>Salud pública ( riesgos asociados)</t>
  </si>
  <si>
    <t>Reducción de presupuesto aprox (60%)</t>
  </si>
  <si>
    <t>Documentación relacionada con el funcionamiento del proceso; manual de funciones, procedimientos, instructivos.
Documento de informe con la información que maneja el servidor público como parte de gestión del conocimiento.</t>
  </si>
  <si>
    <t>Teletrabajo, Trabajo en casa para el desarrollo de las actividades del DASCD</t>
  </si>
  <si>
    <t>Política pública en Gestión Integral del Talento Humano
Fortalecimiento al seguimiento de cumplimiento de metas y objetivos PAI ( Plan de Acción Institucional)</t>
  </si>
  <si>
    <t>Caracterización del Proceso  A-GTH-CP-001, allí se define el alcance y objetivo del proceso</t>
  </si>
  <si>
    <t xml:space="preserve">La interacción es constante y precisa para atender la necesidad de los procesos ( personal, capacitación, contratación, comunicación) </t>
  </si>
  <si>
    <t>Se tienen definidos (16) procedimientos  que permiten la operación del proceso</t>
  </si>
  <si>
    <t>Subdirector de gestión Corporativa y Control Disciplinario
Profesional especializado (Líder del proceso de Talento Humano)</t>
  </si>
  <si>
    <t>Acumulación de Residuos
Disposición inadecuada de residuos peligrosos</t>
  </si>
  <si>
    <t>Un aplicativo enfocado al control del peso de los residuos peligrosos.
Aplicativo para el manejo de la flota de vehículos del DASCD</t>
  </si>
  <si>
    <t>Aumento de precios por fluctuación  de las tasas de cambio</t>
  </si>
  <si>
    <t xml:space="preserve">Racionalización de procesos
modernización de procedimientos y redistribución de tareas por criterios técnicos y normativos
Mayor aprovechamiento de los residuos </t>
  </si>
  <si>
    <t xml:space="preserve">No todos los medios de comunicación sirven como medios probatorios </t>
  </si>
  <si>
    <t>Acceder a canales de comunicación que permitan acceder a convocatorias para manejar la disposición de residuos peligrosos.</t>
  </si>
  <si>
    <t>Presupuesto para la contratación y ejecución de las actividades del DASCD</t>
  </si>
  <si>
    <t>Atender otras funciones que consumen tiempo de las actividades propias de los servidores públicos</t>
  </si>
  <si>
    <t xml:space="preserve">Uso de herramientas manuales que generan reprocesos innecesarios (automatización de datos) en la flota de transporte </t>
  </si>
  <si>
    <t>EL seguimiento a través del PAI en el CIGD que se realiza mensualmente</t>
  </si>
  <si>
    <t>Dirección, la Subdirección de Gestión Corporativa y Control Disciplinario, Subdirección Técnico Jurídica y OAP</t>
  </si>
  <si>
    <t>El proceso cuenta con 8 procedimientos, seis (6) de recursos Físicos y dos (2) de ambiental</t>
  </si>
  <si>
    <t>Subdirector de Gestión Corporativa y Control Disciplinario</t>
  </si>
  <si>
    <t>Cambio de administración distrital o nacional, que traen nuevos planes de gobierno y que pueden modificar o no las estructuras organizacionales de las entidades del distrito procesos en curso o de proyecto a largo plazo.</t>
  </si>
  <si>
    <t>Nuevos proyectos que signifiquen la creación de nuevas entidades y el rediseño de otras, lo que significa que los servicios de la Subdirección Técnico Jurídica sean requeridos.</t>
  </si>
  <si>
    <t>Adquisición de habilidades y competencias digitales, para el manejo de nuevo Software, aplicaciones, sistemas de información que propenden por la mejora de las procesos en las organizaciones.</t>
  </si>
  <si>
    <t>El Subdirector (a) Técnico Jurídico es responsable del proceso de Organización del Proceso.
Revisa y aprueba tanto los conceptos técnicos como los jurídicos.</t>
  </si>
  <si>
    <t>El proceso recibe lineamientos de la Dirección de la entidad y de la Subdirección Técnico Jurídica.</t>
  </si>
  <si>
    <t>Desarrollos tecnológicos para la mejora de los procesos internos Ej. Módulo de SIDEAP de Trámite en Línea, para conceptos técnicos.</t>
  </si>
  <si>
    <t>Se cuenta para la conceptualización y la asesoría técnico jurídica.</t>
  </si>
  <si>
    <t>Riesgo sísmico por la cercanía a la Falla Frontal de la Cordillera Oriental que representa la mayor contribución a la amenaza sísmica de Bogotá.</t>
  </si>
  <si>
    <t>Diseño e implementación de un plan de continuidad del negocio.
Preparación para responder ante emergencias de las personas del DASCD.</t>
  </si>
  <si>
    <t>Servicios tecnológicos (Correo electrónico institucional) efectivos para la comunicación y transferencia de documentos necesarios para realizar el proceso de conceptualización y asesoría.</t>
  </si>
  <si>
    <t>Se cuenta con procedimientos documentados con las actividades y responsables de ejecución.
El canal de comunicación utilizado es el Correo electrónico institucional.</t>
  </si>
  <si>
    <t>Atención de la COVID , a través  de estrategias ( reporte de condiciones de salud; teletrabajo, seguimiento al estado de salud)
La competencia del personal es suficiente para el desarrollo de las actividades del proceso</t>
  </si>
  <si>
    <t>El proceso recibe lineamientos por parte de la Subdirección de Gestión Corporativa y Control Disciplinario, Subdirección de Bienestar , Desarrollo y Medición del Rendimiento, OAP, Dirección, Subdirección Técnico Jurídica.</t>
  </si>
  <si>
    <t>Reportes del proceso generados  en herramienta Excel , trabajo manual que puede generar errores por interacción humana y reprocesos (falta de automatización de las herramientas)</t>
  </si>
  <si>
    <t>Catástrofes naturales, terremotos, sismos.</t>
  </si>
  <si>
    <t>Comunicación a través de Ventanilla virtual y otros canales de radicación como correo electrónico</t>
  </si>
  <si>
    <t>La interacción con el proceso Gestión de la Comunicación, que permite un flujo constante de información para el desarrollo de las operaciones del proceso de Gestión del Talento Humano al interior del DASCD</t>
  </si>
  <si>
    <t>Uso de acuerdos macro de precio para compra de insumos de características técnicas uniformes</t>
  </si>
  <si>
    <t>Asonadas, actos vandálicos a las entidades del estado.
Amenazas, daños a la infraestructura de la sede del archivo central</t>
  </si>
  <si>
    <t>Ausencia de plantillas de seguimiento contractual configuradas con el formato de seguimiento contractual</t>
  </si>
  <si>
    <t>Plan de manejo de residuos convencionales
Pla de Gestión de Residuos Peligrosos</t>
  </si>
  <si>
    <t>- Reducción del presupuesto para la implementación del Plan de Conservación Documental
- No se cuenta con sede propia para el almacenamiento de los archivos de gestión y central</t>
  </si>
  <si>
    <t>Caracterización a través del documento A-GDO-CP-001 GESTIÓN DOCUMENTAL, en el que se describe con claridad el objetivo del proceso,  alcance y el responsable</t>
  </si>
  <si>
    <t>La DDAB realiza seguimiento a la implementación de los instrumentos y herramientas archivísticos, de acuerdo al CONPES D.C. 01</t>
  </si>
  <si>
    <t>Actualmente no se cuenta con los equipos de monitoreo ambiental en los depósitos de archivo.</t>
  </si>
  <si>
    <t>Cuenta con seis (6) procedimientos que definen el desarrollo pertinente del proceso, se encuentran descritos en el listado maestro de documentos y se encuentran publicados en el repositorio de documentos establecido por la Entidad y la página web</t>
  </si>
  <si>
    <t>Se ha desarrollado la planeación del SIC, el cual fue aprobado con sus respectivos costos indicativos por el CIGD, y que cuenta con actividades definidas para la implementación de Plan de Conservación Documental</t>
  </si>
  <si>
    <t>la cabeza visible del proceso es el Subdirector de Gestión Corporativa y Control Disciplinario, a través de manual de funciones están descritas las responsabilidades asociadas a los cargos que apoyan el proceso</t>
  </si>
  <si>
    <t>Precio del dólar, esto puede impactar en la planeación de las compras relacionada con elementos tecnológicos que requieren ser importado o son servicios que se prestan desde el extranjero.</t>
  </si>
  <si>
    <t>Recursos se utilizan de manera efectiva, siempre buscando contratar los mejores bienes o servicios al mejor precio.</t>
  </si>
  <si>
    <t>Caracterización a través del documento A-CON-CP-001 GESTIÓN CONTRACTUAL, en el que se describe con claridad el objetivo del proceso,  alcance y el responsable</t>
  </si>
  <si>
    <t xml:space="preserve">
Todos los procesos de la entidad interactúan directamente con el proceso de gestión contractual durante todas las etapas de la contratación.</t>
  </si>
  <si>
    <t xml:space="preserve">
Todos los procesos reciben lineamientos y asistencia técnica para una adecuada  realización de la gestión contractual en el departamento durante todas las etapas (Planeación, Selección, Contratación y Ejecución).</t>
  </si>
  <si>
    <t xml:space="preserve">Actualizaciones frecuentes de la plataforma tecnológica del SECOP II.
Disponibilidad y dificultades del manejo del aplicativo (Contratación a vista) CAV 3. </t>
  </si>
  <si>
    <t xml:space="preserve">
Se cuenta Manual de Contratación con todos los lineamientos para la realización de la contratación en el Departamento, así mismo, cuenta con procedimientos documentados cada una de las etapas (Planeación, Selección, Contratación y Ejecución).</t>
  </si>
  <si>
    <t>Debilidades en la planeación de las adquisiciones de bienes o servicios al interior de las áreas de origen, lo que hace que se tengan que hacer frecuentes modificaciones PAA de la entidad.</t>
  </si>
  <si>
    <t>El comité de contratación está presto a las solicitudes de modificaciones requeridas para buscar y aprobar las soluciones pertinentes para suplir las necesidades de la entidad.</t>
  </si>
  <si>
    <t>El Subdirector (a) Técnico Jurídico es responsable del proceso de Gestión Contractual.
Revisa y aprueba los documentos de la etapa planeación contractual y hace las veces de Secretario Técnico del Comité de Contratación.</t>
  </si>
  <si>
    <t>Servicios tecnológicos (Correo electrónico institucional) efectivos para la comunicación y transferencia de documentos necesarios para realizar los proceso de contratación.</t>
  </si>
  <si>
    <t>Se cuenta con procedimientos documentados con las actividades y responsables de ejecución, en donde intervienen diferentes personas de todos los niveles perteneciente a diferentes procesos de la entidad.
El canal de comunicación utilizado es el Correo electrónico institucional y el sistema de información utilizado es el SECOP II.</t>
  </si>
  <si>
    <t>se generaría en el momento que no se cuente con  disponibilidad presupuestal para la contratación de  servicios personales, en razón a que la defensa de la entidad depende de los mismos.</t>
  </si>
  <si>
    <t>Caracterización a través del documento A-JUR-CP-001 GESTIÓN JURIDICA, en el que se describe con claridad el objetivo del proceso,  alcance y el responsable</t>
  </si>
  <si>
    <t>en cuanto a la demanda de casos y requerimientos, la  disponibilidad de personal no es suficiente.</t>
  </si>
  <si>
    <t xml:space="preserve">considerado como una de la fuentes mas importantes para poder consultar la  jurisprudencia y normatividad de manera actualizada y oportuna. </t>
  </si>
  <si>
    <t xml:space="preserve">Contamos con información actualizada en los diferentes archivos de información </t>
  </si>
  <si>
    <t>estamos generando un ambiente sostenible en razón a que mediante teletrabajo o trabajo en casa no se generan productos físicos.</t>
  </si>
  <si>
    <t>la cabeza visible del proceso es el Subdirector (a) Técnico Jurídico (a) del Servicio Civil Distrital , a través de manual de funciones están descritas las responsabilidades asociadas a los cargos que apoyan el proceso</t>
  </si>
  <si>
    <t>La interacción virtual con el uso de diferentes medios de comunicación y herramientas  que brinda la internet, es fundamental para que la entidad pueda dar contestación a las diferentes consultas y requerimientos de manera ágil y eficiente, sin necesidad de expedir documentos en físico.</t>
  </si>
  <si>
    <t>Caracterización a través del documento E-GCO-CP-001 GESTIÓN DEL CONOCIMIENTO, en el que se describe con claridad el objetivo del proceso,  alcance y el responsable</t>
  </si>
  <si>
    <t>Cuenta con  dos (2)  procedimientos que definen el desarrollo pertinente del proceso, se encuentra descrito en el listado maestro de documentos y se encuentra publicado en el repositorio de documentos establecido por la Entidad y la página web</t>
  </si>
  <si>
    <t>la cabeza visible del proceso es el Jefe de la Oficina Asesora de Planeación, a través de manual de funciones están descritas las responsabilidades asociadas a los cargos que apoyan el proceso</t>
  </si>
  <si>
    <t>Caracterización a través del documento E-ACI-CP-001 ATENCION AL CIUDADANO, en el que se describe con claridad el objetivo del proceso,  alcance y el responsable</t>
  </si>
  <si>
    <t>Cuenta con un (1)  procedimiento que define el desarrollo pertinente del proceso, se encuentra descrito en el listado maestro de documentos y se encuentra publicado en el repositorio de documentos establecido por la Entidad y la página web</t>
  </si>
  <si>
    <t>Caracterización a través del documento M-ODT-CP-001 ORGANIZACIÓN DEL TRABAJO, en el que se describe con claridad el objetivo del proceso,  alcance y el responsable</t>
  </si>
  <si>
    <t>El personal vinculado a la Subdirección técnico jurídica y que desarrolla el proceso de Organización del Trabajo, en ocasiones es insuficiente frente a la cantidad de requerimientos que debe atender.</t>
  </si>
  <si>
    <t>Competencia y experiencia del equipo del proceso de Organización del Trabajo, que hace que se respondan de manera asertiva los requerimiento allegados.</t>
  </si>
  <si>
    <t>La interacción directa es con el proceso de correspondencia quienes son las que reciben y direccionan los requerimientos de acuerdo los servicios de asesoría y conceptualización.</t>
  </si>
  <si>
    <t>Plan Distrital de Desarrollo 2020-2024 implementación de estrategias</t>
  </si>
  <si>
    <t>Cambios a la operalización de la dependencia.
Menor consumo  de los  insumos  de cafetería
(canecas, bolsas de color para la separación de residuos) previamente adquiridos (Resolución 2184:2019)</t>
  </si>
  <si>
    <t>La capacidad instalada es inferior para atender las necesidades de la Entidad 
No se cuenta con un espacio de almacenamiento  temporal de residuos peligrosos.
No se cuenta con espacio para el almacenamiento de insumos</t>
  </si>
  <si>
    <t>Caracterización del Proceso Gestión de Recursos Físicos y Ambientales A-RFA-CP-001 GESTIÓN DE RECURSOS FÍSICOS Y AMBIENTALES V11</t>
  </si>
  <si>
    <t xml:space="preserve">Reducción del presupuesto, afectando los rubros para dar cumplimiento  a las políticas, planes y proyectos  del DASCD
</t>
  </si>
  <si>
    <t>Adición de presupuesto, desarrollar proyectos y/o actividades adicionales a los planteados en el presupuesto y que puedan ser adelantados o ejecutados.</t>
  </si>
  <si>
    <t>Nuevas administraciones que no den continuidad a los proyectos, planes y políticas que se encuentre desarrollando el DASCD
Cambio de prioridad en la asignación del gasto o cambios en la normatividad que impliquen una afectación a la misionalidad de la entidad.</t>
  </si>
  <si>
    <t>Cambio de legislación con respecto a la ampliación de plantas de personal  que incluya contratistas.</t>
  </si>
  <si>
    <t>Afectación derivado por la COVID 19</t>
  </si>
  <si>
    <t>Automatización de los sistemas de información financiera</t>
  </si>
  <si>
    <t>Insuficientes canales de comunicación desde los usuarios hacia el DASCD</t>
  </si>
  <si>
    <t>Generar canales de atención definidos por el DASCD ,extensión telefónica virtual; con los entes de control vía whatasapp y celular.</t>
  </si>
  <si>
    <t>La capacidad instalada no es suficiente para atender las necesidades del proceso</t>
  </si>
  <si>
    <t xml:space="preserve">Falta fortalecimiento en  entrenamiento en  las funcionalidades del nuevo aplicativo SAP 
</t>
  </si>
  <si>
    <t>Intranet, correo electrónico, chat del correo, celular.</t>
  </si>
  <si>
    <t>Caracterización a través del documento A-FIN-CP-001 GESTIÓN FINANCIERA V10, en el que se describe con claridad el objetivo del proceso,  alcance y el responsable</t>
  </si>
  <si>
    <t>El proceso recibe lineamientos de la Subdirección de Gestión Corporativa y Control Disciplinario y de la Alta Dirección.</t>
  </si>
  <si>
    <t>Se cuenta con nueve (9) procedimientos que permiten  administrar, controlar y registrar los recursos financieros</t>
  </si>
  <si>
    <t>Se cuenta con procedimientos documentados con las actividades y responsables de ejecución.
El canal de comunicación utilizado es el Correo electrónico institucional, chat del correo y celular</t>
  </si>
  <si>
    <t>Los profesionales del proceso no son suficientes para atender  la carga laboral, recae sobre ellos la responsabilidad de  las múltiples  actividades financieras.</t>
  </si>
  <si>
    <t xml:space="preserve">Personal con alto conocimiento, experiencia y responsabilidad para desarrollar las actividades del proceso financiero </t>
  </si>
  <si>
    <t>Diseñado con claridad, se encuentran caracterizadas sus entradas proveedores, usuarios  y salidas</t>
  </si>
  <si>
    <t>No estar preparados o  no estar a la vanguardia de las tendencias tecnológicas en los Sistemas de Información Financiera</t>
  </si>
  <si>
    <t>Trabajo en equipo y toma de decisión en conjunto que permite cumplir con la planeación  institucional
Roles y responsabilidades claramente definidos.</t>
  </si>
  <si>
    <t>El Subdirector de Gestión Corporativa y Control Disciplinario es responsable del proceso de Gestión Financiera.
Revisa y aprueba los  informes presupuestales, contables y estados financieros.</t>
  </si>
  <si>
    <t>Correo electrónico
Whatsapp
Intranet
voz a voz</t>
  </si>
  <si>
    <t xml:space="preserve">Procedimientos documentados, Piga, correo electrónico; whatsapp y  oficios </t>
  </si>
  <si>
    <t xml:space="preserve">
Competencia y experiencia del equipo del proceso, que permite responder de manera oportuna y efectiva  los requerimiento del DASCD.</t>
  </si>
  <si>
    <t>Cambio normativo, efectos no deseados o esperados, que genera austeridad del gasto y que implica reducir el presupuesto</t>
  </si>
  <si>
    <t xml:space="preserve">Marchas que afecten los eventos presenciales planificados.
</t>
  </si>
  <si>
    <t xml:space="preserve">Sideap como fuente de la información (PIC en línea y SST en línea)
</t>
  </si>
  <si>
    <t xml:space="preserve">
Caracterización del Proceso  M-DCH-CP-001 CARACTERIZACIÓN PROCESO BIENESTAR, DESARROLLO Y MEDICIÓN DEL RENDIMIENTO V11, allí se define el alcance y objetivo del proceso</t>
  </si>
  <si>
    <t>La interacción directa es con la Dirección DASCD, la Oficina Asesora de Planeación DASCD de  acuerdo con  el Plan de Formación y Capacitación del Talento Humano, Plan de Bienestar Social e Incentivos, Sistema de Seguridad y Salud en el Trabajo, Gestión del Rendimiento y Evaluación de Competencias Comportamentales de naturaleza gerencial, asesor y/o profesional de libre nombramiento y remoción, terminando con la ejecución, evaluación y elaboración de los informes anuales</t>
  </si>
  <si>
    <t>El proceso recibe lineamientos de la Dirección de la entidad, la Subdirección de Gestión Distrital de Bienestar, Desarrollo y Desempeño y la Oficina Asesora de Planeación DASCD</t>
  </si>
  <si>
    <t>Se  cuenta con siete (7) procedimientos  que permiten la operación del proceso</t>
  </si>
  <si>
    <t>El Subdirector de Gestión Distrital de Bienestar, Desarrollo y Desempeño es responsable del proceso</t>
  </si>
  <si>
    <t>Recorte presupuestal</t>
  </si>
  <si>
    <t xml:space="preserve">Cambios normativos a nivel Distrital para la administración del riesgo </t>
  </si>
  <si>
    <t>Orden público que afectara el desarrollo  y cumplimiento del ejercicio de auditoría.</t>
  </si>
  <si>
    <t xml:space="preserve">El no poder acceder a consulta de normas para validar el criterio de auditoría. </t>
  </si>
  <si>
    <t>Disminución de consumo de papel, aportar a la iniciativa  ( política de eficiencia Administrativa y cero papel) Min Tic</t>
  </si>
  <si>
    <t>Recorte presupuestal en la capacidad instalada para el cumplimiento del plan de auditoria de la vigencia</t>
  </si>
  <si>
    <t>Disponibilidad de profesional en el núcleo básico del conocimiento  contador público para el ejercicio de auditoría en temas contables y financieros</t>
  </si>
  <si>
    <t xml:space="preserve">Inclusión de un profesional en el núcleo básico del conocimiento Derecho y afines </t>
  </si>
  <si>
    <t>Carpeta compartida donde se acceso, consulta y consolida la información de auditoría</t>
  </si>
  <si>
    <t>Cordis, correo electrónico, Whatsapp.</t>
  </si>
  <si>
    <t>Caracterización a través del documento C-CYS-CP-001 CONTROL Y SEGUIMIENTO V12, en el que se describe con claridad el objetivo del proceso,  alcance y el responsable</t>
  </si>
  <si>
    <t>El proceso recibe lineamientos de la Dirección de la entidad  y la Oficina Asesora de Planeación DASCD</t>
  </si>
  <si>
    <t>Cuenta con seis (6) procedimientos que definen el desarrollo pertinente del proceso.</t>
  </si>
  <si>
    <t xml:space="preserve">Jefe de Oficina de Control Interno. </t>
  </si>
  <si>
    <t>Jefe Oficina de Control Interno</t>
  </si>
  <si>
    <t>Reducción de presupuesto asociado a factores como la no ejecución del  mismo durante el año inmediatamente anterior.</t>
  </si>
  <si>
    <t>Competencia, experiencia y experticia de los profesionales del proceso y los facilitadores.</t>
  </si>
  <si>
    <t>Alternancia para generar eventos virtuales y presenciales
Tener en cuenta esas situaciones que afectan el cumplimiento de eventos presenciales, en una clausula a nivel contractual en la que se permita tener como opción realizar el evento de manera virtual.</t>
  </si>
  <si>
    <t>No esta documentada la gestión del conocimiento al interior del proceso para ejecutar las actividades de un servidor en su ausencia.</t>
  </si>
  <si>
    <t xml:space="preserve">Posicionamiento del Sistema SIDEAP y  la Plataforma   de Aprendizaje Organizacional PAO,  módulos de acceso a SST,capacitación en línea y bienestar. </t>
  </si>
  <si>
    <t>Ausencia de un control que garantice que Información de los servidores públicos en el Sideap esta actualizada.</t>
  </si>
  <si>
    <t>Catástrofes naturales, terremotos, sismos</t>
  </si>
  <si>
    <t xml:space="preserve">Consolidación  de grupos transversales en whatsapp, vía celular y correo electrónico, correos masivos, mensajería de texto.  </t>
  </si>
  <si>
    <t>Intranet, correo electrónico, chat del correo electrónico, informativo de comunicaciones y el boletín deja huella.</t>
  </si>
  <si>
    <t>Intranet, correo electrónico, chat del correo electrónico, grupo transversal en whatsapp</t>
  </si>
  <si>
    <t>Caracterización a través del documento E-SIN-CP-001 SEGURIDAD_DE_LA_ INFORMACIÓN_V3, en el que se describe con claridad el objetivo del proceso,  alcance y el responsable</t>
  </si>
  <si>
    <t>Cuenta con tres (3) procedimientos que definen la implementación del modelo de seguridad y privacidad de la información</t>
  </si>
  <si>
    <t xml:space="preserve">Implementación de lineamientos en cuanto a buenas prácticas  de Seguridad de la información </t>
  </si>
  <si>
    <t>El proceso se encuentra estructurado de manera que cumpla con las necesidades de TI</t>
  </si>
  <si>
    <t>La definición de una Política de desarrollo seguro</t>
  </si>
  <si>
    <t>Rezagos  en avances tecnológicos (IPV6) en el mediano plazo y largo plazo
La no provisión de Servicios Digitales de confianza y calidad y no lograr procesos internos seguros y eficientes a través del fortalecimiento de las capacidades de gestión de tecnologías de información</t>
  </si>
  <si>
    <t>Empoderar a los ciudadanos a través de la consolidación de un Estado Abierto, el uso y aprovechamiento de tecnologías digitales</t>
  </si>
  <si>
    <t>Falta de capacitación para el fortalecimiento de las competencias en actualización de nuevas tecnologías de Información, marco normativo de tecnología y buenas prácticas TI.
Falta de disponibilidad de personal para cubrir el rol de oficial de seguridad.</t>
  </si>
  <si>
    <t>Competencia, experiencia, experticia, compromiso y capacidad técnica del personal de TIC´S</t>
  </si>
  <si>
    <t>No usar los canales de atención  apropiados para el soporte tecnológico de los servicios de TI.</t>
  </si>
  <si>
    <t>Mesa de servicios
Correo institucional
Herramientas de reuniones virtuales.</t>
  </si>
  <si>
    <t>Caracterización a través del documento A-TIC-CP-001 GESTION_DE_TIC_S_V14.0, en el que se describe con claridad el objetivo del proceso,  alcance y el responsable</t>
  </si>
  <si>
    <t>Cuenta con cinco (5) procedimientos que definen la administración el  desarrollo  y el uso adecuado de  los recursos y servicios de Tecnología de la Información y las Comunicaciones</t>
  </si>
  <si>
    <t>Los flujos de comunicación determinados por la interacción con los procesos , está enmarcada en políticas operacionales definidas en documentos como Políticas, Planes, Procedimientos, Guía, Instructivos y Formatos.
El canal de comunicación utilizado es el Correo electrónico institucional.</t>
  </si>
  <si>
    <t xml:space="preserve">Revisó: Slendy Contreras Amado
</t>
  </si>
  <si>
    <t xml:space="preserve">Jefe 
</t>
  </si>
  <si>
    <t>La interacción directa es con los  procesos de la entidad,  de acuerdo  planeación  y ejecución del presupuesto</t>
  </si>
  <si>
    <t>Reducción del presupuesto que afecta el material gráfico Institucional.</t>
  </si>
  <si>
    <t xml:space="preserve">No realizar actualización de imagen cuando se dan cambios a nivel de legislación </t>
  </si>
  <si>
    <t xml:space="preserve">Periodo de transición para el cambio de imagen </t>
  </si>
  <si>
    <t>No estar a  la vanguardia de Tendencias y actualizaciones tecnológicas que afecten la comunicación con los grupos de valor.</t>
  </si>
  <si>
    <t>El presupuesto de funcionamiento y recursos no es suficiente y es inflexible al momento de generar campañas publicitarias y/o de imagen.</t>
  </si>
  <si>
    <t>No se cuenta con personal de planta  que garantice la continuidad de los lineamientos establecidos para el buen funcionamiento del proceso.</t>
  </si>
  <si>
    <t>Competencia, experiencia y experticia de los colaboradores para sacar adelante los objetivos del proceso</t>
  </si>
  <si>
    <t>Aplicativo Sideap
Sistema de Información Distrital del Empleo y la Administración Pública - SIDEAP-  registro, almacenamiento, disponibilidad, e  integridad de información.</t>
  </si>
  <si>
    <t>Orden en la planeación institucional. Se ha desarrollado el   Plan de Comunicaciones 2020,que cuenta con quince (15) actividades definidas para su implementación y se realiza seguimiento a través del PAI en el CIGD mensualmente</t>
  </si>
  <si>
    <t>Pantallas, wallpapers, intranet, Whatsapp, Índex, mailing.</t>
  </si>
  <si>
    <t>Caracterización a través del documento E-COM-CP-001 CARACTERIZACIÓN DEL PROCESO GESTIÓN DE LA COMUNICACIÓN V10, en el que se describe con claridad el objetivo del proceso,  alcance y el responsable</t>
  </si>
  <si>
    <t>La interacción directa es con  todos los procesos de la entidad, a través de acciones comunicativas enfocadas al reconocimiento de la Entidad .</t>
  </si>
  <si>
    <t>El proceso recibe lineamientos de la Alta Dirección y la OAP</t>
  </si>
  <si>
    <t>Cuenta con cuatro (4) procedimientos que definen el desarrollo pertinente del proceso.</t>
  </si>
  <si>
    <t xml:space="preserve">La cabeza visible del proceso es el Asesor de comunicaciones </t>
  </si>
  <si>
    <t>Los flujos de comunicación determinados par la interacción con los procesos , esta enmarcada en políticas operacionales definidas en documentos como Manual, Plan estratégico, Procedimientos, Formatos y matrices.</t>
  </si>
  <si>
    <t xml:space="preserve">Reducción de presupuesto para la actualización de software, hardware y variaciones en el mercado cambiario TRM
</t>
  </si>
  <si>
    <t xml:space="preserve">
La mejora continua y la adopción de cambios normativos que permiten la actualización de las capacidades tecnológicas del DASCD</t>
  </si>
  <si>
    <t>Manifestaciones de orden público podrían afectar la disponibilidad del personal necesario para efectuar mantenimientos y gestión de la prestación del servicio TI.</t>
  </si>
  <si>
    <t xml:space="preserve">El recorte de presupuesto  para la vigencia 2021, que impide hacer mejoras en la infraestructura TI. </t>
  </si>
  <si>
    <t>La falta de un modelo   documentado para la transferencia del conocimiento.</t>
  </si>
  <si>
    <t>El Jefe Oficina Tecnologías de la Información y las Telecomunicaciones es responsable del proceso de las TIC</t>
  </si>
  <si>
    <t>Falta de cultura de Seguridad de la Información.
La funciones de Seguridad de la Información están asignadas al líder del proceso , no se cuenta personal que tenga definido por manual de funciones. El gobierno de Seguridad de la Información debe ser independiente a la OTIC.</t>
  </si>
  <si>
    <t xml:space="preserve">El proceso recibe lineamientos de la Dirección de la entidad, el Proceso Seguridad de la Información, el
Proceso Sistemas de Gestión, el 
Proceso Control y Evaluación </t>
  </si>
  <si>
    <t>Aún no se han logrado implementar en  la totalidad de los sistemas de información los controles de seguridad que garanticen completamente la disponibilidad, confidencialidad e integridad</t>
  </si>
  <si>
    <t>Helppeople 
Divulgación a través de correo electrónico, campañas de seguridad y sensibilización en temas propias de seguridad.</t>
  </si>
  <si>
    <t>Los flujos de comunicación determinados par la interacción con los procesos , esta enmarcada en políticas operacionales definidas en documentos como Políticas, Manuales, Planes, Procedimientos, Instructivo y Formatos.
El canal de comunicación utilizado es el Correo electrónico institucional.</t>
  </si>
  <si>
    <t>Disminución de recursos asignados para el funcionamiento de la entidad.</t>
  </si>
  <si>
    <t>Asonadas, plantones o afectaciones de orden público que impidan el cumplimiento de actividades programadas de planes y/o proyectos.</t>
  </si>
  <si>
    <t>Generar espacios virtuales de trabajo para desarrollar las actividades planificadas</t>
  </si>
  <si>
    <t>Software y hardware obsoletos, no estar a la vanguardia con avances tecnológicos</t>
  </si>
  <si>
    <t>Toma de acciones para emitir informes de manera digital</t>
  </si>
  <si>
    <t>Falta de centralización y procesamiento de la información a través de medios tecnológicos</t>
  </si>
  <si>
    <t>Correo electrónico, Chat del correo electrónico, Whatsapp.</t>
  </si>
  <si>
    <t xml:space="preserve">Por ser un proceso estratégico tiene definida la relación precisa con todos los  procesos de la Entidad   
</t>
  </si>
  <si>
    <t xml:space="preserve">Cuenta con  seis (6)  procedimientos que definen el desarrollo pertinente del proceso, los lineamientos y estrategias para formulación de la plataforma estratégica, planes y proyectos de responsabilidad de la entidad, continuando con el seguimiento a su implementación y finaliza con el establecimiento de las acciones para el mejoramiento institucional. </t>
  </si>
  <si>
    <t>Los procedimientos son fuente o línea base para el conocimiento y aplicación de actividades para el cumplimiento de los objetivos del proceso.</t>
  </si>
  <si>
    <t>No contar con la cobertura de la disponibilidad del personal de planta.
La rotación de contratistas y la curva de aprendizaje para el buen desarrollo del proceso.</t>
  </si>
  <si>
    <t>Actualización de la plataforma estratégica y la planeación Institucional del DASCD</t>
  </si>
  <si>
    <t>Disminución de presupuesto que afecte el cumplimiento de metas planificadas por el proceso.
 No se cuenta con un espacio para almacenamiento de archivo físico
 No se cuenta con un espacio suficiente para almacenamiento de archivo digital en el repositorio del proceso</t>
  </si>
  <si>
    <t>Caracterización a través del documento E-GES-CP-001 GERENCIA ESTRATEGICA V12, en el que se describe con claridad el objetivo del proceso,  alcance y el responsable</t>
  </si>
  <si>
    <t>Los cambios normativos y  lineamientos generados, ayudan a fortalecer el mantenimiento de los modelos de gestión de la Entidad.</t>
  </si>
  <si>
    <t>Asonadas, plantones o afectaciones de orden público que impidan el cumplimiento de actividades programadas para la verificación y seguimiento de los modelos de gestión</t>
  </si>
  <si>
    <t xml:space="preserve">Generar espacios virtuales de trabajo para desarrollar las actividades planificadas para el seguimiento y verificación de los modelos de gestión  </t>
  </si>
  <si>
    <t xml:space="preserve">No estar a la vanguardia en los avances tecnológicos que impidan tener acceso a las plataformas  para acceder a capacitaciones, realizar autodiagnósticos y el  reporte FURAG y demás información que soliciten las Entidades competentes y organismos de control </t>
  </si>
  <si>
    <t>Aplicación de herramientas tecnológicas para los diferentes reportes de información y seguimiento.</t>
  </si>
  <si>
    <t>Disminución de presupuesto que afecte el cumplimiento de metas planificadas por el proceso.</t>
  </si>
  <si>
    <t>Experticia para la implementación, mantenimiento y sostenibilidad  de los Modelos de Gestión</t>
  </si>
  <si>
    <t xml:space="preserve">No se cuenta con la información consolidada  que permita contar con la memoria histórica para fortalecer el desarrollo del proceso </t>
  </si>
  <si>
    <t>No contar con la  disponibilidad de la información de manera oportuna para su consolidación, reporte e  informes.</t>
  </si>
  <si>
    <t>No ser consecuentes con los lineamientos definidos para la aprobación del plan de implementación del MIPG</t>
  </si>
  <si>
    <t xml:space="preserve">Cuenta con  dos (2)  procedimientos que definen el desarrollo pertinente del proceso,  la planificación del Modelo Integrado de Planeación y Gestión - MIPG  la ejecución de las actividades necesarias para su implementación y mantenimiento en el tiempo, seguimiento al cumplimiento de los lineamientos y requisitos establecidos en los mismos, hasta la generación de acciones de mejora.   </t>
  </si>
  <si>
    <t xml:space="preserve">Dirección, Gerencia Estratégica, Oficina de Control Interno </t>
  </si>
  <si>
    <t>Caracterización a través del documento E-SGE-CP-001 SISTEMAS DE GESTION V12, en el que se describe con claridad el objetivo del proceso,  alcance y el responsable</t>
  </si>
  <si>
    <t>Reducción en el presupuesto que afecte el cumplimiento de la implementación, seguimiento y mantenimiento del MIPG y el Sistema Gestión de la Calidad.</t>
  </si>
  <si>
    <t xml:space="preserve">
La rotación de contratistas y la curva de aprendizaje para el buen desarrollo del proceso.</t>
  </si>
  <si>
    <t>Tiene definida la relación precisa con todos procesos de la entidad  en cuanto a insumos, proveedores, productos, usuarios o clientes.</t>
  </si>
  <si>
    <t xml:space="preserve">La interacción se da de manera transversal con todos  los procesos de la entidad </t>
  </si>
  <si>
    <t>Tiene definida la relación precisa con todos los procesos de la entidad  en cuanto a insumos, proveedores, productos, usuarios o clientes.</t>
  </si>
  <si>
    <t>Tiene definida la relación precisa con todos los  procesos de la entidad  en cuanto a insumos, proveedores, productos, usuarios o clientes.</t>
  </si>
  <si>
    <t>Por ser un proceso de apoyo  y la información trasversal, su interacción es con todos procesos de la Entidad.</t>
  </si>
  <si>
    <t xml:space="preserve">
Este proceso interactúa con todos los proceso de la entidad.</t>
  </si>
  <si>
    <t xml:space="preserve">Disminución de presupuesto que afecte el cumplimiento de metas planificadas por el proceso.
</t>
  </si>
  <si>
    <t>Centralización y procesamiento de la información a través de medios tecnológicos</t>
  </si>
  <si>
    <t xml:space="preserve">Cambio de legislación con respecto al trámite a los requerimientos dentro de los términos de ley </t>
  </si>
  <si>
    <t>Fortalecer canales de atención definidos por el DASCD ,el aplicativo Bogotá te Escucha) –y los demás canales para la recepción de PQRS</t>
  </si>
  <si>
    <t xml:space="preserve">Los profesionales del proceso no son suficientes para atender  la carga laboral, recae sobre ellos la responsabilidad de  las múltiples  actividades para  gestionar las quejas, reclamos, denuncias, sugerencias y felicitaciones de los usuarios y partes interesadas, recibidas </t>
  </si>
  <si>
    <t xml:space="preserve">
</t>
  </si>
  <si>
    <t xml:space="preserve">Trabajo en equipo y toma de decisión en conjunto que permite cumplir con la planeación  institucional
</t>
  </si>
  <si>
    <t>Capacidad de gestión en la generación de alianzas para atender las necesidades y expectativas de los usuarios.</t>
  </si>
  <si>
    <t>Con los recursos de inversión definidos, se logró atender  la modernización  tecnológica que garantiza la prestación de algunos servicios de TI en el mediano plazo (3-4 años)</t>
  </si>
  <si>
    <t xml:space="preserve">El proceso recibe lineamientos de la Dirección de la entidad, OAP, Oficina de Tic´S el 
Proceso Control y Evaluación </t>
  </si>
  <si>
    <t xml:space="preserve">Catástrofe natural (Terremoto, sismo) daños en tuberías , fallas en el aire acondicionado.
Daño físico : 
Fuego - Incendio, Daños por agua, Desastre ambiental, Contaminación, polvo, corrosión o congelamiento.
Evento Natural:
Fenómenos climáticos y meteorológicos, Desastre natural.
Perdida de servicios esenciales: 
Perdida del suministro de energía eléctrica.
Perturbación debido a radicación:
Radiación electromagnética, Radiación térmica, Pulsos electromagnéticos.
</t>
  </si>
  <si>
    <t>Los lineamientos impartidos por el líder del proceso y el trabajo en equipo permiten cumplir con la estrategia del DASCD</t>
  </si>
  <si>
    <t>Se encuentran identificados en la Matriz de Activos de Información de la Entidad  y publicada en la página Web
DECLARACIÓN DE APLICABILIDAD DEPARTAMENTO ADMINISTRATIVO DEL SERVICIO CIVIL DISTRITAL 
Matriz de Riesgos de Seguridad Digital</t>
  </si>
  <si>
    <t xml:space="preserve">Se cuenta con instrumentos de planeación institucional y Guías que dan lineamientos para el cumplimiento de la estrategia, que permiten que el trabajo en equipo tenga resultados </t>
  </si>
  <si>
    <t>Los flujos de comunicación determinados por la interacción con los procesos , está enmarcada en políticas operacionales definidas en documentos estratégicos, políticas, procedimientos, instructivo, planes y Formatos.</t>
  </si>
  <si>
    <t>Correo electrónico, meet, Facebook live, YouTube.</t>
  </si>
  <si>
    <t>Correo electrónico, Chat del correo electrónico, meet, Whatsapp.</t>
  </si>
  <si>
    <t xml:space="preserve">Los flujos de comunicación determinados por la interacción con los procesos , está enmarcada en Manuales, procedimientos, Instructivos y formatos. </t>
  </si>
  <si>
    <t xml:space="preserve">Dirección, Gerencia Estratégica, Sistemas de Gestión, Oficina de Control Interno </t>
  </si>
  <si>
    <t>Infraestructura adecuada acorde con la capacidad y el tamaño de  el DASCD</t>
  </si>
  <si>
    <t>Por ser un proceso de apoyo y la información trasversal, su interacción es con  los dieciséis (16) procesos de la Entidad.</t>
  </si>
  <si>
    <t>No estar al día con los desarrollos, tendencias tecnológicas y amenazas de seguridad como malwares.</t>
  </si>
  <si>
    <t>Catástrofe natural (Terremoto, sismo) daños en tuberías , fallas en el aire acondicionado.
Daño físico : 
Fuego - Incendio, Daños por agua, Desastre ambiental, Contaminación, polvo, corrosión o congelamiento.
Evento Natural:
Fenómenos climáticos y meteorológicos, Desastre natural.
Perdida de servicios esenciales: 
Perdida del suministro de energía eléctrica.
Perturbación debido a radicación:
Radiación electromagnética, Radiación térmica, Pulsos electromagnéticos.</t>
  </si>
  <si>
    <t xml:space="preserve">El Jefe Oficina Tecnologías de la Información y las Telecomunicaciones es responsable del proceso Seguridad de la Información </t>
  </si>
  <si>
    <t>Recibir notificaciones de Min Tic, Alta Consejería, Policía Nacional en cuanto situaciones de amenazas o vulnerabilidades de información</t>
  </si>
  <si>
    <t>La saturación de información genera desuscripción de los grupos de interés a las bases de datos  del DASCD</t>
  </si>
  <si>
    <t xml:space="preserve">Nuevas administraciones que no den continuidad a los proyectos, planes y políticas que se encuentre desarrollando el DASCD
Cambio de prioridad en la asignación del gasto o cambios en la normatividad que impliquen una afectación a la prestación del servicio de cara al ciudadano y/o grupos de interés </t>
  </si>
  <si>
    <t xml:space="preserve">Personal con alto conocimiento, experiencia y responsabilidad para desarrollar las actividades del proceso Atención al Ciudadano </t>
  </si>
  <si>
    <t>No estar preparados o  no estar a la vanguardia de las tendencias tecnológicas en los Sistemas de Información necesaria para darle respuesta eficaz a los ciudadanos y/o grupos de interés</t>
  </si>
  <si>
    <r>
      <t xml:space="preserve">Control de Cambios Versión 2.0 del 30 de Septiembre de 2020
</t>
    </r>
    <r>
      <rPr>
        <sz val="11"/>
        <color theme="1" tint="0.499984740745262"/>
        <rFont val="Arial"/>
        <family val="2"/>
      </rPr>
      <t xml:space="preserve"> En el marco de la actualización de la matriz de riesgos del DASCD , teniendo en cuenta los resultados del FURAG, los informes de auditorías y los seguimientos a la matriz de riesgos, se  priorizaron  los procesos : </t>
    </r>
    <r>
      <rPr>
        <b/>
        <sz val="11"/>
        <color theme="1" tint="0.499984740745262"/>
        <rFont val="Arial"/>
        <family val="2"/>
      </rPr>
      <t xml:space="preserve">
1.Atención al Ciudadano: </t>
    </r>
    <r>
      <rPr>
        <sz val="11"/>
        <color theme="1" tint="0.499984740745262"/>
        <rFont val="Arial"/>
        <family val="2"/>
      </rPr>
      <t>Dada la materialización del riesgo e ajustaron  los controles de los Riesgos de Gestión y Riesgos de Corrupción,  teniendo en cuenta las seis (6) Variables a evaluar para el adecuado diseño de controles con el propósito de garantizar que la efectividad de estos sea la esperada. Así mismo se adiciono una causa al riesgo y se estableció su respectivo control. 23/09/2020</t>
    </r>
    <r>
      <rPr>
        <b/>
        <sz val="11"/>
        <color theme="1" tint="0.499984740745262"/>
        <rFont val="Arial"/>
        <family val="2"/>
      </rPr>
      <t xml:space="preserve">
2.Gestión del Conocimiento:  </t>
    </r>
    <r>
      <rPr>
        <sz val="11"/>
        <color theme="1" tint="0.499984740745262"/>
        <rFont val="Arial"/>
        <family val="2"/>
      </rPr>
      <t>Se ajustaron  los controles de los Riesgos de Gestión y Riesgos de Corrupción,  teniendo en cuenta las seis (6) Variables a evaluar para el adecuado diseño de controles con el propósito de garantizar que la efectividad de estos sea la esperada. 18/09/2020</t>
    </r>
    <r>
      <rPr>
        <b/>
        <sz val="11"/>
        <color theme="1" tint="0.499984740745262"/>
        <rFont val="Arial"/>
        <family val="2"/>
      </rPr>
      <t xml:space="preserve">
__________________________________________________________________________________________________________________________________________
Dentro de la gestión del riesgo también se revisaron y actualizaron los procesos:
3.Organización del Trabajo : </t>
    </r>
    <r>
      <rPr>
        <sz val="11"/>
        <color theme="1" tint="0.499984740745262"/>
        <rFont val="Arial"/>
        <family val="2"/>
      </rPr>
      <t>Se revaluo el valor del impacto del riesgo  de acuerdo a los  Criterios para calificar el impacto – riesgos de gestión . 28/09/2020 (Fuente: Adaptado de Instituto de Auditores Internos. COSO ERM. Agosto 2004.) 29/09/2020</t>
    </r>
    <r>
      <rPr>
        <b/>
        <sz val="11"/>
        <color theme="1" tint="0.499984740745262"/>
        <rFont val="Arial"/>
        <family val="2"/>
      </rPr>
      <t xml:space="preserve">
4. Gestión Documental: </t>
    </r>
    <r>
      <rPr>
        <sz val="11"/>
        <color theme="1" tint="0.499984740745262"/>
        <rFont val="Arial"/>
        <family val="2"/>
      </rPr>
      <t>Por solicitud del proceso, se requirió incluir  un riesgo asociado al Sistema Integrado de Conservación " Pérdida de información, deterioro o imposibilidad de consultar los documentos en soporte físico" 17/09/2020</t>
    </r>
  </si>
  <si>
    <t>Fecha: Diciembre de 2020</t>
  </si>
  <si>
    <r>
      <t xml:space="preserve">Control de Cambios Versión 4.0 del 04 de Diciembre de 2020
</t>
    </r>
    <r>
      <rPr>
        <b/>
        <sz val="11"/>
        <color theme="1" tint="4.9989318521683403E-2"/>
        <rFont val="Arial"/>
        <family val="2"/>
      </rPr>
      <t xml:space="preserve">
</t>
    </r>
    <r>
      <rPr>
        <sz val="11"/>
        <color theme="1" tint="4.9989318521683403E-2"/>
        <rFont val="Arial"/>
        <family val="2"/>
      </rPr>
      <t xml:space="preserve">En el marco de la actualización de la matriz de riesgos del DASCD , entre el 10 y el 18 de Noviembre se realizó la actualización de los procesos : </t>
    </r>
    <r>
      <rPr>
        <b/>
        <sz val="11"/>
        <color theme="1"/>
        <rFont val="Arial"/>
        <family val="2"/>
      </rPr>
      <t xml:space="preserve">
</t>
    </r>
    <r>
      <rPr>
        <b/>
        <sz val="11"/>
        <color theme="1" tint="0.499984740745262"/>
        <rFont val="Arial"/>
        <family val="2"/>
      </rPr>
      <t xml:space="preserve">1.Gestión de Talento Humano </t>
    </r>
    <r>
      <rPr>
        <sz val="11"/>
        <color theme="1" tint="0.499984740745262"/>
        <rFont val="Arial"/>
        <family val="2"/>
      </rPr>
      <t>Alineación con el contexto interno y externo del proceso Gestión de Talento Humano, esto en el marco de la actualización de la matriz de riesgos del DASCD. 13/11/2020</t>
    </r>
    <r>
      <rPr>
        <b/>
        <sz val="11"/>
        <color theme="1" tint="0.499984740745262"/>
        <rFont val="Arial"/>
        <family val="2"/>
      </rPr>
      <t xml:space="preserve">
2.Gestión de Recursos Físicos  y Ambientales </t>
    </r>
    <r>
      <rPr>
        <sz val="11"/>
        <color theme="1" tint="0.499984740745262"/>
        <rFont val="Arial"/>
        <family val="2"/>
      </rPr>
      <t>Alineación con el contexto interno y externo del proceso Gestión de Talento Humano, esto en el marco de la actualización de la matriz de riesgos del DASCD. 13/11/2020</t>
    </r>
    <r>
      <rPr>
        <b/>
        <sz val="11"/>
        <color theme="1" tint="0.499984740745262"/>
        <rFont val="Arial"/>
        <family val="2"/>
      </rPr>
      <t xml:space="preserve">
3.Gestión Financiera  </t>
    </r>
    <r>
      <rPr>
        <sz val="11"/>
        <color theme="1" tint="0.499984740745262"/>
        <rFont val="Arial"/>
        <family val="2"/>
      </rPr>
      <t>Alineación con el contexto interno y externo del proceso Gestión de Talento Humano, esto en el marco de la actualización de la matriz de riesgos del DASCD. 13/11/2020</t>
    </r>
    <r>
      <rPr>
        <b/>
        <sz val="11"/>
        <color theme="1" tint="0.499984740745262"/>
        <rFont val="Arial"/>
        <family val="2"/>
      </rPr>
      <t xml:space="preserve">
4.Bienestar, Desarrollo y Medición del Desempeño </t>
    </r>
    <r>
      <rPr>
        <sz val="11"/>
        <color theme="1" tint="0.499984740745262"/>
        <rFont val="Arial"/>
        <family val="2"/>
      </rPr>
      <t xml:space="preserve">Alineación con el contexto interno y externo del proceso Gestión de Talento Humano, esto en el marco de la actualización de la matriz de riesgos del DASCD. 13/11/2020
</t>
    </r>
    <r>
      <rPr>
        <b/>
        <sz val="11"/>
        <color theme="1" tint="0.499984740745262"/>
        <rFont val="Arial"/>
        <family val="2"/>
      </rPr>
      <t xml:space="preserve">5.Control y Seguimiento </t>
    </r>
    <r>
      <rPr>
        <sz val="11"/>
        <color theme="1" tint="0.499984740745262"/>
        <rFont val="Arial"/>
        <family val="2"/>
      </rPr>
      <t xml:space="preserve">Alineación con el contexto interno y externo del proceso Gestión de Talento Humano, esto en el marco de la actualización de la matriz de riesgos del DASCD. 13/11/2020
</t>
    </r>
    <r>
      <rPr>
        <b/>
        <sz val="11"/>
        <color theme="1" tint="0.499984740745262"/>
        <rFont val="Arial"/>
        <family val="2"/>
      </rPr>
      <t>6.Gestión de la Comunicación</t>
    </r>
    <r>
      <rPr>
        <sz val="11"/>
        <color theme="1" tint="0.499984740745262"/>
        <rFont val="Arial"/>
        <family val="2"/>
      </rPr>
      <t xml:space="preserve"> Alineación con el contexto interno y externo del proceso Gestión de Talento Humano, esto en el marco de la actualización de la matriz de riesgos del DASCD. 19/11/2020</t>
    </r>
    <r>
      <rPr>
        <b/>
        <sz val="11"/>
        <color theme="1" tint="0.499984740745262"/>
        <rFont val="Arial"/>
        <family val="2"/>
      </rPr>
      <t xml:space="preserve">
7.Gestión de  TIC´s </t>
    </r>
    <r>
      <rPr>
        <sz val="11"/>
        <color theme="1" tint="0.499984740745262"/>
        <rFont val="Arial"/>
        <family val="2"/>
      </rPr>
      <t xml:space="preserve">Alineación con el contexto interno y externo del proceso Gestión de Talento Humano, esto en el marco de la actualización de la matriz de riesgos del DASCD. 19/11/2020
</t>
    </r>
    <r>
      <rPr>
        <b/>
        <sz val="11"/>
        <color theme="1" tint="0.499984740745262"/>
        <rFont val="Arial"/>
        <family val="2"/>
      </rPr>
      <t xml:space="preserve">8.Seguridad de la Información </t>
    </r>
    <r>
      <rPr>
        <sz val="11"/>
        <color theme="1" tint="0.499984740745262"/>
        <rFont val="Arial"/>
        <family val="2"/>
      </rPr>
      <t>Alineación con el contexto interno y externo del proceso Gestión de Talento Humano, esto en el marco de la actualización de la matriz de riesgos del DASCD. 19/11/2020</t>
    </r>
    <r>
      <rPr>
        <b/>
        <sz val="11"/>
        <color theme="1" tint="0.499984740745262"/>
        <rFont val="Arial"/>
        <family val="2"/>
      </rPr>
      <t xml:space="preserve">
9.Gerencia Estratégica .</t>
    </r>
    <r>
      <rPr>
        <sz val="11"/>
        <color theme="1" tint="0.499984740745262"/>
        <rFont val="Arial"/>
        <family val="2"/>
      </rPr>
      <t xml:space="preserve"> Alineación con el contexto interno y externo del proceso Gestión de Talento Humano, esto en el marco de la actualización de la matriz de riesgos del DASCD.
Se ajusto la descripción del control existente para las dos (2) causas del riesgo "</t>
    </r>
    <r>
      <rPr>
        <i/>
        <sz val="11"/>
        <color theme="1" tint="0.499984740745262"/>
        <rFont val="Arial"/>
        <family val="2"/>
      </rPr>
      <t>Toma de decisiones sin datos oportunos de la gestión de la Entidad"  19/11/2020</t>
    </r>
    <r>
      <rPr>
        <b/>
        <sz val="11"/>
        <color theme="1" tint="0.499984740745262"/>
        <rFont val="Arial"/>
        <family val="2"/>
      </rPr>
      <t xml:space="preserve">
10.Sistemas de Gestión </t>
    </r>
    <r>
      <rPr>
        <sz val="11"/>
        <color theme="1" tint="0.499984740745262"/>
        <rFont val="Arial"/>
        <family val="2"/>
      </rPr>
      <t>Alineación con el contexto interno y externo del proceso Gestión de Talento Humano, esto en el marco de la actualización de la matriz de riesgos del DASCD. 20/11/2020</t>
    </r>
  </si>
  <si>
    <r>
      <rPr>
        <b/>
        <sz val="11"/>
        <color theme="1"/>
        <rFont val="Arial"/>
        <family val="2"/>
      </rPr>
      <t>Control de Cambios Versión 3.0 del 02 de Octubre de 2020</t>
    </r>
    <r>
      <rPr>
        <sz val="11"/>
        <color theme="1"/>
        <rFont val="Arial"/>
        <family val="2"/>
      </rPr>
      <t xml:space="preserve">
</t>
    </r>
    <r>
      <rPr>
        <sz val="11"/>
        <color theme="1" tint="4.9989318521683403E-2"/>
        <rFont val="Arial"/>
        <family val="2"/>
      </rPr>
      <t xml:space="preserve">En el marco de la actualización de la matriz de riesgos del DASCD , teniendo en cuenta los resultados del FURAG, los informes de auditorías y los seguimientos a la matriz de riesgos, se  priorizaron  los procesos : </t>
    </r>
    <r>
      <rPr>
        <sz val="11"/>
        <color theme="1" tint="0.499984740745262"/>
        <rFont val="Arial"/>
        <family val="2"/>
      </rPr>
      <t xml:space="preserve">
</t>
    </r>
    <r>
      <rPr>
        <b/>
        <sz val="11"/>
        <color theme="1" tint="0.499984740745262"/>
        <rFont val="Arial"/>
        <family val="2"/>
      </rPr>
      <t xml:space="preserve">1.Atención al Ciudadano: </t>
    </r>
    <r>
      <rPr>
        <sz val="11"/>
        <color theme="1" tint="0.499984740745262"/>
        <rFont val="Arial"/>
        <family val="2"/>
      </rPr>
      <t xml:space="preserve">Dada la materialización del riesgo e ajustaron  los controles de los Riesgos de Gestión y Riesgos de Corrupción,  teniendo en cuenta las seis (6) Variables a evaluar para el adecuado diseño de controles con el propósito de garantizar que la efectividad de estos sea la esperada. Así mismo se adiciono una causa al riesgo y se estableció su respectivo control. 23/09/2020
</t>
    </r>
    <r>
      <rPr>
        <b/>
        <sz val="11"/>
        <color theme="1" tint="0.499984740745262"/>
        <rFont val="Arial"/>
        <family val="2"/>
      </rPr>
      <t xml:space="preserve">
2.Gestión del Conocimiento: </t>
    </r>
    <r>
      <rPr>
        <sz val="11"/>
        <color theme="1" tint="0.499984740745262"/>
        <rFont val="Arial"/>
        <family val="2"/>
      </rPr>
      <t xml:space="preserve">Se ajustaron  los controles de los Riesgos de Gestión y Riesgos de Corrupción,  teniendo en cuenta las seis (6) Variables a evaluar para el adecuado diseño de controles con el propósito de garantizar que la efectividad de estos sea la esperada.18/09/2020
</t>
    </r>
    <r>
      <rPr>
        <b/>
        <sz val="11"/>
        <color theme="1" tint="0.499984740745262"/>
        <rFont val="Arial"/>
        <family val="2"/>
      </rPr>
      <t>3.Gestión Contractual:</t>
    </r>
    <r>
      <rPr>
        <sz val="11"/>
        <color theme="1" tint="0.499984740745262"/>
        <rFont val="Arial"/>
        <family val="2"/>
      </rPr>
      <t xml:space="preserve"> Se realizaron ajustes a los controles de las causas y los controles del riesgo de corrupción identificados (Se pasó de 6 causas y 6 controles a  3 causas y 3 controles). También se ajustó la descripción de las evidencias en los controles de los riesgos de gestión.02/10/2020 
__________________________________________________________________________________________________________________________________________</t>
    </r>
    <r>
      <rPr>
        <sz val="11"/>
        <color theme="1"/>
        <rFont val="Arial"/>
        <family val="2"/>
      </rPr>
      <t xml:space="preserve">
</t>
    </r>
    <r>
      <rPr>
        <b/>
        <sz val="11"/>
        <color theme="1" tint="0.499984740745262"/>
        <rFont val="Arial"/>
        <family val="2"/>
      </rPr>
      <t>Dentro de la gestión del riesgo también se revisaron y actualizaron los procesos:</t>
    </r>
    <r>
      <rPr>
        <sz val="11"/>
        <color theme="1" tint="0.499984740745262"/>
        <rFont val="Arial"/>
        <family val="2"/>
      </rPr>
      <t xml:space="preserve">
</t>
    </r>
    <r>
      <rPr>
        <b/>
        <sz val="11"/>
        <color theme="1" tint="0.499984740745262"/>
        <rFont val="Arial"/>
        <family val="2"/>
      </rPr>
      <t xml:space="preserve">
4. Gestión Documental:</t>
    </r>
    <r>
      <rPr>
        <sz val="11"/>
        <color theme="1" tint="0.499984740745262"/>
        <rFont val="Arial"/>
        <family val="2"/>
      </rPr>
      <t xml:space="preserve"> Por solicitud del proceso, se requirió incluir  un riesgo asociado al Sistema Integrado de Conservación " Pérdida de información, deterioro o imposibilidad de consultar los documentos en soporte físico" 17/09/2020
</t>
    </r>
    <r>
      <rPr>
        <b/>
        <sz val="11"/>
        <color theme="1" tint="0.499984740745262"/>
        <rFont val="Arial"/>
        <family val="2"/>
      </rPr>
      <t xml:space="preserve">
5.Organización del Trabajo: </t>
    </r>
    <r>
      <rPr>
        <sz val="11"/>
        <color theme="1" tint="0.499984740745262"/>
        <rFont val="Arial"/>
        <family val="2"/>
      </rPr>
      <t xml:space="preserve">Se revaluó el valor del impacto del riesgo  de acuerdo a los  Criterios para calificar el impacto – riesgos de gestión . 28/09/2020 </t>
    </r>
    <r>
      <rPr>
        <i/>
        <sz val="8"/>
        <color theme="1" tint="0.499984740745262"/>
        <rFont val="Arial"/>
        <family val="2"/>
      </rPr>
      <t>(</t>
    </r>
    <r>
      <rPr>
        <i/>
        <sz val="9"/>
        <color theme="1" tint="0.499984740745262"/>
        <rFont val="Arial"/>
        <family val="2"/>
      </rPr>
      <t>Fuente: Adaptado de Instituto de Auditores Internos. COSO ERM. Agosto 2004.</t>
    </r>
    <r>
      <rPr>
        <sz val="9"/>
        <color theme="1" tint="0.499984740745262"/>
        <rFont val="Arial"/>
        <family val="2"/>
      </rPr>
      <t>)</t>
    </r>
    <r>
      <rPr>
        <sz val="11"/>
        <color theme="1" tint="0.499984740745262"/>
        <rFont val="Arial"/>
        <family val="2"/>
      </rPr>
      <t xml:space="preserve"> 29/09/2020
</t>
    </r>
    <r>
      <rPr>
        <b/>
        <sz val="11"/>
        <color theme="1" tint="0.499984740745262"/>
        <rFont val="Arial"/>
        <family val="2"/>
      </rPr>
      <t>6.Gestión Jurídica:</t>
    </r>
    <r>
      <rPr>
        <sz val="11"/>
        <color theme="1" tint="0.499984740745262"/>
        <rFont val="Arial"/>
        <family val="2"/>
      </rPr>
      <t xml:space="preserve"> Se reviso y se realizo alineación con el contexto interno, externo y del proceso.30/09/2020 </t>
    </r>
  </si>
  <si>
    <t>Alineación de la estrategia de la entidad con la estrategia del modelo de seguridad de la información.
El trabajo en equipo que permite el cumplimiento de metas y objetivos del proceso y de los objetivos  estratégicos de la entidad</t>
  </si>
  <si>
    <t>Intranet, Proceso de Gestión de la Comunicación realiza campañas ambientales  a  solicitud del proceso RFA, vía Whatsapp, correo masivo  wallpaper.</t>
  </si>
  <si>
    <t xml:space="preserve">Sistemas de información   (Sideap, Sicapital, Helppeople, Página WEB entre otros)  Integridad de datos, disponibilidad de datos, ambientes de desarrollo y producción </t>
  </si>
  <si>
    <r>
      <rPr>
        <b/>
        <u/>
        <sz val="9"/>
        <color rgb="FFFF0000"/>
        <rFont val="Calibri"/>
        <family val="2"/>
        <scheme val="minor"/>
      </rPr>
      <t xml:space="preserve">Paso 6: </t>
    </r>
    <r>
      <rPr>
        <sz val="9"/>
        <rFont val="Calibri"/>
        <family val="2"/>
        <scheme val="minor"/>
      </rPr>
      <t xml:space="preserve">Se determina el impacto teniendo en cuenta que se entiende por las consecuencias que le puede ocasionar a la organización la materialización del riesgo </t>
    </r>
  </si>
  <si>
    <t>La Oficina Asesora de Planeación, mensualmente a través de la herramienta  "E-GES-FM-014 plan de acción estratégico" consolida los reportes remitidos por los jefes o Subdirectores de cada uno de los proyectos y verifica frente a las evidencias aportadas por las dependencias el avance según lo programado. Posteriormente presenta ante el Comité Institucional de Gestión y Desempeño el avance de la estrategia institucional. En caso de que las evidencias no correspondan a las actividades programadas o hayan actividades sin ejecutar, se solicita a los jefes o Subdirectores de las dependencias aportar la evidencia o justificar las razones por la cual no fueron  ejecutadas las actividades.  Toda la trazabilidad de esta información se encuentra en los seguimientos realizados en la herramienta "E-GES-FM-014plan de acción estratégico"  y en las diferentes actas de comité CIGD; la evidencia queda registrada en el repositorio definido por la entidad.</t>
  </si>
  <si>
    <t xml:space="preserve">El no contar con todos los recursos necesarios para la implementación (humanos, financieros, infraestructura), ni  contar con recurso humano calificado para la implementación del MSPI, tener  desconocimiento de las necesidades de la Entidad, sumado a la desactualización y desconocimiento del MSPI,  a la falta de apoyo de la Alta Dirección, y a la falta de estrategias para generar una cultura en seguridad de la información puede impedir la implementación del modelo de seguridad y privacidad de la información acorde con la necesidades de la entidad ocasionando que los activos de información estén desprotegidos y expuestos a la pérdida de la confidencialidad, disponibilidad e integridad
</t>
  </si>
  <si>
    <t xml:space="preserve">Activos de información desprotegidos y expuestos a la pérdida de la confidencialidad, disponibilidad e integridad
</t>
  </si>
  <si>
    <t xml:space="preserve">El Líder operativo del proceso de Atención al Ciudadano, semestralmente capacita al personal que responde PQRS en la Entidad , para que tenga  presente la normatividad vigente y los lineamientos definidos en cuanto a la gestión oportuna de PQRS, valida a través de una evaluación, que conocen los tiempos internos para responder las PQRS; en caso de que se sigan desconociendo los lineamientos se reforzara el tema con el jefe directo, como evidencia queda el registro de asistencia a la capacitación y la evaluación de la capacitación.
 </t>
  </si>
  <si>
    <t>El líder de bienestar o capacitación, previo a la realización de cada actividad, realiza la planeación definiendo todos los criterios necesarias para garantizar la ejecución, incluyendo parámetros para el diseño de las piezas comunicativas necesarias, identifica los canales de difusión, y las fechas en que se requieren tener las piezas, esto queda evidenciado en los formatos M-DCH-FM-032 Planificación y evaluación de eventos de capacitación y M-DCH-FM-033 Planificación de eventos de bienestar, posteriormente realizan la solicitud a Comunicaciones mediante el formato E-COM-FM-001 Formato solicitud de Comunicación y realiza seguimiento al cumplimiento de la solicitud de acuerdo a lo programado.  En los casos donde se encuentre que no hay suficiente despliegue de información de la actividad, se realizan llamadas a los equipos transversales, se envían mensajes por whatsapp a los grupos objetivos y se envían correos electrónicos a grupos de valor.</t>
  </si>
  <si>
    <t>El profesional de talento humano cada vez que se va a hacer un nombramiento, verifica la información aportada por el aspirante y diligencia los formatos A-GTH-FM-001 y A-GTH-FM-002. En caso de presentarse alguna  inconsistencia esta queda registrada en el formato A-GTH-FM-002 y se desiste del nombramiento.</t>
  </si>
  <si>
    <t>No realizar los diagnósticos requeridos para la formulación del Plan Estratégico de Talento Humano oportunamente  o no formular el Plan propiamente dicho con la debida oportunidad o los reprocesos en la aprobación del mismo, pueden generar que no se cuente con el citado plan el 31 de enero de cada vigencia, de conformidad con el Decreto 612 de 2018, lo cual puede ocasionar percepción negativa por parte de los funcionarios frente a la Gestión del Talento Humano, retrasos en la ejecución de actividades del Plan Estratégico de Talento Humano, constitución de reservas presupuestales o pérdida de recursos.</t>
  </si>
  <si>
    <t xml:space="preserve">La ausencia de infraestructura física adecuada para el almacenamiento de los bienes, el Registro o inventario sin la actualización requerida,  la desorganización o descuido por parte de los funcionarios encargados de almacenar los bienes en la bodega pueden ocasionar Pérdida por vencimiento, daño o hurto de los bienes de la entidad en bodega, causando detrimiento patrimonial de los recursos públicos </t>
  </si>
  <si>
    <t xml:space="preserve">Ausencia de infraestructura física adecuada para el almacenamiento de los bienes 
</t>
  </si>
  <si>
    <t xml:space="preserve">El profesional encargado de Gestión Documental, anualmente verifica los materiales incluidos en las fichas técnicas de calidad de archivo para el almacenamiento documental , en caso de que algún material no cumpla con la característica  de calidad, procederá a realizar el ajuste correspondiente en la ficha técnica para actualizarla, como evidencia queda el registro de actualización de la ficha técnica. 
</t>
  </si>
  <si>
    <t xml:space="preserve">El profesional encargado de Gestión Documental, Trimestralmente realiza el monitoreo de condiciones ambientales,  mediante la recopilación  de datos suministrados por los equipos  como  el datalogger y deshumificador; generando  un análisis para establecer si están dentro de los rangos permitidos según la normatividad vigente. En caso de que las mediciones no se encuentren en los parámetros establecidos, se implementaran mediciones mensuales para determinar si los parámetros están asociados a fallas de los equipos y corregirlos. Como evidencia queda el registro del informe con los resultados de los monitoreos.
</t>
  </si>
  <si>
    <t>El profesional encargado de Gestión Documental, anualmente hace un análisis  de las amenazas para la conservación documental en los depósitos de archivo de gestión centralizado y archivo central, identificando vulnerabilidades para la conservación documental en estos lugares, en caso de encontrar riesgos que no están caracterizados en el protocolo del proceso, se procederá actualizando el protocolo de emergencias. Como evidencia queda el registro del informe de evaluación de riesgos.</t>
  </si>
  <si>
    <t>Desconocimiento de buenas prácticas en la producción, manipulación de los documentos de archivo; mantenimiento inadecuado de instalaciones físicas y mobiliario, intervenciones de primeros auxilios inadecuadas</t>
  </si>
  <si>
    <t>Los profesionales  y/o Jefes  de cada área según aplique, cada vez que se va a celebrar un contrato, verifican el cumplimiento  de cada uno de los requisitos frente a los documentos aportados por el futuro proveedor,  mediante evaluaciones, verificaciones y/o formato de idoneidad o acta de recomendación cuando aplique, en caso de no cumplir algún requisito se le requiere al proveedor o se excluye del proceso. La evidencia será: Los informes de evaluación para procesos de selección y los certificados de idoneidad y experiencia en los procesos de contratación directa, los cuales están publicados en el SECOP.</t>
  </si>
  <si>
    <t xml:space="preserve"> En el proceso de contratación, cada vez que se asigna un supervisor,  le hace entrega con la designación una guía de buenas practicas en materia de supervisión contractual para que sea aplicada por el funcionario, esto queda consignado  en el formato A-CON-FM-014 Buenas practicas en materia de supervisión contractual, el cual es firmado por el mismo, en caso que el supervisor no ejerza sus funciones adecuadamente, se expone a un proceso disciplinario y/o pena y/o fiscal. La evidencia será la designación de supervisión notificada por cordis.</t>
  </si>
  <si>
    <t xml:space="preserve">
El profesional del equipo de contratación, cada vez que se radica una solicitud de inicio de planeación contractual y especificaciones técnicas, verifica el cumplimiento del principio de selección objetiva, en caso de evidenciar favorecimiento a un particular o tercero, se expone ante el comité de contratación para la toma de decisiones correspondiente y quedará registrado en las actas de comité de contratación.</t>
  </si>
  <si>
    <t xml:space="preserve">
En cada proceso de selección diferente a la modalidad de contratación directa, el ordenador de gasto designa el comité evaluador para verificar el cumplimiento de los requisitos legales, técnicos y presupuestales de los ofertas y/o propuestas presentadas. La evidencia será el memorando de designación del comité evaluador y la publicación en SECOP del informe de evaluación. En caso de no existir la designación de comité se expone a un proceso disciplinario y/o penal y/o fiscal y la nulidad del proceso de contratación.</t>
  </si>
  <si>
    <t>Seguimiento inoportuno a  los Planes, y programas de la Entidad</t>
  </si>
  <si>
    <t xml:space="preserve"> Falta de registro, control y trazabilidad de las solicitudes.</t>
  </si>
  <si>
    <t xml:space="preserve">Durante este periodo se diligenciaron los correspondientes formatos de planificación de las actividades y los formatos de solicitud de las piezas comunicativas correspondintes a las actividades programadas, igual se socializaron por los medios definidos la invitación a participar en los procesos programados y coordinados de los procesos de bienestar y capacitación </t>
  </si>
  <si>
    <t xml:space="preserve">En el mes de enero se diseñaron las correspondientes circulares en dónde se difinió las diferentes líneas, estrategias y actividades de Capacitación y Bienestar, se compartio la información pertinente sobre cronogramas, tipo de población objetivo y contacto para coordinar y programar la ejecución de las mismas. </t>
  </si>
  <si>
    <t>Se estableció y ejecuta el plan de acción del proyecto "Implementación del Modelo de Seguridad y Privacidad de la Información - MSPI", proyecto que se plasmó en el "Plan de Seguridad y Privacidad de la Información" (ver Plan de seguridad y privacidad de la información y ejecución del proyecto).
En las líneas 54, 67 y 81, del plan anual de adquisiciones, se encuentran relacionados los contratos planeados en relación con la seguridad de la información (mantenimiento preventivo y correctivo de los bienes informáticos, almacenamiento en la nube y Antivirus)
Plan de seguridad: https://www.serviciocivil.gov.co/portal/transparencia/planeacion/pol%C3%ADticas-lineamientos-y-manuales/plan-de-seguridad-y-privacidad-de-la-0</t>
  </si>
  <si>
    <t>Se actualizó y formalizó la nueva versión del PETI, de acuerdo con las necesidades y objetivos del DASCD (El PETI se puede consultar en: https://www.serviciocivil.gov.co/portal/transparencia/planeacion/pol%C3%ADticas-lineamientos-y-manuales/plan-estrat%C3%A9gico-de-tecnolog%C3%ADas-de-la-0)</t>
  </si>
  <si>
    <t>Se presentó en el comité del 30 de abril el estado de la implementación del MSPI, así como las novedades que presenta el modelo con la expedción de la resolución 0500 de marzo de 2021 y los intrumentos del modelo que deben ser aprobados.</t>
  </si>
  <si>
    <t>Se realiza el seguimiento y asignación de los permisos, roles y perfiles a la infraestructura física y tecnológica del DASCD, mediante el procedimiento de control de accesos del proceso de seguridad de la información, lo cual se evidencia en los formatos presentados como evidencia (E-SIN-FM-02 y E-SIN-FM-03 )</t>
  </si>
  <si>
    <t>Durante este periodo no se expidieron listas de elegibles para la planta de personal de la Entidad, por lo tanto no se requirió la aplicación del control.</t>
  </si>
  <si>
    <t>Durante este periodo no se realizaron nombramientos en la planta de personal de la Entidad, por lo tanto no se requirió la aplicación del control.</t>
  </si>
  <si>
    <t>En el marco del Plan de Acción:  Plan Institucional de Archivos - PINAR y Programa de Gestión Documental - PGD -  2021, se programó la socialización en el mes de septiembre.</t>
  </si>
  <si>
    <t>La Matriz de riesgos fue actualizada en el mes de septiembre vigencia 2020.</t>
  </si>
  <si>
    <t>En el marco del Plan de Acción:  Plan Institucional de Archivos - PINAR y Programa de Gestión Documental - PGD -  2021, se programó desinfección, desinsectación y control de animales superiores en el mes de junio.</t>
  </si>
  <si>
    <t>El plan de Acción Institucional contempla 60 cronogramas recogidos en el formato CÓDIGO: E-GES-FM-014 versión 9 en el cual se le hace seguimiento mensual y se diligencia la hoja de vida del indicador PAI formato CÓDIGO: .E-SGE-FM-015_GES-PEPAI, en el  cual se establecen los avances y rezagos y cuyo análisis es presentado en el Comité Institucional de Gestión y Desempeño y se establecen las acciones a tomar con respecto a los resultados presentados.
Se puede evidenciar:
1. El Plan de Acción Institucional - PAI, acorde al decreto 612 de 2018 se encuentra debidamente publicado en la página web de la entidad en el enlace https://www.serviciocivil.gov.co/portal/transparencia/planeacion/politicas-lineamientos-manuales (Planes decreto 612/18 - 2021)
2. El seguimiento mensual se dispone en el repositorio X:\Arch_colaborativo\4-Segimiento_Plan_accion_2021\PAI INFORMATIVO
 3. El seguimiento a corte 31 de marzo se encuentra publicado en la página web de la entidad enlace:  https://www.serviciocivil.gov.co/portal/transparencia/planeacion/metas-e-indicadores/seguimiento-plan-de-acci%C3%B3n-institucional
4. El seguimiento a corte 31 de marzo se encuentra publicado en la página datos abiertos de Bogotá enlace: https://datosabiertos.bogota.gov.co/dataset/plan-de-accion-institucional-integrado.
5. Se diligencia la hoja de vida del indicador corte marzo 31 de 2021
Evidencia: El seguimiento y el indicador se pueden evidenciar en el repositorio Z, Z:\7- Seg otros inf\OCI\3. Mapas_Riesgos\Riesgos de gestión y corrupción\Primer_Seguimiento - 2021\Evidencias\1-Gerencia_Estrategica
Riesgo NO materializado.</t>
  </si>
  <si>
    <t>Se verifica el repositorio X:\Arch_colaborativo\4-Segimiento_Plan_accion_2021 donde se evidencia carpeta por dependencia y dentro de ella carpeta mensual con el cronograma al seguimiento y carpeta de evidencia donde acorde a la actividad desarrollada se suben las evidencias correspondientes (aquellas que no tienen link directo)
El plan de Acción Institucional contempla 60 cronogramas recogidos en el formato CÓDIGO: E-GES-FM-014 versión 9 en el cual se le hace seguimiento mensual y se diligencia la hoja de vida del indicador PAI formato CÓDIGO: .E-SGE-FM-015_GES-PEPAI, en el  cual se establecen los avances y rezagos y cuyo análisis es presentado en el Comité Institucional de Gestión y Desempeño y se establecen las acciones a tomar con respecto a los resultados presentados.
Se puede evidenciar:
1. El Plan de Acción Institucional - PAI, acorde al decreto 612 de 2018 se encuentra debidamente publicado en la página web de la entidad en el enlace https://www.serviciocivil.gov.co/portal/transparencia/planeacion/politicas-lineamientos-manuales (Planes decreto 612/18 - 2021)
2. El seguimiento mensual se dispone en el repositorio X:\Arch_colaborativo\4-Segimiento_Plan_accion_2021\PAI INFORMATIVO
3. El seguimiento a corte 31 de marzo se encuentra publicado en la página web de la entidad enlace:  https://www.serviciocivil.gov.co/portal/transparencia/planeacion/metas-e-indicadores/seguimiento-plan-de-acci%C3%B3n-institucional
4. El seguimiento a corte 31 de marzo se encuentra publicado en la página datos abiertos de Bogotá enlace: https://datosabiertos.bogota.gov.co/dataset/plan-de-accion-institucional-integrado.
5. Se diligencia la hoja de vida del indicador corte marzo 31 de 2021
Riesgo NO materializado.</t>
  </si>
  <si>
    <t>El Plan de Acción Institucional se puede encontrar en el enlace https://www.serviciocivil.gov.co/portal/transparencia/planeacion/politicas-lineamientos-manuales para la vigencia 2021. 
Se verifica la existencia de los planes de Implementación y mantenimiento de MIPG, con los que se hace seguimiento para el cierre de brechas identificadas tanto del FURAG 2019,  como el resultado de los autodiagnósticos 2020, la planeación estratégica para la vigencia 2021 y las respuestas al formulario FURAG 2020, basado en las actividades de los proyectos alineados al PAI por dependencia.
Se evidencia seguimiento para el primer trimestre 2021. 
X:\Arch_colaborativo\4-Segimiento_Plan_accion_2021\MIPG INFORMATIVO\I TRIM 2021
Riesgo NO Materializado</t>
  </si>
  <si>
    <t>Para el primer cuatrimestre se realizaron las auditorías al Sistema de Gestión de Seguridad y Salud en el trabajo, y la auditoría de Gestión financiera (sobre la  vigencia 2020). Los archivos fueron revisados por parte de la jefe de Control Interno. Se precisa que para el informe del SGSST no se requirieron ajustes, por tanto solo se respondió el correo agradeciendo el apoýo para la realización de la auditoría. Como evidencia se presentan los correos a los auditores y a los auditados.
Este riesgo se encuentra controlado, el control es efectivo y por tanto no se ha materializado.</t>
  </si>
  <si>
    <t>Durante el primer cuatrimestre no se realiza campañas de cuidado de bienes.</t>
  </si>
  <si>
    <t>En el periodo de seguimiento el auxiliar administrativo encargado del almacén realizó mensualmente la conciliación de movimientos en relación a traslado de bienes en el sistema de información SAE/SAI.  El inventario se encuentra actualizado y documentado en documentos magnéticos y  las carpetas físicas de traslados  A-RFA-FM-014  y bajo el seguimiento del Profesional Especializado de recursos físicos.  La evidencia reposa en físico y en el registro del sistema de información.
Las conciliaciones mensuales hacen parte de la gestión documental de la oficina de Contabilidad.</t>
  </si>
  <si>
    <t>Durante el primer cuatrimestre se liquidaron 269 OP a las cuales se les realizó la correspondiente revisión por parte de los profesionales del proceso financiero, verificando en las hojas de trabajo dispuestas para tal fin (matriz control CRP, liquidación de retención por rentas de trabajo y revisión de OP),  que la imputación de rubros presupuestales, contables y tributarios se encuentren consistentes con los soportes documentales, procedimientos y normatividad vigente. 
Los correos electrónicos de evidencia de la revisión se encuentran en el correo institucional de los profesionales. De la misma manera, revisada la OP y si se encuentra consistente, el profesional de Presupuesto procede a aprobar la OP y generar el lote de pago para firmas del Responsable de Presupuesto y el Ordenador del Gasto.
Se adjuntan en la carpeta de evidencias pantallazo control CRP, pantallazo de la hoja de trabajo de revisión de Ordenes de Pago, el pantallazo del control para la revisión de la liquidación de las rentas de trabajo  y los correos de revisión de órdenes de pago.</t>
  </si>
  <si>
    <t xml:space="preserve">Los funcionarios del proceso financiero, cada vez que se genere un CRP en el aplicativo dispuesto por la SDH, deben verificar que la imputación presupuestal, valor, beneficiario, No. Identificación y compromiso se encuentren consistentes con los documentos soportes. En caso de encontrar alguna inconsistencia se procede a anular y generar un nuevo CRP. Cómo evidencia de la verificación se da Vo. Bo por parte de quién revisa y se archiva en las carpetas del archivo de gestión del proceso. </t>
  </si>
  <si>
    <t xml:space="preserve">Para el pirmer cuatrimestre de la vigencia se expidieron 93 CRP.
Teniendo en cuenta la puesta en marcha de SAP-BogData realizada a partir del 1° de octubre de 2020, el control aquí registrado cambió para la revisión de los  CRPS, dado que la elaboración, revisión y aprobación  se hace directamente en dicho sistema.  
Los soportes  de los CRPS se imprimen en PDF en cuanto el responsable de Presupuesto lo apruebe y lo firme digitlamente.
Es de precisar que de acuerdo con la Auditoría de Control Interno realizada al Proceso Financiero durante los meses de marzo y abril de 2021, este  control será replanteado según las observaciones de los resultados de la Audiitoría. </t>
  </si>
  <si>
    <t>Durante los meses de enero a abril de 2021, antes de los cierres periódicos contables de diciembre 2020 a marzo 2021 y antes de emitir y/o reportar cualquier informe oficial, el responsable de contabilidad, realizó la conciliación de rubros contables por cada grupo de cuentas desde los libros auxiliares generados desde LIMAY. La evidencia de esta acción se refleja en la impresión en PDF de los libros preliminares antes de cierre, los cuales se encuentranen la respectiva carpeta de evidencias.
La conciliación de rubros correspondiente al mes de abril se realiza durante el mes de mayo de 2021.</t>
  </si>
  <si>
    <t xml:space="preserve">Durante los meses de enero a abril de 2021  se han elaborardo dieciocho  (18) actas de conciliación internas de entrega de información desde la áreas de gestión a contabilidad. (Se incluyen las elaboradas para el cierre de diciembre 2020 que se elaboraron en enero 2021). 
Las copias de las actas se dejan en la carpeta de evidencias correspondiente.
</t>
  </si>
  <si>
    <t xml:space="preserve">
El seguimiento del plan de acción con corte a diciembre de 2020 cerró con el avance de cumplimiento del 100%.
El Plan de Sostenibilidad Contable para la vigencia 2021 fue presentado como Plan de Acción estratégico al Comité de desempeño, el cual se le realiza seguimiento periódico desde la alta dirección aparte del seguimiento cuatrimestral que por norma debe garantizar el Comité de Sostenibilidad Contable del DASCD. 
En el mes de marzo de 2021 se llevó a cabo una sesión ordinaria  del CTSC en donde se presentó el cronograma al plan de acción de Sostenibilidad Contable vigencia 2021.
 De igual manera,  se present{o el cronograma de entrega de información de las áreas de gestión al área contable con
corte a 31 de diciembre de 2020, Depuración extraordinaria de incapacidades de difícil recaudo y Presentación Estados Financieros.
Con corte al mes de abril de 2021, la ejecución del mismo lleva un porcentaje de cumplimiento del 32,31%.  
El seguimiento de plan de sostenibilidad con corte a 30 de abril de 2021  se encuentra en la carpeta de evidencias correspondiente.</t>
  </si>
  <si>
    <t>El Plan de Acción Institucional se puede encontrar en el enlace https://www.serviciocivil.gov.co/portal/transparencia/planeacion/politicas-lineamientos-manuales para la vigencia 2021. Se puede evidenciar cada uno de los 60 proyectos que lo integran, su seguimiento por dependencia y proyecto se encuentra en X:\Arch_colaborativo\4-Segimiento_Plan_accion_2021.
Se valida el memorando donde se establecen lineamientos y cronograma de ejecución.
Riesgo NO Materializado</t>
  </si>
  <si>
    <t xml:space="preserve">Desde el Proceso de Atención al Ciudadano se ha monitoreado de forma periódica que todos los procesos de la entidad den respuesta y finalicen sus Radicados Cordis que tienen asignados. Esta labor se ha realizado durante el primer cuatrimestre de 2021. 
Esta actividad se realiza consolidado la base de datos Cordis que entrega la OTIC y enviando avisos de los cordis en trámite a las dependencias de la entidad.  Se han enviado aviso a los Subdirectores y la subdirectora, jefes de oficina,  servidores(as) y colaboradores que tienes asignados los requeriemientos, a los secretarios y a las secretarias de las dependencias. Esta acción ha generado estar más pendientes de los Cordis asignados.
De manera mensual se presenta el informe PQRS al Comite Institucional de Gestión y Desempeño, y  con la misma periodicidad es publicado en la página web: https://www.serviciocivil.gov.co/portal/transparencia/instrumentos-gestion-informacion-publica/Informe-pqr-denuncias-solicitudes
Estas medidas han ayudado a mitigar la materialización del riesgo. 
A la fecha no se tiene reportardas sanciones a la entidad por este tema ni se han recibidos recalmos por la no respuesta a alguna solicitud.
</t>
  </si>
  <si>
    <t>El DASCD cuenta con el Plan de Acción Institucional – PAI  (CÓDIGO: E-GES-FM-014 v9) aprobado en enero de 2021, y debidamente publicado en la página web de la entidad, consta de 60 proyectos (cronogramas) cada uno en el formato  (E-GES-FM-023 Cronograma Proyecto) para su debido seguimiento (que corresponden a las 6 dependencias de la entidad. (https://www.serviciocivil.gov.co/portal/transparencia/planeacion/politicas-lineamientos-manuales (Planes decreto 612/18 - 2021)) a los cuales desde la OAP se les hace seguimiento en los primeros días del mes, donde cada dependencia diligencia su proyecto, sube evidencias en la ruta: X:\Arch_colaborativo\4-Segimiento_Plan_accion_2021 carpeta por cada dependencia y donde se cuenta con carpeta por mes para el seguimiento y reporte de evidencias.
Durante el Comité de Gestión y Desempeño Institucional del 25 de marzo se aprueba modificación de los cronogramas "Plan de Comunicaciones" y "Plan de Lenguaje Incluyente" Por tanto se reprograma magnitudes del denominador del indicador "Porcentaje de ejecución del Plan de Acción Institucional - PAI"
A 31 de marzo, de los  60 proyectos que corresponden  al 100%,  y con base en las modificaciones aprobadas en el CIGD, el seguimiento realizado nos da como resultado:
Por iniciar en meses posteriores 2 proyectos es decir el 3,33%
En Cumplimiento de lo programado: el 33,33% correspondiente a 20 proyectos.
En Rezago 43,33% equivalente a 26 proyectos. 
En Sobre Cumplimiento 12 proyectos es decir el 20%, es importante tener en cuenta que  son proyectos que adelantaron actividades de meses posteriores.
Se tenía programado la realización de actividades para un avance del 25,47%, acorde a los pesos porcentuales de cada proyecto se logró un cumplimiento del 23,01%, que acorde a  la hoja del indicador del Plan de Acción Institucional, equivale al 90,34% sobre el 100%, es decir que se mantuvo en los rangos establecidos, en concordancia con lo planteado en el proceso.
Con base en esta información se diligencia la hoja de vida del Indicador - PAI  (CÓDIGO: .E-SGE-FM-015_GES-PEPAI)
El  pasado 30 de abril se presentó este avance en el Comité Institucional de Gestión y Desempeño donde cada Subdirector(a) y Jefe de Oficina expuso las causas de los proyectos rezagados.
Este seguimiento se hace de manera mensual y se dispone en el repositorio X:\Arch_colaborativo\4-Segimiento_Plan_accion_2021\PAI INFORMATIVO, y de manera trimestral se publica en la página web de la entidad en el link : https://www.serviciocivil.gov.co/portal/transparencia/planeacion/metas-e-indicadores/seguimiento-plan-de-acci%C3%B3n-institucional
De igual manera  y de periodicidad trimestral se publica en la página de datos abiertos de Bogotá, en el  link: https://datosabiertos.bogota.gov.co/dataset/plan-de-accion-institucional-integrado.
Riesgo Controlado</t>
  </si>
  <si>
    <t>El plan de Acción Institucional contempla 60 cronogramas recogidos en el formato CÓDIGO: E-GES-FM-014 versión 9 en el cual se le hace seguimiento mensual con base en los avances y evidencias registrados por cada dependencia en sus proyectos en el formato  (E-GES-FM-023 Cronograma Proyecto), el resultado del análisis establece avances y rezagos y cuyo resultado es presentado en el Comité Institucional de Gestión y Desempeño y se establecen las acciones a tomar con respecto a los resultados presentados.
Se puede evidenciar:
1. El Plan de Acción Institucional - PAI, acorde al decreto 612 de 2018 se encuentra debidamente publicado en la página web de la entidad en el enlace https://www.serviciocivil.gov.co/portal/transparencia/planeacion/politicas-lineamientos-manuales (Planes decreto 612/18 - 2021)
2. El seguimiento mensual  por dependencia se dispone en X:\Arch_colaborativo\4-Segimiento_Plan_accion_2021 carpeta por cada dependencia y donde se cuenta con carpeta por mes para el seguimiento y reporte de evidencias.
3. El seguimiento por parte de la OAP se dispone en el repositorio X:\Arch_colaborativo\4-Segimiento_Plan_accion_2021\PAI INFORMATIVO
4. El seguimiento a corte 31 de marzo se encuentra publicado en la página web de la entidad enlace:  https://www.serviciocivil.gov.co/portal/transparencia/planeacion/metas-e-indicadores/seguimiento-plan-de-acci%C3%B3n-institucional
5. El seguimiento a corte 31 de marzo se encuentra publicado en la página datos abiertos de Bogotá enlace: https://datosabiertos.bogota.gov.co/dataset/plan-de-accion-institucional-integrado.
Riesgo NO materializado.</t>
  </si>
  <si>
    <t>El Plan de Acción Institucional – PAI  (CÓDIGO: E-GES-FM-014 v9) aprobado en enero de 2021, y debidamente publicado en la página web de la entidad, consta de 60 proyectos (cronogramas) que corresponden a las 6 dependencias de la entidad. (https://www.serviciocivil.gov.co/portal/transparencia/planeacion/politicas-lineamientos-manuales (Planes decreto 612/18 - 2021)) a los cuales se les hace seguimiento en los primeros días del mes.
Durante el Comité de Gestión y Desempeño Institucional del 25 de marzo se aprueba modificación de los cronogramas "Plan de Comunicaciones" y "Plan de Lenguaje Incluyente" Por tanto se reprograma magnitudes del denominador del indicador "Porcentaje de ejecución del Plan de Acción Institucional - PAI"
A 31 de marzo, de los  60 proyectos que corresponden  al 100%,  y con base en las modificaciones aprobadas en el CIGD, el seguimiento realizado nos da como resultado:
Por iniciar en meses posteriores 2 proyectos es decir el 3,33%
En Cumplimiento de lo programado: el 33,33% correspondiente a 20 proyectos.
En Rezago 43,33% equivalente a 26 proyectos. 
En Sobre Cumplimiento 12 proyectos es decir el 20%, es importante tener en cuenta que  son proyectos que adelantaron actividades de meses posteriores.
Se tenía programado la realización de actividades para un avance del 25,47%, acorde a los pesos porcentuales de cada proyecto se logró un cumplimiento del 23,01%, que acorde a  la hoja del indicador del Plan de Acción Institucional, equivale al 90,34% sobre el 100%, es decir que se mantuvo en los rangos establecidos, en concordancia con lo planteado en el proceso.
Con base en esta información se diligencia la hoja de vida del Indicador - PAI  (CÓDIGO: .E-SGE-FM-015_GES-PEPAI)
El  pasado 30 de abril se presentó este avance en el Comité Institucional de Gestión y Desempeño donde cada Subdirector(a) y Jefe de Oficina expuso las causas de los proyectos rezagados.
Este seguimiento se hace de manera mensual y se dispone en el repositorio X:\Arch_colaborativo\4-Segimiento_Plan_accion_2021\PAI INFORMATIVO, y de manera trimestral se publica en la página web de la entidad en el link : https://www.serviciocivil.gov.co/portal/transparencia/planeacion/metas-e-indicadores/seguimiento-plan-de-acci%C3%B3n-institucional
De igual manera  y de periodicidad trimestral se publica en la página de datos abiertos de Bogotá, en el  link: https://datosabiertos.bogota.gov.co/dataset/plan-de-accion-institucional-integrado.
Evidencia: Z:\7- Seg otros inf\OCI\3. Mapas_Riesgos\Riesgos de gestión y corrupción\Primer_Seguimiento - 2021\Evidencias\1-Gerencia_Estrategica
Riesgo Controlado</t>
  </si>
  <si>
    <t>Desde la  Planeación Estratégica se establecen los proyectos y cronogramas con líderes responsables, actividades y tiempos de ejecución, de igual manera mes a mes se dispone en  X:\Arch_colaborativo\4-Segimiento_Plan_accion_2021 carpeta por cada dependencia y donde se cuenta con carpeta por mes para el seguimiento y reporte de evidencias, las cuales se verifican para hacer el seguimiento y llevar el resultado al Comité Integrado De Gestión y Desempeño y tomar allí las decisiones que se requiera.
El Plan de Acción Institucional – PAI  (CÓDIGO: E-GES-FM-014 v9) aprobado en enero de 2021, y debidamente publicado en la página web de la entidad, consta de 60 proyectos (cronogramas) que corresponden a las 6 dependencias de la entidad. (https://www.serviciocivil.gov.co/portal/transparencia/planeacion/politicas-lineamientos-manuales (Planes decreto 612/18 - 2021))
Durante el Comité de Gestión y Desempeño Institucional del 25 de marzo se aprueba modificación de los cronogramas "Plan de Comunicaciones" y "Plan de Lenguaje Incluyente" Por tanto se reprograma magnitudes del denominador del indicador "Porcentaje de ejecución del Plan de Acción Institucional - PAI"
A 31 de marzo, de los  60 proyectos que corresponden  al 100%,  y con base en las modificaciones aprobadas en el CIGD, el seguimiento realizado nos da como resultado:
Por iniciar en meses posteriores 2 proyectos es decir el 3,33%
En Cumplimiento de lo programado: el 33,33% correspondiente a 20 proyectos.
En Rezago 43,33% equivalente a 26 proyectos. 
En Sobre Cumplimiento 12 proyectos es decir el 20%, es importante tener en cuenta que  son proyectos que adelantaron actividades de meses posteriores.
Se tenía programado la realización de actividades para un avance del 25,47%, acorde a los pesos porcentuales de cada proyecto se logró un cumplimiento del 23,01%, que acorde a  la hoja del indicador del Plan de Acción Institucional, equivale al 90,34% sobre el 100%, es decir que se mantuvo en los rangos establecidos, en concordancia con lo planteado en el proceso.
Con base en esta información se diligencia la hoja de vida del Indicador - PAI  (CÓDIGO: .E-SGE-FM-015_GES-PEPAI)
El  pasado 30 de abril se presentó este avance en el Comité Institucional de Gestión y Desempeño donde cada Subdirector(a) y Jefe de Oficina expuso las causas de los proyectos rezagados.
Este seguimiento se hace de manera mensual y se dispone en el repositorio X:\Arch_colaborativo\4-Segimiento_Plan_accion_2021\PAI INFORMATIVO, y de manera trimestral se publica en la página web de la entidad en el link : https://www.serviciocivil.gov.co/portal/transparencia/planeacion/metas-e-indicadores/seguimiento-plan-de-acci%C3%B3n-institucional
De igual manera  y de periodicidad trimestral se publica en la página de datos abiertos de Bogotá, en el  link: https://datosabiertos.bogota.gov.co/dataset/plan-de-accion-institucional-integrado.
Riesgo Controlado</t>
  </si>
  <si>
    <t xml:space="preserve">Con respecto a la planeación estratégica 2021,  desde la  Oficina Asesora de Planeación se emitió el Memorando Planeación 2021 (A-GDO-FM-010  MEMORANDO_PLANEACIÓN), donde se dieron los lineamientos para desarrollar el ejercicio,  y con los profesionales de la Oficina se llevó a cabo todo el proceso de acompañamiento frente a los proyectos por cada dependencia de la entidad, donde se establecieron cronogramas, responsables, actividades y tiempos de ejecución, y se dispuso en  X:\Arch_colaborativo\4-Segimiento_Plan_accion_2021 carpeta por cada dependencia y donde se cuenta con carpeta por mes para el seguimiento y reporte de evidencias, las cuales se verifican para hacer el seguimiento y llevar el resultado al Comité Integrado De Gestión y Desempeño y tomar allí las decisiones que se requiera.
El Plan de Acción Institucional – PAI  (CÓDIGO: E-GES-FM-014 v9) aprobado en enero de 2021, y debidamente publicado en la página web de la entidad, consta de 60 proyectos (cronogramas) que corresponden a las 6 dependencias de la entidad. (https://www.serviciocivil.gov.co/portal/transparencia/planeacion/politicas-lineamientos-manuales (Planes decreto 612/18 - 2021)).
Su periodicidad es anual y se debe aprobar y publicar an la página web de la entidad antes del 31 de enero de cada vigencia.
El riesgo se tiene controlado </t>
  </si>
  <si>
    <t xml:space="preserve">El Plan de Acción Institucional – PAI  (CÓDIGO: E-GES-FM-014 v9) aprobado en enero de 2021, y debidamente publicado en la página web de la entidad, consta de 60 proyectos (cronogramas) que corresponden a las 6 dependencias de la entidad. (https://www.serviciocivil.gov.co/portal/transparencia/planeacion/politicas-lineamientos-manuales (Planes decreto 612/18 - 2021)).
Con base en los resultados FURAG 2019, los autodiagnósticos 2020 y cuestionario FURAG 2020 y  la planeación estratégica 2021, se formularon los planes de Implementación y de mantenimiento del MIPG para la presente vigencia, dichos planes se encuentran en proceso de ajuste y debidamente alineados con los proyectos del Plan de Acción Institucional - PAI 2021. 
Se cuenta con el seguimiento a primer trimestre 2021  enlace: X:\Arch_colaborativo\4-Segimiento_Plan_accion_2021\MIPG INFORMATIVO\I TRIM 2021
Riesgo controlado </t>
  </si>
  <si>
    <t>La proyección de las  respuestas a las acciones de tutela  fueron realizadas por el abogado externo, es revisada por la  Subdirectora Técnico Jurídico  de acuedo a la normatividad vigente y con las pruebas suficientes  y  por un asesor del Despacho, ellos dan su visto bueno a manera de aprobación de la misma y finalmente la Directora del DASCD firma la respuesta. 
Las evidencias se encuentran en la carpeta de Z:\Correspondencia\SCAN_CORRESP_2021\2_CORRESP_ENVIADA_2021.</t>
  </si>
  <si>
    <t xml:space="preserve">Gestión Jurídica: 
Realizar la defensa judicial en los procesos litigiosos de cualquier naturaleza, que se adelanten en contra del departamento o en los que éste intervenga como demandante o como tercero interviniente o coadyuvante, dando respuesta oportuna a las diferentes actuaciones judiciales, con el fin de defender los intereses de la Entidad. </t>
  </si>
  <si>
    <t>Para este primer periodo del año, se realizó reunión el  para llegar a concenso sobre el tema de Jefes de Control Disciplinario. Evidencia es ACTA del 23-04-2021_Oficinas de Control Interno ubicada en Z:\7- Seg otros inf\OCI\3. Mapas_Riesgos\Riesgos de gestión y corrupción\Primer_Seguimiento - 2021\Evidencias\7-Organizacion_Trabajo</t>
  </si>
  <si>
    <t>Diariamente se realiza monitoreo de los diferentes elementos que componen la plataforma tecnológica, verificando el funcionamiento de los mismos, quedando como evidencia  el registro del formato A-TIC-FM-007 monitoreo de red, en caso de encontrar alguna falla o cambio en algún elemento, se registra y se realiza la gestión correspondiente para solucionarlo.
Adicionalmente se gestiono la actualización del formato A-TIC-FM-007, enfocandose en las solicitud / verificación / degradación / actualización de los diferentes componentes de la infraestructura tecnólogica y como valor agregado registrando las acciones realizadas como gestión del conocimiento para consulta por los diferentes funcionarios de la Of. TIC. se deja evidencia del formato dilienciado</t>
  </si>
  <si>
    <t>En el periodo al igual que en los anteriores, se revisaron los documentos que soportan cada una de las solicitudes de conceptos técnicos requeridos por parte de las entidades y organismos del Distrito para la modificación de estructuras organizacionales, manuales de funciones, planta de personal y escalas salariales,  y en los siguientes casos se realizó la devolución  con observaciones para que se realicen los ajustes correspondiente para dar conformidad a los requisitos legales y técnicos aplicables según sea el tema de la solicitud.
Evidencias: Radicados de devolución de solicitudes de Concepto Técnico con los siguientes numeros 2020EE23 del 6/01/2021, 2021EE99 del 13/01/2021, 2021EE157 del 18/01/2021, 2021EE529 del 10/02/2021, 2021EE853 del 23/02/2021, 2021EE1219 del 8/03/2021, 2021EE1290 del 9/03/2021, 2021EE1643 del 24/03/2021 y 2021EE2006 del 8/04/2021, los cuales  que se pueden consultar en Z:\Correspondencia\SCAN_CORRESP_2020\2_CORRESP_ENVIADA_2021</t>
  </si>
  <si>
    <t>Anualmente la OTIC gestiona la contratación de un proveedor para realizar mantenimiento preventivo semestralmente y mantenimiento correctivo a demanda, cubriendo la totalidad de los equipos tecnológicos de la entidad. La programación es acordada al inicio del contrato lo cual queda documentado dentro de la carpeta del contrato junto con los informes de resultado de los mantenimientos. En caso de no poder realizarse los mantenimientos en las fechas inicialmente programadas, se reprogramarán.
Para el primer cuatrimestre se firmo el nuevo contrato de mantenimiento de bienes informaticos se adjunta como evidencia el acta de inicio.</t>
  </si>
  <si>
    <t>se realizaron los respectivos comités de redacción  mensuales en los que las dependencias ponen en evidencia los temas importantes a comunicar y  dicha información es socializada una vez se tiene VB por parte de las dependencias para su posterior publicación, se adjuntan las actas.</t>
  </si>
  <si>
    <t>El comité de redacción se desarrolla de manera mensual con la participación de un delegado por dependencia, donde se establecen los temas importantes a publicar, una vez se aprueba en comité los temas, desde Comunicaciones se hace el desarrollo de la información y se remite a la dependencia correspondiente con el fin de validar la información y contar con el visto bueno y luego proceder a realizar la divulgación. Se diligencian las las actas del Comité
Riesgo No materializado</t>
  </si>
  <si>
    <t>Gestión Contractual:
Gestionar la contratación de bienes, obras y servicios a través de las diferentes modalidades de selección de proveedores, de conformidad con la normatividad vigente para el  funcionamiento del DASCD.</t>
  </si>
  <si>
    <t>Durante este primer periodo del año, el control se continua ejecutando por parte de el supervisor de cada contrato a través del formato ACON-FM 020,  verifica que el contratista o proveedor, cumpla con las obligaciones pactadas, soportado con las evidencias y en consecuencia avala el pago con la firma de dicho formato. Posteriormente se publica en SECOP. 
Se puede constatar los informes en el siguiente link https://community.secop.gov.co/Public/Tendering/ContractNoticeManagement/Index?currentLanguage=es-CO&amp;Page=login&amp;Country=CO&amp;SkinName=CCE, buscando por el número de proceso (está en el "Listado Procesos 2021" adjunto en las evidencias del primer seguimiento), e ingresando al "Detalle" del proceso  y después a "Ver Contrato" en la sección de "Información de la selección" Se anexa cuadro que refleja los contratos suscritos para vigencia 2021. con corte al 31 de abril.</t>
  </si>
  <si>
    <t>Para este periódo del año (Enero, Febrero, Marzo y Abril) sean trámitado 63 Solicitudes de inicio de planeación contractual y especificaciones técnicas, de los cuales 56 fueron por contratación Directa, para estos se les aplicó la verificación de idoneidad y/o Experiencia, la cual se puede consultar en SECOP, en el link  https://community.secop.gov.co/Public/Tendering/ContractNoticeManagement/Index?currentLanguage=es-CO&amp;Page=login&amp;Country=CO&amp;SkinName=CCE, ingresando el número del proceso del "Listado Procesos 2021" adjunto en la carpeta de evidencias, y depués ingresar por el "Detalle" del proceso, en la sección de "Documentación". es importante aclarar que 2 fueron por acto administrativo que justifica la modalidad.
Los restantes 7 fueron procesos de selección (DASCD-SMIC-001-2021, DASCD-SMIC-002-2021, DASCD-SMIC-003-2021, DASCD-SAMC-001-2021, DASCD-SAMC-003-2021, DASCD-CM-001-2021 y 1 por la tienda virtual de estado colombiano (no aplica informe de evaluación). el comité evaluador emitió el informe de verificación de requisitos habilitantes. Estos informes se pueden consultar en el link https://community.secop.gov.co/Public/Tendering/ContractNoticeManagement/Index?currentLanguage=es-CO&amp;Page=login&amp;Country=CO&amp;SkinName=CCE, ingresando el número del proceso, por el "Detalle" del proceso, en la sección de "Observaciones y Mensajes"
Se anexa cuadro que refleja los numeros de procesos y contratos, con los que se puede buscar en la plataforma electrónica del SECOP II.</t>
  </si>
  <si>
    <t>Para éste periodo  los contratos nuevos celebrados se les realizó la respectiva designación de supervisión mediante memorando, La evidencia de la consignación del formato de buenas prácticas y de la designación de supervisión, se puede consulta en: \\192.168.0.84\Arch_Gestion\200_STJ,  en donde se debe identificar la vigencia, al entrar debe buscar el número del contrato en la respetiva carpeta. 
Se encuentra la información de la vigencia 2020. La vigencia 2021 se encuentra en construcción de conformidad al instructivo A-K-COM-IN-001 organización documental de expedientes contractuales. El cual se socializó el día 04 de mayo de presente vigencia.</t>
  </si>
  <si>
    <t xml:space="preserve">Durante el periodo se desplegaron nuevas funcionalidades en SIDEAP. Una funcionalidad que permite la validación de algunos datos de la hoja de vida, lo que conlleva la visualización de esa información, para lo cual se actualizó el  formato de Acuerdos de confidencialidad agregando los roles correspondientes a la verificación de contratistas y a servidores públicos, a fin de señalar puntualmente a los autorizados la responsabilidad que conlleva la asignación de los roles.
Por otro lado se crearon otras funcionalidades y en el área de TIC asignaron los usuarios directamente.
Se tiene para el periodo un total de registrados en la base de seguimiento de 265 acuerdos, ya que no todos los remitidos cumplian las condiciones para la asignación de roles.
El total de roles asignados a diferentes usuarios fue: ADMINISTRADOR SELECCIÓN DE TALENTOS 45; APROBADOR CONVOCATORIA 3; Capacitación TH distrital 4; VALIDACIÓN CONTRATISTAS 383; VALIDACIÓN SERVIDORES 114 (datos extraídos de SIDEAP) </t>
  </si>
  <si>
    <t>Se presentaron solicitudes de información que no eran consecuentes con la finalidad registrada y se generaron solamente datos agregados, informando de ello al peticionario, en un caso se pidió el apoyo de la STJ para aclarar la viabilidad de entregar datos con fin último el DANE. El registro se encuentra en el buzón de atención a entidades: sideap_entidades@serviciocivil.gov.co, entre ellos se encuentran solicitudes de la Secretaría Jurídica donde pide datos de contacto de todos los abogados vinculados al distrito a lo que se remite únicamente los datos públicos.</t>
  </si>
  <si>
    <t>Para el primer cuatrimestre se realizaron las auditorías al Sistema de Gestión de Seguridad y Salud en el trabajo, y la auditoría de Gestión financiera (sobre la  vigencia 2020), así mismo se adelantó la planeación de la auditoría del Proceso de Organización del Trabajo, en donde como resultado se remtiió el Programa de auditoría a los auditados.Como evidencia se anexan los correos con el programa de auditoría.</t>
  </si>
  <si>
    <t>Durante el primer cuatrimestre se revisaron los instrumentos archivísticos. Se formuló los planes de acción donde se contempla actualización de instrumentos archivísticos. Las evidencias son los cronogramas del proceso de gestión documental que se formularon y se aprobaron para la vigencia 2021. Los planes de acción reposan en: X:\Arch_colaborativo\4-Segimiento_Plan_accion_2021\400_SGCCD\5-PINAR y X:\Arch_colaborativo\4-Segimiento_Plan_accion_2021\400_SGCCD\6-SGDEA</t>
  </si>
  <si>
    <t>Durante el primer cuatrimestre, se definió cronograma y temas de socialización y se envío a Dirección Proyecto  Circular Socializaciones Gestión Documental.  Las evidencias reponsan en:. X:\Arch_colaborativo\4-Segimiento_Plan_accion_2021\400_SGCCD\5-PINAR</t>
  </si>
  <si>
    <t>Durante el primer cuatrimestre, se realizó monitoreo en el mes de marzo y un día de abril  el resultado se encuentra en: X:\Arch_colaborativo\4-Segimiento_Plan_accion_2021\400_SGCCD\5-PINAR</t>
  </si>
  <si>
    <t>En la medida que evoluciona SIDEAP se deben ajustar las consultas que permiten generar la información periodica, para lo cual se prueba con los datos obtenidos previamente.</t>
  </si>
  <si>
    <t>En el marco del Plan de Acción de Talento Humano 2021, se programó la realización de los diagnósticos de TH en el mes de octubre, para la formulación del Plan Estratégico de Talento Humano correspondiente a la vigencia 2022. Ahora, mediante el seguimiento al plan de acción, realizado en el mes de enero de 2021, se evidencia que el Plan Estratégico de Talento Humano "Juntos lo haremos", fue adoptado mediante en el plazo establecido en el Decreto 612 de 2018. En este mismo archivo se puede evidenciar la programación de los diagnósticos para el mes de octubre (actividad 12)
Por tanto se adjunta el seguimiento al plan de acción realizado en enero, así como la resolución de adopción, junto con el plan propiamente dicho.</t>
  </si>
  <si>
    <t>Se realizó el seguimiento a las buenas prácticas de almacenamiento por parte del profesional especializado de recursos físicos el 26 de marzo de 2021, mediante la identificación de los factores críticos que pueden afectar la gestión del manejo de bienes, su verificación y levantamiento de acta.
Se puede verificar en el archivo magnético adjunto al reporte de avances de la matriz de riesgos.</t>
  </si>
  <si>
    <t>Se verifica  la ruta: \\192.168.0.4\Shares\Dascd_Sideap\CONTROL_SIDEAP.accdb , documento acces seguimiento 
Evidencias en:Z:\7- Seg otros inf\OCI\3. Mapas_Riesgos\Riesgos de gestión y corrupción\Primer_Seguimiento - 2021\Evidencias\3-Gestión del Conocimiento\Control 1
No se ha materializado riesgo.</t>
  </si>
  <si>
    <t>Se verifica  la ruta: \\192.168.0.4\Shares\Dascd_Sideap\CONTROL_SIDEAP.accdb , documento acces seguimiento SIDEAP 
Evidencias en:Z:\7- Seg otros inf\OCI\3. Mapas_Riesgos\Riesgos de gestión y corrupción\Primer_Seguimiento - 2021\Evidencias\3-Gestión del Conocimiento\Control 1
No se ha materializado riesgo.</t>
  </si>
  <si>
    <t>Se verifican las solicitudes, donde las dependencias realizan la solicitud por medo del formato establecido para tal fin, una vez verificado el diligenciamiento Comunicaciones puede devolverlo para correcciones,  e informa en caso que el  proceso no se hubiese causado desde Comunicaciones y no cuente con el aval de ésta, ya sea por tio de noticia, imagen isntitucional, entre otros.
En caso de estar correcto se procede a realizar la solicitud correspondiente y se informa a la dependiencia de la realización para su verificación,  así mismo sobre los percances que puedan darse y como se solventaron.
Riesgo no materializado.</t>
  </si>
  <si>
    <t>Se verifica la evidencia relacionada en la carpeta del control Z:\7- Seg otros inf\OCI\3. Mapas_Riesgos\Riesgos de gestión y corrupción\Primer_Seguimiento - 2021\Evidencias\6-Atencion_Ciudadano\Control 1 Seguimientos PQRS, donde se evidencia el proceso mensual de seguimiento a las PQRS informando a las dependencias y llevando control y evitar materialización del riesgo.
Se verifica el link https://www.serviciocivil.gov.co/portal/transparencia/instrumentos-gestion-informacion-publica/Informe-pqr-denuncias-solicitudes  donde se evidencia la publicación de los informes mensuales de PQRS, y de igual manera se presenta la información en el CIGD mensual. 
Riesgo no materializado.</t>
  </si>
  <si>
    <t xml:space="preserve">La actividad de verificación no fue necesaria dado que la CNSC  no se expidó  listas de elegibles. No obstante se sigue manteniendo el control por medio del autocontrol  diligenciado por la primera línea de defensa en  la presente matriz 
Riesgo no materializado </t>
  </si>
  <si>
    <t xml:space="preserve">La actividad de verificación no fue necesaria dado queno se realizaron nombramientos. No obstante se sigue manteniendo el control por medio del autocontrol  diligenciado por la primera línea de defensa en  la presente matriz 
Riesgo no materializado </t>
  </si>
  <si>
    <t xml:space="preserve">No se pudo verificar la información  de las nóminas liquidadas por el sistema PERNO, el PDF subido en la carpeta de evidencias  para el seguimiento , muestra unos pantallazos de una carpeta personal y no de un repositorio donde se pueda revisar la integridad de la información, al no tener disponibilidad  de la información , como segunda línea se recomienda ajustar el control  que describa de acuerdo a la metodología de la Administración del riesgo  cual es la evidencia  y poder acceder a esta.
La tercera línea  realizará la recomendación de mejora y declarará la materialización  o no del riesgo. </t>
  </si>
  <si>
    <t xml:space="preserve">No se pudo verificar el registro del  archivo en Excel con   la información de las novedades reportadas del mes frente a nómina(s) anterior(es);  en la carpeta de evidencias  para el seguimiento  no se tiene dicha evidencia definida en el control, se cita una carpta personal del profesional  y no de un repositorio  donde se pueda revisar la integridad de la información, al no tener disponibilidad  de la información, como segunda línea.
La tercera línea  realizará la recomendación de mejora y declarará la materialización  o no del riesgo. registro un archivo en Excel. En caso de encontrar inconsistencias, las ajusta en la nómina.      </t>
  </si>
  <si>
    <t>Se evidencia la realización del control, de acuerdo al soporte relacionado, que da cuenta registro fotografico del almacen. Z:\7- Seg otros inf\OCI\3. Mapas_Riesgos\Riesgos de gestión y corrupción\Primer_Seguimiento - 2021\Evidencias\10-G_Recursos_Fisicos_Ambientales
Riesgo no materializado</t>
  </si>
  <si>
    <t>Se evidencia la realización del control, de acuerdo al soporte relacionado, que da cuenta del acta. en. Z:\7- Seg otros inf\OCI\3. Mapas_Riesgos\Riesgos de gestión y corrupción\Primer_Seguimiento - 2021\Evidencias\10-G_Recursos_Fisicos_Ambientales
Riesgo no materializado</t>
  </si>
  <si>
    <t>El control no está programado para el primer cuatrimestre del 2021. 
Riesgo no materializado</t>
  </si>
  <si>
    <t>Se evidencia la realización del control, de acuerdo al soporte relacionado, que da cuenta del diligenciamiento y verificación de formato de inventario individual de los recursos fisicos de la Entidad. Z:\7- Seg otros inf\OCI\3. Mapas_Riesgos\Riesgos de gestión y corrupción\Primer_Seguimiento - 2021\Evidencias\10-G_Recursos_Fisicos_Ambientales
Riesgo No materializado</t>
  </si>
  <si>
    <t>Se evidencia la realización del control, de acuerdo a los soportes presentados en el cronograma de gestion documental que fue aprobado parea el año 2021 en la siguiente ruta X:\Arch_colaborativo\4-Segimiento_Plan_accion_2021\400_SGCCD\5-PINAR y X:\Arch_colaborativo\4-Segimiento_Plan_accion_2021\400_SGCCD\6-SGDEA
Riesgo no materializado</t>
  </si>
  <si>
    <t xml:space="preserve">De acuerdo al Plan de acción no se puede verificar hasta el mes de junio que procederan a realizar la ejecución del mismo.
Riesgo No Materilaizado </t>
  </si>
  <si>
    <t>Este analisis se hace anualmente y para este año 2021 no se ha realizado ninguna actualización.
Riesgo no materializado</t>
  </si>
  <si>
    <t>De acuerdo al Plan de Acción la socialización la socialización se p0uede verificar cuando se ejecute de acuierdo a la fecha programada que efue el mes de septiembre de 2021.
Riesgo n o materializado</t>
  </si>
  <si>
    <t>Se identifica que efectivamente desde el área financiera realizan  la revisión a las ordenes de pago, generadas durante el primer cuatrimestre del año 2021, lo cual se puede constatar en las evidencias relacionadas, las cuales dan cuenta del uso de herramientas en excel para llevar a cabo el control. Z:\7- Seg otros inf\OCI\3. Mapas_Riesgos\Riesgos de gestión y corrupción\Primer_Seguimiento - 2021\Evidencias\12-G_Financiera
Riesgo no materializado</t>
  </si>
  <si>
    <t>En razón a que el control cambió, dadas las modificaciones en el sistema BOGDATA,  no es posible realizar la verificación de cumplimiento.  
Como segunda línea  se recomienda asegura que el control  sea  implementado y ajustado al nuevo aplicativo por la primera línea de defensa y que  esté diseñados apropiadamente y funcionen como se pretende</t>
  </si>
  <si>
    <t xml:space="preserve">Se evidencia el cumplimiento del control de riesgo, en razón a que todos los formatos relacionados, cuentan con la firma y visto bueno de los responsables, y que los 193 CDP's expedidos en el primer cuatrimestre no han presentado errores.  Z:\7- Seg otros inf\OCI\3. Mapas_Riesgos\Riesgos de gestión y corrupción\Primer_Seguimiento - 2021\Evidencias\12-G_Financiera
Riesgo no materializado
</t>
  </si>
  <si>
    <t>Se evidencia el cumplimiento del control de riesgo, mediante los documentos soporte que dan cuenta de las conciliaciones de rubros contables  generadas en el primer cuatrimestre de la vigencia 2021. Se pueden detallar los soportes en la siguiente ruta: Z:\7- Seg otros inf\OCI\3. Mapas_Riesgos\Riesgos de gestión y corrupción\Primer_Seguimiento - 2021\Evidencias\12-G_Financiera\2. Contabilidad
Riesgo no materializado</t>
  </si>
  <si>
    <t>Se evidencia el cumplimiento del control de riesgo, mediante los documentos soporte que dan cuenta de las conciliacionesinterneas de entrega de información  generadas en el primer cuatrimestre de la vigencia 2021. Se pueden detallar los soportes en la siguiente ruta: Z:\7- Seg otros inf\OCI\3. Mapas_Riesgos\Riesgos de gestión y corrupción\Primer_Seguimiento - 2021\Evidencias\12-G_Financiera\2. Contabilidad
Riesgo no materializado</t>
  </si>
  <si>
    <t>Se evidencia el cumplimiento del 32,31% con corte a abril, del cronograma PAI, referente al Plan de Sostenibilidad Contable del DASCD, el cual da cuenta de las actividades tendientes al cumplimiento del control. Se pueden consultar las evidencias en la siguiente ruta:  Z:\7- Seg otros inf\OCI\3. Mapas_Riesgos\Riesgos de gestión y corrupción\Primer_Seguimiento - 2021\Evidencias\12-G_Financiera\2. Contabilidad
Riesgo no materializado</t>
  </si>
  <si>
    <t>Se evidencia el cumplimiento del control, mediante los soportes relacionados, en donde se identifica la realización en el primer cuatrimestre de la auditoria realizada a la gestión financiera de la Entidad. Z:\7- Seg otros inf\OCI\3. Mapas_Riesgos\Riesgos de gestión y corrupción\Primer_Seguimiento - 2021\Evidencias\16-Control_Seguimiento\Auditoria Gestion Financiera
Riesgo no materializado</t>
  </si>
  <si>
    <t>Se evidencia el cumplimiento del control, mediante los soportes relacionados, en donde se identifica la realización en el primer cuatrimestre de la auditoria realizada a la gestión financiera de la Entidad y al sistema de gestión de seguridad y salud en el trabajo-. Se verifica la existencia de las evidencias Z:\7- Seg otros inf\OCI\3. Mapas_Riesgos\Riesgos de gestión y corrupción\Primer_Seguimiento - 2021\Evidencias\16-Control_Seguimiento
Riesgo no materializado</t>
  </si>
  <si>
    <t>Se verifica  por entidad y fecha la asignación de  permisos para acceso a sideap, de las  265  personas, previa verificacion de la firma de acuerdo de confidencialidad la ruta: \\192.168.0.4\Shares\Dascd_Sideap\CONTROL_SIDEAP.accdb , documento 1 seguimiento SIDEAP ACUERDOS DE CONFIDENCIALIDAD, empezando el  (01/01/2021)
Evidencias en:Z:\7- Seg otros inf\OCI\2_PAAC\EVIDENCIAS 1ER SEGUIMIENTO 2021 PAAC\Riesgos corrupcion\Gestion del Conocimiento\Control 1
No se ha materializado riesgo, formatos diligenciados y firmados.</t>
  </si>
  <si>
    <t>Se verifica  la ruta: \\192.168.0.4\Shares\Dascd_Sideap\CONTROL_SIDEAP.accdb , documento acces seguimiento SIDEAP ACUERDOS DE CONFIDENCIALIDAD,  la evidencia de pantallazos acuerdos de confidencialidad
Evidencias en:Z:\7- Seg otros inf\OCI\2_PAAC\EVIDENCIAS 1ER SEGUIMIENTO 2021 PAAC\Riesgos corrupcion\Gestion del Conocimiento\Control 2
No se ha materializado riesgo, formatos diligenciados y firmados.</t>
  </si>
  <si>
    <r>
      <t xml:space="preserve">Se verificó en las 14 actas del comité de contratación el registro del texto en el punto  </t>
    </r>
    <r>
      <rPr>
        <b/>
        <i/>
        <sz val="11"/>
        <color rgb="FF000000"/>
        <rFont val="Calibri"/>
        <family val="2"/>
      </rPr>
      <t>PROPOSICIONES Y VARIOS:</t>
    </r>
    <r>
      <rPr>
        <sz val="11"/>
        <color rgb="FF000000"/>
        <rFont val="Calibri"/>
        <family val="2"/>
      </rPr>
      <t xml:space="preserve">
"</t>
    </r>
    <r>
      <rPr>
        <i/>
        <sz val="11"/>
        <color rgb="FF000000"/>
        <rFont val="Calibri"/>
        <family val="2"/>
      </rPr>
      <t xml:space="preserve">Es importante resaltar que el marco del presente comité no se evidencio favorecimiento a un particular o tercero, ni beneficios de algún otro tipo que generen hechos punibles de corrupción". </t>
    </r>
    <r>
      <rPr>
        <sz val="11"/>
        <color rgb="FF000000"/>
        <rFont val="Calibri"/>
        <family val="2"/>
      </rPr>
      <t xml:space="preserve">
Evidencia: </t>
    </r>
    <r>
      <rPr>
        <sz val="11"/>
        <color theme="8" tint="-0.499984740745262"/>
        <rFont val="Calibri"/>
        <family val="2"/>
      </rPr>
      <t xml:space="preserve">Z:\7- Seg otros inf\OCI\3. Mapas_Riesgos\Riesgos de gestión y corrupción\Primer_Seguimiento - 2021\Evidencias\13-G_Contractual\Actas de comité </t>
    </r>
    <r>
      <rPr>
        <sz val="11"/>
        <color rgb="FF000000"/>
        <rFont val="Calibri"/>
        <family val="2"/>
      </rPr>
      <t xml:space="preserve">
Riesgo no materializado
La segunda línea de defensa recomienda registrar la firma e los participantes en las actas </t>
    </r>
  </si>
  <si>
    <r>
      <t xml:space="preserve">
Se verificó en las 14 actas del comité de contratación el registro en el punto 
</t>
    </r>
    <r>
      <rPr>
        <b/>
        <i/>
        <sz val="11"/>
        <color rgb="FF000000"/>
        <rFont val="Calibri"/>
        <family val="2"/>
      </rPr>
      <t xml:space="preserve"> Revisión y aprobación ajustes de líneas 2021.: MODIFICACIÓN LÍNEAS DEL PLAN ANUAL DE ADQUISICIONES 2021: </t>
    </r>
    <r>
      <rPr>
        <sz val="11"/>
        <color rgb="FF000000"/>
        <rFont val="Calibri"/>
        <family val="2"/>
      </rPr>
      <t xml:space="preserve">
Evidencia:</t>
    </r>
    <r>
      <rPr>
        <sz val="11"/>
        <color theme="8" tint="-0.499984740745262"/>
        <rFont val="Calibri"/>
        <family val="2"/>
      </rPr>
      <t xml:space="preserve"> Z:\7- Seg otros inf\OCI\3. Mapas_Riesgos\Riesgos de gestión y corrupción\Primer_Seguimiento - 2021\Evidencias\13-G_Contractual\Actas de comité </t>
    </r>
    <r>
      <rPr>
        <sz val="11"/>
        <color rgb="FF000000"/>
        <rFont val="Calibri"/>
        <family val="2"/>
      </rPr>
      <t xml:space="preserve">
Riesgo no materializado
 </t>
    </r>
  </si>
  <si>
    <r>
      <t xml:space="preserve">
Se verifica la designación  el comité evaluador para verificar el cumplimiento de los requisitos legales, técnicos y presupuestales de los ofertas y/o propuestas presentadas al DASCD en 8 procesos de selección. 
Evidencia </t>
    </r>
    <r>
      <rPr>
        <sz val="11"/>
        <color theme="8" tint="-0.499984740745262"/>
        <rFont val="Calibri"/>
        <family val="2"/>
      </rPr>
      <t>Z:\7- Seg otros inf\OCI\3. Mapas_Riesgos\Riesgos de gestión y corrupción\Primer_Seguimiento - 2021\Evidencias\13-G_Contractual\Designacions de Supervisión</t>
    </r>
    <r>
      <rPr>
        <sz val="11"/>
        <color rgb="FF000000"/>
        <rFont val="Calibri"/>
        <family val="2"/>
      </rPr>
      <t xml:space="preserve">
Riesgo no materializado</t>
    </r>
  </si>
  <si>
    <t>Se verificó la existencia de 265 acuerdos, los cuales se encuentran diligenciados y firmados. El control se evaluó por parte de la segunda línea de defensa, se encuentra en la ruta: \\192.168.0.4\Shares\Dascd_Sideap\CONTROL_SIDEAP.accdb , documento 1 seguimiento SIDEAP ACUERDOS DE CONFIDENCIALIDAD, inician con fecha 01/01/2021.
Así mismo se verificaron las evidencias en:Z:\7- Seg otros inf\OCI\2_PAAC\EVIDENCIAS 1ER SEGUIMIENTO 2021 PAAC\Riesgos corrupcion\Gestion del Conocimiento\Control 1 y Control 2
El control se ejecutó de manera adecuada en el período.
No se ha materializado riesgo.</t>
  </si>
  <si>
    <t>Se evidenció en:Z:\7- Seg otros inf\OCI\2_PAAC\EVIDENCIAS 1ER SEGUIMIENTO 2021 PAAC\Riesgos corrupcion\Gestion del Conocimiento\ Control 2, la base de datos en Acces que contiene entre otros, el control de reportes en donde se registran las solicitudes recibidas. Para el primer cuatrimestre de 2021 se evidenciaron 34 solicitudes y el estado de las solicitudes.
De otra parte se evidencia el archivo en Excel para atender la solicitud recibida por la Secretaría Jurídica.
El control se ejecutó de manera adecuada para el período.
En la carpeta de la Oficina Asesora de Planeación/5.GestiConc/SIDEAP/ACUERDOS_ CONFIDENCIALIDAD_SIDEAP, se evidencian las carpetas por entidad donde se cuenta con los archivos en PDF de estos soportes.
No se ha materializado riesgo.</t>
  </si>
  <si>
    <t xml:space="preserve">Durante el período comprendido, es decir, en los meses enero, febrero, marzo y abril, se verificó  el principio de selección objetiva, no se evidenció favorecimiento a un particular o tercero, ni beneficios de algún otro tipo que generen hechos punibles de corrupción , tal cual como se evidencia en los 14 actas del comité de contratación en sus diferentes reuniones.
 Z:\7- Seg otros inf\2. Seguimiento Plan Anticorrupción y Atención al Ciudadano\EVIDENCIAS 3ER SEGUIMIENTO2021 PAAC\Riesgos de Corrupcion\Gestión Contractual\Actas Comité Contrat. Firmadas 3er perio
</t>
  </si>
  <si>
    <t xml:space="preserve">Se evidenciaron 14 actas del comité de contratación, en donde se evidencia la observación de garantizar el principio de selección objetiva, así mismo, en las citadas actas no se evidenció favorecimiento a un particular o tercero.
Se recomienda gestionar la consecución de las firmas de las actas.
La evidencia se encuentra en: Z:\7- Seg otros inf\OCI\3. Mapas_Riesgos\Riesgos de gestión y corrupción\Primer_Seguimiento - 2021\Evidencias\13-G_Contractual\Actas de comité 
Riesgo no materializado
</t>
  </si>
  <si>
    <r>
      <t xml:space="preserve">Durante el período comprendido, es decir, en los meses enero, febrero, marzo y abril, se llevaron a cabo las diferentes modificaciones solicitados por las áreas de origen y los gerentes de cada proyecto, de conformidad a las necesidades de la entidad. En las 14 actas de comité contratación se puede evidenciar las modificaciones realizadas. 
</t>
    </r>
    <r>
      <rPr>
        <sz val="11"/>
        <color rgb="FFFF0000"/>
        <rFont val="Calibri"/>
        <family val="2"/>
      </rPr>
      <t xml:space="preserve"> Z:\7- Seg otros inf\2. Seguimiento Plan Anticorrupción y Atención al Ciudadano\EVIDENCIAS 3ER SEGUIMIENTO2021 PAAC\Riesgos de Corrupcion\Gestión Contractual\Actas Comité Contrat. Firmadas 3er perio</t>
    </r>
  </si>
  <si>
    <t xml:space="preserve">Se evidenciaron 14 actas del comité de contratación, en donde se solicitan y analizan las modificaciones presentadas por las áreas de origen y los gerentes de cada proyecto.
Evidencia: Z:\7- Seg otros inf\OCI\3. Mapas_Riesgos\Riesgos de gestión y corrupción\Primer_Seguimiento - 2021\Evidencias\13-G_Contractual\Actas de comité 
El control se ejecutó de manera adecuada para el período.
Riesgo no materializado
</t>
  </si>
  <si>
    <r>
      <t xml:space="preserve">Durante el período comprendido, es decir, en los meses enero, febrero, marzo y abril,  se llevaron acabo 8 proceso de selección ( DASCD-SMIC-001-2021, DASCD-SMIC-002-DASCD.SMIC-003-2021, DASCD-SAMC-001-2021, DASCD-SAMC-002-2021, DASCD-SAMC-003-2021, DASCD-CM-001-2021, DASCD-LP-001-2021) a los cuales se les designo el comité evaluador, se anexa memorandos de designación del comité evaluador.
 </t>
    </r>
    <r>
      <rPr>
        <sz val="11"/>
        <color rgb="FFFF0000"/>
        <rFont val="Calibri"/>
        <family val="2"/>
      </rPr>
      <t>Z:\7- Seg otros inf\2. Seguimiento Plan Anticorrupción y Atención al Ciudadano\EVIDENCIAS 3ER SEGUIMIENTO2021 PAAC\Riesgos de Corrupcion\Gestión Contractual\Actas Comité Contrat. Firmadas 3er perio/Designaciones de comité evaluador) quienes emitieron el respectivo informe de verificación de requisitos habilitantes. Estos informes se pueden consultar en el link https://community.secop.gov.co/Public/Tendering/ContractNoticeManagement/Index?currentLanguage=es-CO&amp;Page=login&amp;Country=CO&amp;SkinName=CCE, ingresando el número del proceso, en "Detalle" del proceso, en la sección de "Observaciones y Mensajes"</t>
    </r>
  </si>
  <si>
    <t xml:space="preserve">La Tercera Línea de defensa observa que existen 08 designaciones del comité evaluador, para procesos de selección que lo requieran. Se evidenciaron los  memorandos de designación del comité evaluador.
Evidencia Z:\7- Seg otros inf\OCI\3. Mapas_Riesgos\Riesgos de gestión y corrupción\Primer_Seguimiento - 2021\Evidencias\13-G_Contractual\Designacions de Supervisión
El control se ejecutó de manera adecuada para el período.
Riesgo no materializado
</t>
  </si>
  <si>
    <t xml:space="preserve">Se observó en el primer cuatrimestre que se revisaron los instrumentos archivísticos de la entidad y se formularon los planes de acción donde se contempla actualización de instrumentos archivísticos.
Las evidencias se encuentran disponibles en  X:\Arch_colaborativo\4-Segimiento_Plan_accion_2021\400_SGCCD\5-PINAR y X:\Arch_colaborativo\4-Segimiento_Plan_accion_2021\400_SGCCD\6-SGDEA
El control se viene ejecutando de acuerdo con las evidencias presentadas
El riesgo no se ha materializado
</t>
  </si>
  <si>
    <t xml:space="preserve">Se observó en el primer cuatrimestre, el profesional encargado realizó el monitoreo de condiciones ambientales.
Las evidencias se encuentran disponibles en   X:\Arch_colaborativo\4-Segimiento_Plan_accion_2021\400_SGCCD\5-PINAR
El control se viene ejecutando de acuerdo con las evidencias presentadas
El riesgo no se ha materializado
</t>
  </si>
  <si>
    <t xml:space="preserve">Se observó en el primer cuatrimestre que el control se continua ejecutando, porque, cada vez que se va a celebrar un contrato, verifican el cumplimiento  de cada uno de los requisitos frente a los documentos aportados por el futuro proveedor, lo cual estaría en cumplimiento 
Las evidencias se encuentran disponibles los informes en el siguiente link:   https://community.secop.gov.co/Public/Tendering/ContractNoticeManagement/Index?currentLanguage=es-CO&amp;Page=login&amp;Country=CO&amp;SkinName=CCE
NOTA: Buscar por el número del proceso y listado 2021
El control se viene ejecutando de acuerdo con las evidencias presentadas
El riesgo no se ha materializado
</t>
  </si>
  <si>
    <t xml:space="preserve">Se observó en el primer cuatrimestre que el control se continua ejecutando, porque, cada vez que hay una actuación el supervisor del contrato, comunica al abogado externo la actuación judicial para dar respuesta a la misma, quedando como evidencia la respuesta por parte del abogado externo. 
Las evidencias se encuentran disponibles los informes en:  Z:\Correspondencia\SCAN_CORRESP_2021\2_CORRESP_ENVIADA_2021.
El control se viene ejecutando de acuerdo con las evidencias presentadas.
El riesgo no se ha materializado
</t>
  </si>
  <si>
    <t xml:space="preserve">Se observó en el primer cuatrimestre que el control se continua ejecutando, porque, existe la respuesta a la actuación judicial, quedando como evidencia la respuesta por parte del abogado externo, y Vo.Bo STJ y la firma de la Directora del DASCD.  
Las evidencias se encuentran disponibles los informes en:  Z:\Correspondencia\SCAN_CORRESP_2021\2_CORRESP_ENVIADA_2021
El control se viene ejecutando de acuerdo con las evidencias presentadas.
El riesgo no se ha materializado
</t>
  </si>
  <si>
    <t xml:space="preserve">Se observó en el primer cuatrimestre que el control se continua ejecutando, porque, existe la respuesta a la actuación de tutela, quedando como evidencia la respuesta por parte del abogado externo con Vo.Bo STJ y la firma de la Directora del DASCD.  
Las evidencias se encuentran disponibles los informes en:  Z:\Correspondencia\SCAN_CORRESP_2021\2_CORRESP_ENVIADA_2021
El control se viene ejecutando de acuerdo con las evidencias presentadas.
El riesgo no se ha materializado
</t>
  </si>
  <si>
    <t xml:space="preserve">Se observó que frente  a la Administración deficiente o inadecuada de la infraestructura y Falta de monitoreo a la misma, el profesional  periódicamente realiza los respectivos monitoreo en el registro del formato A-TIC-FM-007
Evidencia: Z:\7- Seg otros inf\OCI\3. Mapas_Riesgos\Riesgos de gestión y corrupción\Primer_Seguimiento - 2021\Evidencias\15-G_TIC
El control se viene ejecutando de acuerdo con las evidencias presentadas.
El riesgo no se ha materializado
</t>
  </si>
  <si>
    <t xml:space="preserve">Se observó que frente  a la administración de actualizar y  de registrar semestralmente  la vigencia de las licencias para proyectar anualmente con los soportes relacionados, en donde se identifica la relación de los contratos a los cuales se les efectuó la renovación y/o adquisición  de licenciamiento, se está dando cumplimiento. 
Evidencia: Z:\7- Seg otros inf\OCI\3. Mapas_Riesgos\Riesgos de gestión y corrupción\Primer_Seguimiento - 2021\Evidencias\15-G_TIC.
El control se viene ejecutando de acuerdo con las evidencias presentadas.
El riesgo no se ha materializado
</t>
  </si>
  <si>
    <t xml:space="preserve">Se observó que se asigna los roles y perfiles solicitados por el Jefe de la Dependencia del nuevo usuario mediante el formato "E-SIN-FM-002 SOLICITUD DE ACCESO A USUARIOS" de la infraestructura física y tecnológica del DASCD y se está dando cumplimiento. 
Evidencia:  Z:\7- Seg otros inf\OCI\3. Mapas_Riesgos\Riesgos de gestión y corrupción\Primer_Seguimiento - 2021\Evidencias\15-G_TIC
El control se viene ejecutando de acuerdo con las evidencias presentadas.
El riesgo no se ha materializado
</t>
  </si>
  <si>
    <t>Se observa que el auditor designado llevo a cabo la elaboración del programa de auditoria, en este cuatrimestre se programó y desarrolló la auditoría al Proceso de Organización del Trabajo y Proceso de Gestión Financiera, informes revisados por la Jefe de la OCI, y que se encuentran en las evidencias.
.
Evidencias: 
Z:\7- Seg otros inf\OCI\3. Mapas_Riesgos\Riesgos de gestión y corrupción\Primer_Seguimiento - 2021\Evidencias\16-Control_Seguimiento.
El control se viene ejecutando de acuerdo con las evidencias presentadas.
El riesgo no se ha materializado</t>
  </si>
  <si>
    <t>Se observó en el primer cuatrimestre la publicación -en la página web del DASCD- del Plan de Acción Institucional – PAI aprobado en enero de 2021, conformado por 60 proyectos (cronogramas) que corresponden a las 6 dependencias del Departamento. Además se observó el seguimiento del primer trimestre 2021 que puede ser consultado en la carpeta colaborativa: X:\Arch_colaborativo\4-Segimiento_Plan_accion_2021\MIPG INFORMATIVO\I TRIM 2021 
Las evidencias se encuentran disponibles en el link https://www.serviciocivil.gov.co/portal/transparencia
/planeacion/pol%C3%ADticas-lineamientos-y-manuales/plan-de-acci%C3%B3n-institucional-v2
El riesgo no se ha materializado.</t>
  </si>
  <si>
    <t>Se observó en el primer cuatrimestre que el profesional de la OAP responsable del Sistema de Gestión de Calidad, realizó la planificación de las actividades generales para el mantenimiento del sistema de gestión, las cuales quedaron consignadas en el cronograma del proyecto denominado E-GES-FM-023 CRONOGRAMA_PROYECTO_V5_ISO_revisado.
Además, se observó la trazabilidad del correo remitido para la aprobación de los proyectos 2021 por parte de la OAP, específicamente el proyecto denominado 4. Proyecto ISO 9001.
Las evidencias se encuentran disponibles en el link https://www.serviciocivil.gov.co/portal/transparencia
/planeacion/pol%C3%ADticas-lineamientos-y-manuales/plan-de-acci%C3%B3n-institucional-v2
Y en la carpeta Z en la ruta: Z:\7- Seg otros inf\OCI\3. Mapas_Riesgos\Riesgos de gestión y corrupción\Primer_Seguimiento - 2021\Evidencias\2-Sistemas_Gestion\CONTROL 2
El riesgo no se ha materializado.</t>
  </si>
  <si>
    <t>Se observó en el primer cuatrimestre que los Profesionales de la OAP, mensualmente realizan seguimiento a la ejecución de los proyectos de cada dependencia, dentro de los cuales se incluyen los relacionados con la implementación del MIPG y los sistemas de gestión de la Entidad. Estos seguimientos quedan registrados en cada uno de los cronogramas asociados a la dependencia en el formato de Cronograma Proyecto, justificando el avance del proyecto para cada mes. 
Las evidencias se encuentran disponibles en el repositorio de la carpeta colaborativa X:\Arch_colaborativo\4-Segimiento_Plan_accion_2021\PAI INFORMATIVO.
Además, de manera trimestral, se publicó en la página web de la entidad en el link : https://www.serviciocivil.gov.co/portal/transparencia/planeacion/metas-e-indicadores/seguimiento-plan-de-acci%C3%B3n-institucional
El riesgo no se ha materializado.</t>
  </si>
  <si>
    <t>Se observó en el primer cuatrimestre que la OTIC efectuó la actualización del Plan Estratégico de Tecnologías de la Información y las Comunicaciones ­ PETI 2021 con los objetivos estratégicos del DASCD, para la presente vigencia
La evidencia se puede consultar en el link:  https://www.serviciocivil.gov.co/portal/transparencia/planeacion/pol%C3%ADticas-lineamientos-y-manuales/plan-estrat%C3%A9gico-de-tecnolog%C3%ADas-de-la-0
El riesgo no se ha materializado.</t>
  </si>
  <si>
    <t>Se observó en el primer cuatrimestre la realización de comités de redacción con un representante de cada dependencia, con el fin de definir los temas que se van a divulgar a través de los canales de comunicación en cada mes, de estos comités quedaron las actas de fechas 15 de enero, 25 de enero y 15 de Mayo.
En estas reuniones se tocaron temas como: 
- NOTICIA DESTACADA: Gestión de conflicto de intereses, Bienes y Rentas en SIDEAP. 
- DE INTERÉS CIUDADANO: Planes Estratégicos 
- ELIGE SER FELIZ: Anuncio de los Juegos Distritales 
- VIDEO: Comercial Lenguaje Incluyente 
- NOS GUSTA SERVIRTE: Competencias Digitales (temas como Big Data, SQL, y proyectos TIC). 
- NOTICIA DESTACADA:  SIDEAP - resumen de lo trabajado
- DE INTERÉS CIUDADANO: Rendición de cuentas
- 30 de abril 1712 – “Campaña Ley de transparencia” interna
- Programa de “Selección de Talentos”
- Revisión video módulo movilidad laboral
- Juegos deportivos distritales – Maratón de rumba 
-Actividad día de la secretaría
- Inició piloto de “Brigadas Emocionales”
- 3ra Medición periodo (2020)
- Detalles que salvan, entre otros. 
Las evidencias pueden ser consultadas en la carpeta compartida Z en la ruta Z:\7- Seg otros inf\OCI\3. Mapas_
Riesgos\Riesgos de gestión y corrupción\Primer_Seguimiento - 2021\Evidencias\5-G_Comunicacion\Control 1
El riesgo no se ha materializado.</t>
  </si>
  <si>
    <t>Se observó en el primer cuatrimestre que el proceso de gestión de la comunicación recibe las solicitudes a través del formato E-COM-FM-001, cada vez que las dependencias requieren desarrollo de acciones comunicativas y de acuerdo con lo establecido en los procedimientos de Comunicación Externa (E-COM-PR-002), Comunicación Organizacional (E-COM-PR-003), Divulgación y cubrimiento de eventos (E-COM-PR-004) y Publicaciones Web (E-COM-PR-006).
Ahora bien, en caso de que la información se encuentre incompleta, el formato es devuelto al solicitante para que sea ajustado.  
Las evidencias pueden ser consultadas en la carpeta compartida Z en la ruta Z:\7- Seg otros inf\OCI\3. Mapas_Riesgos\Riesgos de gestión y corrupción\Primer_Seguimiento - 2021\Evidencias\5-G_Comunicacion\Control 2
El riesgo no se ha materializado.</t>
  </si>
  <si>
    <t>Se observó en el primer cuatrimestre que el proceso de gestión de la comunicación tiene establecidos los procedimientos para el desarrollo de acciones comunicativas, garantizando los lineamientos de imagen institucional definidos por el DASCD. En caso de que se identifique alguna acción por fuera de lo establecido, la oficina asesora de comunicaciones envía correo a la dependencia llamando la atención sobre la situación presentada e indicándole que todo debe pasar por el proceso de comunicaciones.  Lo anterior no se ha presentado durante el periodo de seguimiento.
Las evidencias pueden ser consultadas en la carpeta compartida Z en la ruta Z:\7- Seg otros inf\OCI\3. Mapas_Riesgos\Riesgos de gestión y corrupción\Primer_Seguimiento - 2021\Evidencias\5-G_Comunicacion\Control 3
El riesgo no se ha materializado.</t>
  </si>
  <si>
    <t>Se observó en el primer cuatrimestre que el Líder operativo del proceso de Atención al Ciudadano, capacitó al personal de la Entidad en "Tiempos de respuesta  a Derechos de Petición" el día 22 de abril, para que tenga presente la normatividad vigente y los lineamientos definidos en cuanto a la gestión oportuna de este tipo de solicitudes, además se validó a través de una evaluación, como evidencia quedó el registro de asistencia a la capacitación y la evaluación de la capacitación.
Las evidencias pueden ser consultadas en la carpeta compartida Z en la ruta Z:\7- Seg otros inf\OCI\3. Mapas_Riesgos\Riesgos de gestión y corrupción\Primer_Seguimiento - 2021\Evidencias\6-Atencion_Ciudadano\Control 2 Capacitación
El riesgo no se ha materializado.</t>
  </si>
  <si>
    <t>Se observó en el primer cuatrimestre que los profesionales del equipo técnico cada vez que hay una novedad normativa o necesidad de los integrantes del equipo de nivelar, aclarar y precisar conceptos, se reúnen. Como prueba se observó que mediante el ACTA del 23-04-2021_Oficinas de Control Interno, los profesionales del equipo técnico, se reunieron para definir los criterios técnicos que aplican para la conceptualización y la asesoría en la creación de las oficinas de control interno disciplinario. 
Las evidencias pueden ser consultadas en la carpeta compartida Z en la ruta Z:\7- Seg otros inf\OCI\3. Mapas_Riesgos\Riesgos de gestión y corrupción\Primer_Seguimiento - 2021\Evidencias\7-Organizacion_Trabajo
El riesgo no se ha materializado.</t>
  </si>
  <si>
    <t>Se observó en el primer cuatrimestre que los Profesionales del equipo técnico que recibieron solicitudes de concepto técnico revisaron, validaron y verificaron que el contenido fuere suficiente y normativamente actualizado con lo requerido. Además, que en los casos donde la información no fue precisa o estuvo incompleta, se devolvió a la entidad con las observaciones pertinentes. Como evidencia quedó el registro en el aplicativo CORDIS o por correo electrónico.  
Las evidencias pueden ser consultadas en la carpeta compartida Z en la ruta Z:\Correspondencia\SCAN_CORRESP_2020\2_CORRESP_ENVIADA_2021 y en el aplicativo CORDIS consultando los radicados números 2020EE23 del 6/01/2021, 2021EE99 del 13/01/2021, 2021EE157 del 18/01/2021, 2021EE529 del 10/02/2021, 2021EE853 del 23/02/2021, 2021EE1219 del 8/03/2021, 2021EE1290 del 9/03/2021, 2021EE1643 del 24/03/2021 y 2021EE2006 del 8/04/2021.
El riesgo no se ha materializado</t>
  </si>
  <si>
    <t>Se observó en el primer cuatrimestre que acorde con la verificación de las evidencias  aportadas, producto de  los controles establecidos, se puede establecer que  los controles están funcionando y  fueron efectivos para mitigar el riesgo durante el  periodo evaluado.
Las evidencias pueden ser consultadas en la carpeta compartida Z en la ruta Z:\7- Seg otros inf\OCI\3. Mapas_Riesgos\Riesgos de gestión y corrupción\Primer_Seguimiento - 2021\Evidencias\8-Bienestar, Desarrollo y Medición R\Control 2 Evidencias_Bienestar
Z:\7- Seg otros inf\OCI\3. Mapas_Riesgos\Riesgos de gestión y corrupción\Primer_Seguimiento - 2021\Evidencias\8-Bienestar, Desarrollo y Medición R\Control 2 Evidencias_Capacitación
El riesgo no se ha materializado.</t>
  </si>
  <si>
    <t>Se evidencia carpeta por dependiencia con el cronograma el reporte de soporte de las actividades ejecutadas. A la información cargada en cada una de las carpetas se hace el seguimiento mensual y la información se encuentradisponible en la carpeta X:\Arch_colaborativo\4-Segimiento_Plan_accion_2021\PAI INFORMATIVO
La evidencia del  seguimiento mensual consolidado con corte al 31 de marzo de 2021, se encuentra publicado en la página web de la entidad enlace:  https://www.serviciocivil.gov.co/portal/transparencia/planeacion/metas-e-indicadores/seguimiento-plan-de-acci%C3%B3n-institucional.
Igualmente se evidenció publicado el seguimiento con corte al 31 de marzo  en la página datos abiertos de Bogotá enlace: https://datosabiertos.bogota.gov.co/dataset/plan-de-accion-institucional-integrado.
5. Se diligencia la hoja de vida del indicador corte marzo 31 de 2021
Riesgo NO materializado.</t>
  </si>
  <si>
    <t>Durante el periodo  el riesgo no se materializó, debido a que la CNSC no expidió  lista de elegibles para la Entidad</t>
  </si>
  <si>
    <t>Durante el periodo el riesgo no se materializó, debido a que no se realizaron nombramientos en la planta de personal de la Entidad</t>
  </si>
  <si>
    <t>El control se ejecutó durante el periodo,ya que se observó la expedición de la Resolución 010 del 29 de enero de 2021, con el cual se adopta el Plan Estratégico de Talento Humano Para la Vigencia 2021-2023 "Juntos loHaremos". 
Las evidencias se encuentran disponibles en Z:\7- Seg otros inf\6.OCI\3. Mapas_Riesgos\Riesgos de gestión y corrupción\Primer_Seguimiento - 2021\Evidencias\9-G_Talento_Humano\DIAGNOSTICOS TH
Adicionalmente se evidencia diligenciado el Formato Cronograma para Control del Proyecto E-GES-FM-023, con corte al mes de enero de 2021 
Riesgo NO materializado.</t>
  </si>
  <si>
    <t>El control se viene ejecutando, se evidenció el acta del inventario realizado el 26 de marzo  en la carpeta Z:\7- Seg otros inf\6.OCI\3. Mapas_Riesgos\Riesgos de gestión y corrupción\Primer_Seguimiento - 2021\Evidencias\10-G_Recursos_Fisicos_Ambientales\Pérdida por daño o hurto
Riesgo NO materializado.</t>
  </si>
  <si>
    <t>El control se viene ejecutando, se evidenció el seguimiento a las buenas prácticas de almacenamiento por parte del profesional especializado de recursos físicos, mediante la identificación de los factores críticos que pueden afectar la gestión del manejo de bienes, su verificación y levantamiento,se identificó en el acta del 26 de marzo  en la carpeta Z:\7- Seg otros inf\6.OCI\3. Mapas_Riesgos\Riesgos de gestión y corrupción\Primer_Seguimiento - 2021\Evidencias\10-G_Recursos_Fisicos_Ambientales\Pérdida por daño o hurto
Riesgo NO materializado.</t>
  </si>
  <si>
    <t>El control se viene ejecutando, se evidenció que el inventario se encuentra actualizado, según acta del 26 de marzo  en la carpeta Z:\7- Seg otros inf\6.OCI\3. Mapas_Riesgos\Riesgos de gestión y corrupción\Primer_Seguimiento - 2021\Evidencias\10-G_Recursos_Fisicos_Ambientales\Pérdida por daño o hurto
Riesgo NO materializado.</t>
  </si>
  <si>
    <t>El control se viene ejecutando por parte de los profesionales del proceso financiero .Se relacionó la revisión del proceso de liquidación y elaboración de 269 ordenes de pago, mediante las hojas de trabajo diseñadas para validar el valor de los descuentos y el beneficiario correspondan a los documentos soportes de tipo legal, financiero y administrativo de la Entidad
Las evidencias se encuentran disponibles en Z:\7- Seg otros inf\6.OCI\3. Mapas_Riesgos\Riesgos de gestión y corrupción\Primer_Seguimiento - 2021\Evidencias\12-G_Financiera\1. Presupuesto_y_Contabilidad
Riesgo NO materializado.</t>
  </si>
  <si>
    <t>El control se viene ejecutando, se evidenció la realización de la concilciación de los rubros contables en los comprobantes de contabilidad mensual. Las evidencias se encuentran disponibles enZ:\7- Seg otros inf\6.OCI\3. Mapas_Riesgos\Riesgos de gestión y corrupción\Primer_Seguimiento - 2021\Evidencias\12-G_Financiera\2. Contabilidad
Riesgo NO materializado.</t>
  </si>
  <si>
    <t>El control se viene ejecutando, se evidenció la realización de las conciliaciones interneas de entrega de información  generadas en el primer cuatrimestre de la vigencia 2021. Las evidencias se encuentran disponibles en Z:\7- Seg otros inf\6.OCI\3. Mapas_Riesgos\Riesgos de gestión y corrupción\Primer_Seguimiento - 2021\Evidencias\12-G_Financiera\2. Contabilidad
Riesgo NO materializado.</t>
  </si>
  <si>
    <t>El control se viene ejecutando, Se presenta la evidencia de la consolidación y del seguimiento a las metas del Plan de Acción Institucional con corteL 31 de marzo de 2021, el cual se encuentra publicado en ellink; https://www.serviciocivil.gov.co/portal/transparencia/planeacion/politicas-lineamientos-manuales. 
Se tenía programado la realización de actividades para un avance del 25,47%, acorde a los pesos porcentuales de cada proyecto se logró un cumplimiento del 23,01%,. De acuerdo con el seguimiento se recomienda, dar inicio a las actividades asociadas al proceso Organización en el Trabajo, las cuales  presentan rezago porque no han iniciado y generan retrazo a las actividades posteriores, igualmente sucede con la actividad Realizar recopilación de información teórica  sobre evaluación del desempeño y la productividad a cargo del proceso Bienestar, Desarrollo y Medición del Rendimiento.
Los soportes del seguimiento mensual  se encuentran disponibles en lacarpeta  X:\Arch_colaborativo\4-Segimiento_Plan_accion_2021\PAI INFORMATIVO.
Riesgo NO materializado.</t>
  </si>
  <si>
    <t>Se evidencia una adecuada y oportuna planeación para la formulación del plan de acción para la vigencia 2021.
La evidencia delPlan de Acción se encuentra disponible en el enlace https://www.serviciocivil.gov.co/portal/transparencia/planeacion/politicas-lineamientos-manuales
Riesgo NO materializado.</t>
  </si>
  <si>
    <t>Se consolidaron unas consultas que se ejecutan en la bodega de datos de SIDEAP con el fin de mantener los criterios en las generación de la información mensual. La consulta la consolida otro profesional y genera los reportes mensuales, se solicitó por cuenta de la Jefe de OAP la claridad del campo que expone la información del nivel decisorio de las dependencias.</t>
  </si>
  <si>
    <t>Se evidenció de acuerdo al "Plan de Seguridad y Privacidad de la Información" en la pagina 6, la necesidad de implementar el modelo de Seguridad y Privacidad de la información en el DASCD , mediante la contratación de servicios que realicen el mantenimiento preventivo y correctivo de los bienes informáticos de la entidad en pro de la salvaguarda efectiva de la información responsabilidad del Departamento.
Se encontraron las evidencias correspondientes en el Plan Anual de Adquisiciones Z:\7- Seg otros inf\OCI\3. Mapas_Riesgos\Riesgos de gestión y corrupción\Primer_Seguimiento - 2021\Evidencias\4-Seguridad de la Información\Control 1 y lo descrito en el Plan de Seguridad y Privacidad de la Información"  y Plan de seguridad en https://www.serviciocivil.gov.co/portal/sites/default/files/planeacion/E-SIN-PL-002%20PLAN_DE_SEGURIDAD_Y_PRIVACIDAD_DE_LA_INFORMACION_DASCD_2021.pdf
Riesgo NO materializado.</t>
  </si>
  <si>
    <t>Se observó en el primer cuatrimestre que la OTIC estableció el proyecto de implementación del MSPI en el "PLAN DE SEGURIDAD Y PRIVACIDAD DE LA INFORMACIÓN", en donde se planificaron los recursos necesarios para la implementación del MSPI. 
La evidencia se puede consultar en el link:  https://www.serviciocivil.gov.co/portal/transparencia/planeacion/pol%C3%ADticas-lineamientos-y-manuales/plan-de-seguridad-y-privacidad-de-la-0
Además, se observaron las líneas 54, 67 y 81, del plan anual de adquisiciones, en donde se encuentran relacionados los contratos planeados para el mantenimiento preventivo y correctivo de los bienes informáticos, almacenamiento en la nube y Antivirus, disponibles en la carpeta compartida Z en la ruta Z:\7- Seg otros inf\OCI\3. Mapas_Riesgos\Riesgos de gestión y corrupción\Primer_Seguimiento - 2021\Evidencias\4-Seguridad de la Información\Control 1.
Respecto a la línea 54, se evidenció que e este contrato tiene fecha 27/04/2021 (fecha de publicación en SECOP 04/05/2021). Teniendo en cuenta que el contrato anterior tenía fecha de vencimiento 05/04/2021, no se tuvo contrato durante 22 días. Adicionalmente, no se encontró en el anexo de especificaciones técnicas mínmas las condiciones de un contrato de mantenimiento.
Se recomienda, generar un otro sí en el contrato de mantenimiento, de manera que se incluyan las especificaciones técnicas mínimas y las condiciones de un contrato de mantenimiento.
El riesgo no se ha materializado.</t>
  </si>
  <si>
    <t>Se verificó la actualización del PETI a vigencia 2021.  La evidencia específica se encuentra en el siguiente link https://www.serviciocivil.gov.co/portal/transparencia/planeacion/pol%C3%ADticas-lineamientos-y-manuales/plan-estrat%C3%A9gico-de-tecnolog%C3%ADas-de-la-0
Riesgo NO materializado.</t>
  </si>
  <si>
    <t>Se verificó la información presentada en el comité del 30 de abril en el documento proeyctado que se encuentra como evidencia en la siguiente direccion.   Z:\7- Seg otros inf\OCI\3. Mapas_Riesgos\Riesgos de gestión y corrupción\Primer_Seguimiento - 2021\Evidencias\4-Seguridad de la Información\Control 3
Riesgo NO materializado.</t>
  </si>
  <si>
    <t>Actualmente se trabaja en la actualización de la Declaración de Aplicabilidad y en la matriz de riesgos de seguridad digital, relacionando los hallazgos encontrados en la aplicación del diagnóstico del estado del MSPI aplicado a finales de la vigencia anterior. Se presenta el borrador el instrumento, con los cambios que se han desarrollado hasta el momento. Se espera contar con la nueva versión de la matriz de riesgos formalizada para la siguiente revisión cuatrimestral.</t>
  </si>
  <si>
    <t>Se validó frente a la nueva matriz de riesgos en proceso de actualización, los cambios y ajsutes que se estan presentado para el primer cuatrimestre, algunos tales como el almacenamiento desprotegido, falta de cuidado en la dispocición de los bienes informaticos, inadecuado control de cambios, entre otros que se describen en el anexo cargado como evidencia en :  Z:\7- Seg otros inf\OCI\3. Mapas_Riesgos\Riesgos de gestión y corrupción\Primer_Seguimiento - 2021\Evidencias\4-Seguridad de la Información\Control 4
Riesgo NO materializado.</t>
  </si>
  <si>
    <t>todas las solicitudes remitidas por las dependencias fueron enviadas a través del formato de solicitud, y en caso de tener la información incompleta fue devuelto para envío a producción de acuerdo a los tiempos acordados por el proceso de comunicaciones. Adjunto los formatos</t>
  </si>
  <si>
    <t>todas las solicitudes remitidas por las dependencias fueron enviadas a través del formato de solicitud, y en caso de tener la información incompleta fue devuelto para envío a producción. Adjunto los formatos. En caso de que las dependencias envíen información sin ser verificada por el proceso de comunicaciones se hace un llamado de ateción, pero no se ha presentado la situacion durante la vigencia</t>
  </si>
  <si>
    <t>Se verifican las solicitudes, donde las dependencias realizan la solicitud por medio del formato establecido para tal fin, una vez verificado el diligenciamiento Comunicaciones puede devolverlo para correcciones y/o en caso de estar correcto se procede a realizar la solicitud correspondiente y se informa a la dependiencia de la realización para su verificación,  así mismo sobre los percances que puedan darse y como se solventaron.
Riesgo No materializado.</t>
  </si>
  <si>
    <t>Se verifica el proceso de  la capacitación Tiempos de respuesta peticiones a cargo del Profesional Contratista que es líder del proceso Atención al Ciudadano, se puede evidenciar en las evidencias dispuestas en la ruta Z:\7- Seg otros inf\OCI\3. Mapas_Riesgos\Riesgos de gestión y corrupción\Primer_Seguimiento - 2021\Evidencias\6-Atencion_Ciudadano\Control 2 Capacitación, todo el proceso de convocatoria, presentación, encuesta y listado de asistencia.
Riesgo no materializado</t>
  </si>
  <si>
    <t>Se realizó la verificacion de las Nóminas liquidadas por el sistema PERNO, incluyendo las novedades mesuales y se verificó y validó mes a mes (enero, febrero, marzo, abril). Verificacion de la Informacion en D:\DASCD_acarranza\6TH2021\Nominas 2021\Nominas Sueldos y en la carpeta de evidencias Z:\7- Seg otros inf\OCI\3. Mapas_Riesgos\Riesgos de gestión y corrupción\Primer_Seguimiento - 2021\Evidencias.</t>
  </si>
  <si>
    <t>Se realizó la verificacion de las Nóminas liquidadas por el sistema PERNO, incluyendo las novedades mesuales y se verificó y validó mes a mes (enero, febrero, marzo, abril). Se valida la liquidacion de la nómina PERNO, VS. Nómina liquidada en archivo excel, Verificación de la Informacion en D:\DASCD_acarranza\6TH2021\Nominas 2021\Nominas Sueldos y en la carpeta de evidencias Z:\7- Seg otros inf\OCI\3. Mapas_Riesgos\Riesgos de gestión y corrupción\Primer_Seguimiento - 2021\Evidencias.</t>
  </si>
  <si>
    <t>Se pone en funcionamiento la bodega No 2, ubicada en la calle 16 NO. 9-64 local 1. El auxiliar administrativo encargado del almacén realizó el traslado  de bines a la nueva ubicación y  los movimientos diarios de bodega en relación a entradas y salidas del sistema de información SAE/SAI.  El inventario se encuentra actualizado y documentado en documentos magnéticos (por movimientos realizados durante la emergencia sanitaria COVID-19) y las carpetas físicas de ingreso A-RFA-FM-009 , traslados  A-RFA-FM-014 y salidas de bienes A-RFA-FM-007 en custodia del auxiliar administrativo encargado del almacén y bajo el seguimiento del Profesional Especializado de recursos físicos. No se ha requerido hacer uso del A-RFA-PR-010  Procedimiento Manejo de Hurto o pérdida de bienes  ni afectar la póliza de seguros durante la vigencia 2021.  Se realiza el segumiento trimestral de inventarios el día 26 de marzo de 2021, sin que se evidencie faltantes o sobrantes no justificados o pérdidas.</t>
  </si>
  <si>
    <t>Se observó en el primer cuatrimestre la ejecución del control, ya que se realizó inventario el día 26 de marzo de 2021, sin que se evidencie faltantes o sobrantes no justificados o pérdidas, evidenciando un adecuado registro y control en el sistema SARE de las entradas y salidas de inventario. igualmente se informó que no se ha requerido hacer uso del A-RFA-PR-010  Procedimiento Manejo de Hurto o pérdida de bienes  ni afectar la póliza de seguros durante la vigencia 2021
El control se viene ejecutando, las evidencias fotográficas fueron presentadas se está en la carpeta Z:\7- Seg otros inf\6.OCI\3. Mapas_Riesgos\Riesgos de gestión y corrupción\Primer_Seguimiento - 2021\Evidencias\10-G_Recursos_Fisicos_Ambientales\Pérdida por daño o hurto
Riesgo NO materializado.</t>
  </si>
  <si>
    <t xml:space="preserve">En el segumiento  de inventarios realizado en el mes de marzo del 2021, se realiza toma física de inventarios a los funcionarios Diva Ruiz (58 elementos), Pedro Vargas (7 elementos), William Pinilla (4 elementos) y Cristian Urrea (7 elementos), se verifican uno a uno sin ninguna novedad a lo cual los funcionarios firman a satisfacción. </t>
  </si>
  <si>
    <t>De acuerdo a la evidencia la definición del cronograma de acuerdo a lo establecido en el control, se verificó de manera acorde en la ruta X:\Arch_colaborativo\4-Segimiento_Plan_accion_2021\400_SGCCD\5-PINAR, no hubo riesgo
Riesgo No materializado</t>
  </si>
  <si>
    <t>Durante el primer cuatrimestre, se verificó la ficha técnica, no hubo necesidad de actualizarla</t>
  </si>
  <si>
    <t>De acuerdo a lo informado se procede a realizar la aceptación de la misma, ya que hubo un control de riesgo en enero y se verificó esta ficha tecnica, pero no se ve una ruta especifica para realizar la observación de la misma
Riesgo no materializado</t>
  </si>
  <si>
    <t xml:space="preserve">Se observó en el primer cuatrimestre, el profesional encargado de realizar observaciones a la ficha técnica indica que "Durante el primer cuatrimestre, se verificó la ficha técnica, no hubo necesidad de actualizarla", 
Las evidencias se encuentran disponibles en   X:\Arch_colaborativo\4-Segimiento_Plan_accion_2021\400_SGCCD\5-PINAR
El control se viene ejecutando de acuerdo con las evidencias presentadas
El riesgo no se ha materializado
</t>
  </si>
  <si>
    <t>Se verifióo que se realizó en el monitoreo en el indicador del mes de marzo y el día de abril y la evidencia se encuentra en la ruta indicada X:\Arch_colaborativo\4-Segimiento_Plan_accion_2021\400_SGCCD\5-PINAR, no se materializo el riesgo. 
Riesgo no materializado</t>
  </si>
  <si>
    <t xml:space="preserve">Se observó en el primer cuatrimestre, el profesional encargado informa que "En el marco del Plan de Acción:  Plan Institucional de Archivos - PINAR y Programa de Gestión Documental - PGD -  2021, se programó desinfección, desinsectación y control de animales superiores en el mes de junio." lo cual estaría en cumplimiento ya que es una vez por semestre esta actividad. 
Las evidencias se encuentran disponibles en   X:\Arch_colaborativo\4-Segimiento_Plan_accion_2021\400_SGCCD\5-PINAR
Teniendo que la acción está programada para el mes de junio, no se presenta avance para el presente seguimiento
El riesgo no se ha materializado
</t>
  </si>
  <si>
    <t xml:space="preserve">Se observó en el primer cuatrimestre, el profesional encargado informa que "la Matriz de riesgos fue actualizada en el mes de septiembre vigencia 2020." lo cual estaría en cumplimiento, teniendo en cuenta que fue actualizada en la vigencia 2020 y la actividad recomienda realizarse anualmente. 
Las evidencias se encuentran disponibles en  Z:\7- Seg otros inf\OCI\3. Mapas_Riesgos\Riesgos de gestión y corrupción\Primer_Seguimiento - 2021  
Por la periodicidad programada para este control, no se contempló para el primer cuatrimestre.
El riesgo no se ha materializado
</t>
  </si>
  <si>
    <t xml:space="preserve">Se observó en el primer cuatrimestre, el profesional encargado informa que "En el marco del Plan de Acción:  Plan Institucional de Archivos - PINAR y Programa de Gestión Documental - PGD -  2021, se programó la socialización en el mes de septiembre." lo cual estaría en cumplimiento ya que es una vez por semestre esta actividad, por lo anterior, no es posible validar este control. 
Las evidencias se encuentran disponibles en  X:\Arch_colaborativo\4-Segimiento_Plan_accion_2021\400_SGCCD\5-PINAR
El riesgo no se ha materializado
</t>
  </si>
  <si>
    <t xml:space="preserve">Se observó en el primer cuatrimestre que el control se continúa ejecutando por parte de el supervisor de cada contrato a través del formato ACON-FM 020,  lo cual estaría en cumplimiento ya que se esta publicando la información en el respectivo formato. 
Las evidencias se encuentran disponibles los informes en el siguiente link https://community.secop.gov.co/Public/Tendering/ContractNoticeManagement/Index?currentLanguage=es-CO&amp;Page=login&amp;Country=CO&amp;SkinName=CCE
NOTA: Buscar por el número del proceso 
El control se viene ejecutando de acuerdo con las evidencias presentadas
El riesgo no se ha materializado
</t>
  </si>
  <si>
    <t>"Respecto a este periodo, la defensa del DASCD, adelantó actuaciones frente a las siguientes acciones de Tutela: 
1) Acción de Tutela 2021-0001. Accionante LUIS HERNAN ÁLVAREZ, DASCD vinculada al trámite, en la que se concede un término de 1 día para rendir un informe sobre los hechos que originaron la acción constitucional. Radicada el 06/01/2021 con el No.2021ER054 y respondida el 07/01/2021 con el radicado No.2021EE56. 2) Acción de Tutela 2021-0007. Accionante:  JOHN FREDDY MOJICA MENDIVELSO, DASCD vinculada al trámite, en la que se concede un término de 2 días para rendir un informe sobre los hechos que originaron la acción constitucional. Radicada el 22/01/2021 con el No. 2021ER446 y respondida el 26/01/2021 con el radicado No.2021EE293.  3) Acción de Tutela 2021-0063. Accionante DOLLY ESPRANZA MOSQUERA CASTILLO, DASCD vinculada al trámite, en la que se concede un término de 1 día para rendir un informe sobre los hechos que originaron la acción constitucional. Radicada el 02/02/2021 con el No. 2021ER824 y respondida el 03/02/2021 con el radicado No.2021EE439.  4) Acción de Tutela 2021-00027. Accionante IBAR NELSON PERICO SAENZ, DASCD Demandada, en la que se concede un término de 2 días para rendir un informe sobre los hechos que originaron la acción constitucional. Radicada el 03/02/2021 con el No.2021ER847/851 y respondida el 05/02/2021 con el radicado No.2021EE487.  5)  Acción de Tutela 2021-00071. Accionante HERNAN HERRERA PINEDA, DASCD vinculada al trámite, en la que se concede un término de 2 días para rendir un informe sobre los hechos que originaron la acción constitucional. Radicada el 10/02/2021 con el No. 2021ER1168 y respondida el 11/02/2021 con el radicado No.2021EE538.  6)  Acción de Tutela 2021-00124. Accionante RUBEN DARIO HERRERA, DASCD vinculada al trámite, en la que se concede un término de 2 días para rendir un informe sobre los hechos que originaron la acción constitucional. Radicada el 25/02/2021 con el No. 2021ER1683y respondida el 01/03/2021 con el radicado No.2021EE1076/1077.  7)  Acción de Tutela 2021-00053. Accionante MARLENE DEL CARMEN BRICEÑO DAVILA, DASCD demandada, en la que se concede un término de 1 día para rendir un informe sobre los hechos que originaron la acción constitucional. Radicada el 04/03/2021 con el No. 2021ER1877 y respondida el 05/03/2021 con el radicado No.2021EE1197. 8)  Acción de Tutela 2021-00240. Accionante NAYIBER NEIRA RUBIANO, DASCD vinculada, en la que se concede un término de 2 días para rendir un informe sobre los hechos que originaron la acción constitucional. Radicada el 26/03/2021 con el No. 2021ER2511 y respondida el 31/03/2021 con el radicado No.2021EE1832. (Se advierte que días 29, 30 y 31 de marzo de 2021 no corren términos en la Rama judicial).  9)  Acción de Tutela 2021-00164. Accionante DANIEL VARGAS TRUJILLO, DASCD vinculada, en la que se concede un término de 2 días para rendir un informe sobre los hechos que originaron la acción constitucional. Radicada el 26/03/2021 con el No. 2021ER2510 y respondida el 31/03/2021 con el radicado No.2021EE1836. (Se advierte que días 29, 30 y 31 de marzo de 2021 no corren términos en la Rama judicial)  10)  Acción de Tutela 2021-00296. Accionante LUZ STELA CALDERON MARTINEZ, DASCD vinculada, en la que se concede un término de 1 día para rendir un informe sobre los hechos que originaron la acción constitucional. Radicada el 06/04/2021 con el No. 2021ER2665 y respondida el 07/04/2021 con el radicado No.2021EE1962.  11)  Acción de Tutela 2021-00117. Accionante JHON JAIRO BARBERI FORERO, DASCD vinculada, en la que se concede un término de 1 día para rendir un informe sobre los hechos que originaron la acción constitucional. Radicada el 09/04/2021 con el No. 2021ER2074 y respondida el 12/04/2021 con el radicado No.2021EE2804.  12)  Acción de Tutela 2021-0053. Accionante PROTECCIÓN S.A., DASCD vinculada, en la que se concede un término de 2 días para rendir un informe sobre los hechos que originaron la acción constitucional. Radicada el 13/04/2021 con el No. 2021ER2946 y respondida el 15/04/2021 con el radicado No.2021EE2132.  Estas fueron atendidas dentro de los términos establecidos por los respectivos juzgados, cumpliendo con el 100% de atención de las tutelas recibidas y con la oportunidad en la respuesta. Así las cosas no se han adelantado investigaciones de ningún tipo contra los apoderados judiciales o responsables de la defensa judicial del Departamento.
En cuanto a demandas, la entidad NO fue notificada en este periodo de procesos nuevos.
Las evidencias se encuentran en las carpetas de CORRESPONDENCIA_RECIBIDA_2021 y CORRESPONDENCIA_ENVIADA_2021 en Z:\Correspondencia\SCAN_CORRESP_2021."</t>
  </si>
  <si>
    <t xml:space="preserve">Se observó en el primer cuatrimestre, se verificó y se dio respuesta oportuna a las doce (12) acciones de tutela recibidas, evidenciando que el control se continúa ejecutando, porque, cada vez que se genere una actuación judicial, se revisa el tiempo otorgado por el operador judicial para dar respuesta y gestionar la respuesta.
Respecto a demandas, para el primer cuatrimestre no se evindeció que se hubieran notificado de demandas al departamento.
Las evidencias se encuentran disponibles los informes en:  Z:\Correspondencia\SCAN_CORRESP_2021. y/o CORRESPONDENCIA_RECIBIDA_2021 y CORRESPONDENCIA_ENVIADA_2021 en Z:\Correspondencia\SCAN_CORRESP_2021.", también con la información suministrada en la columna  BH renglón 59, de la primera línea de defensa BH.
El control se viene ejecutando de acuerdo con las evidencias presentadas.
El riesgo no se ha materializado
</t>
  </si>
  <si>
    <t>Se evidenció el registro de las novedadees presentadas en el mantenimiento de la paltaforma teconologica del DASCD, y los procesos realizados para atender dichas novedades. Se evidencia el registro en el fromato A-TIC-FM-007 que se encuentra en Z:\7- Seg otros inf\OCI\3. Mapas_Riesgos\Riesgos de gestión y corrupción\Primer_Seguimiento - 2021\Evidencias\15-G_TIC
Riesgo no materializado</t>
  </si>
  <si>
    <t xml:space="preserve">El profesional especializado que apoya la supervisión de los contratos actualiza y registra semestralmente  la vigencia de las licencias para proyectar anualmente las compras y actualización de las mismas dentro del plan anual de adquisiciones. En caso de que no se tenga en cuenta alguna renovación dentro del PAA se solicita en el comité de contratación la creación de la línea.
Para la vigencia del 2021, por la situación actual del país frente a la pandemia del COVID 19, el dolar incremento repercutiendo directamente en el incremento del valor de los servicios especialmente los que los proveedores cotizan en dólares (compra de licenciamiento)
Por lo cual generó, que se efectuaran las revaluaciones en los periodos a contratar y llevandolos al comité de contratación para su aprobación.
como evidencia se adjunta la relación de los contratos de este periodo de tiempo a los cuales se efectuo la renovación y/o adquisición de licenciamiento </t>
  </si>
  <si>
    <t>Se evidenció el cumplimiento del control, mediante los soportes relacionados, en donde se identifica la relacion de los contratos a los cuales se les efectuo la renovacion y/o adquisicion  de licenciamiento. Se verifica la existencia de evidencias  en Z:\7- Seg otros inf\OCI\3. Mapas_Riesgos\Riesgos de gestión y corrupción\Primer_Seguimiento - 2021\Evidencias\15-G_TIC.
Riesgo no materializado</t>
  </si>
  <si>
    <t>Se evidencio que desde la OTIC  se gestionó la contratacion del proveedor para realizar el mantenimiento preventivo semestralmente y mantenimiento correctivo a demanda , se evidencia el soporte ,  ACTA DE INICIO -CONTRATO DE PRESTACIÓN DE SERVICIOS NO. CPS-064 DEL 26 DE ABRIL DEL 2021 Contratista    E&amp;C INGENIEROS SAS, E en la ruta Z:\7- Seg otros inf\OCI\3. Mapas_Riesgos\Riesgos de gestión y corrupción\Primer_Seguimiento - 2021\Evidencias\15-G_TIC
Riesgo no materializado</t>
  </si>
  <si>
    <t>Se evidenció que desde la OTIC se realiza el asignamiento y seguimiento de los permisos, roles y perfiles de la infraestructura fisica y tecnologica del DASCD , se evidencia el cumplimiento del control , mediante los soportes relacionados con el tema, se cerifica la existencia de las evidencias Z:\7- Seg otros inf\OCI\3. Mapas_Riesgos\Riesgos de gestión y corrupción\Primer_Seguimiento - 2021\Evidencias\15-G_TIC
Riesgo no materializado</t>
  </si>
  <si>
    <r>
      <t xml:space="preserve">En el marco de la  Planeación 2021 de la Entidad y en cumplimiento del memorando 2020IE1924  </t>
    </r>
    <r>
      <rPr>
        <i/>
        <sz val="10"/>
        <rFont val="Calibri"/>
        <family val="2"/>
        <scheme val="minor"/>
      </rPr>
      <t xml:space="preserve">Lineamientos y cronograma para la construcción de los planes de acción 2021 </t>
    </r>
    <r>
      <rPr>
        <sz val="10"/>
        <rFont val="Calibri"/>
        <family val="2"/>
        <scheme val="minor"/>
      </rPr>
      <t xml:space="preserve">del  18-11-2020 ; el profesional de la OAP responsable del Sistema de Gestión de Calidad en la ruta </t>
    </r>
    <r>
      <rPr>
        <b/>
        <sz val="10"/>
        <rFont val="Calibri"/>
        <family val="2"/>
        <scheme val="minor"/>
      </rPr>
      <t xml:space="preserve">Z:\Of_Planeacion\3.Gerencia_Estrategica\3.4_PAI\PLANES 2021 X DEP\OAP </t>
    </r>
    <r>
      <rPr>
        <sz val="10"/>
        <rFont val="Calibri"/>
        <family val="2"/>
        <scheme val="minor"/>
      </rPr>
      <t xml:space="preserve">  cargo el documento </t>
    </r>
    <r>
      <rPr>
        <i/>
        <sz val="10"/>
        <rFont val="Calibri"/>
        <family val="2"/>
        <scheme val="minor"/>
      </rPr>
      <t xml:space="preserve">E-GES-FM-023 CRONOGRAMA_PROYECTO_V5_ISO  del cronograma del proyecto 9001 </t>
    </r>
    <r>
      <rPr>
        <sz val="10"/>
        <rFont val="Calibri"/>
        <family val="2"/>
        <scheme val="minor"/>
      </rPr>
      <t xml:space="preserve">con  la planificación de las actividades generales para el mantenimiento del sistema de gestión.El 09 de diciembre de 2020 se recibieron observaciones de los cronogramas de los proyectos para realizar ajustes, por parte del proceso Gerencia estratégica. Se realizaron los ajustes pertinentes para la aprobación definitiva del documento. </t>
    </r>
  </si>
  <si>
    <r>
      <t>Se verifica el documento</t>
    </r>
    <r>
      <rPr>
        <b/>
        <sz val="10"/>
        <rFont val="Calibri"/>
        <family val="2"/>
        <scheme val="minor"/>
      </rPr>
      <t xml:space="preserve"> E-GES-FM-023 CRONOGRAMA_PROYECTO_V5_ISO </t>
    </r>
    <r>
      <rPr>
        <sz val="10"/>
        <rFont val="Calibri"/>
        <family val="2"/>
        <scheme val="minor"/>
      </rPr>
      <t xml:space="preserve"> del cronograma del proyecto 9001 con  la planificación de las actividades generales para el mantenimiento del Sistema de Gestión , publicado en </t>
    </r>
    <r>
      <rPr>
        <b/>
        <sz val="10"/>
        <rFont val="Calibri"/>
        <family val="2"/>
        <scheme val="minor"/>
      </rPr>
      <t xml:space="preserve">Z:\Of_Planeacion\3.Gerencia_Estrategica\3.4_PAI\PLANES 2021 X DEP\OAP </t>
    </r>
    <r>
      <rPr>
        <sz val="10"/>
        <rFont val="Calibri"/>
        <family val="2"/>
        <scheme val="minor"/>
      </rPr>
      <t xml:space="preserve">; el cual se aprobó e  incluyo y hace parte del Plan de Acción Institucional – PAI línea 63 que acorde con el  decreto 612 de 2018 se encuentra debidamente publicado en la Página web DASCD  portal/transparencia N° 6 Planeación políticas, Lineamientos y Manuales en el enlace https://www.serviciocivil.gov.co/portal/transparencia/planeacion/politicas-lineamientos-manuales (Planes decreto 612/18 - 2021)
Se verifican las evidencias aportadas por la primera línea de defensa:
</t>
    </r>
    <r>
      <rPr>
        <b/>
        <sz val="10"/>
        <rFont val="Calibri"/>
        <family val="2"/>
        <scheme val="minor"/>
      </rPr>
      <t>CORREO_TRAZABILIDAD_REVISION_PROYECTOS_2021_OAP</t>
    </r>
    <r>
      <rPr>
        <sz val="10"/>
        <rFont val="Calibri"/>
        <family val="2"/>
        <scheme val="minor"/>
      </rPr>
      <t xml:space="preserve">
</t>
    </r>
    <r>
      <rPr>
        <b/>
        <sz val="10"/>
        <rFont val="Calibri"/>
        <family val="2"/>
        <scheme val="minor"/>
      </rPr>
      <t>20201214 E-GES-FM-023 CRONOGRAMA_PROYECTO_V5_ISO_revisado</t>
    </r>
    <r>
      <rPr>
        <sz val="10"/>
        <rFont val="Calibri"/>
        <family val="2"/>
        <scheme val="minor"/>
      </rPr>
      <t xml:space="preserve">
</t>
    </r>
    <r>
      <rPr>
        <b/>
        <sz val="10"/>
        <rFont val="Calibri"/>
        <family val="2"/>
        <scheme val="minor"/>
      </rPr>
      <t>DENOMINACION_PROYECTOS_PAI_2021</t>
    </r>
    <r>
      <rPr>
        <sz val="10"/>
        <rFont val="Calibri"/>
        <family val="2"/>
        <scheme val="minor"/>
      </rPr>
      <t xml:space="preserve">
Ruta: Z:\7- Seg otros inf\OCI\3. Mapas_Riesgos\Riesgos de gestión y corrupción\Primer_Seguimiento - 2021\Evidencias\2-Sistemas_Gestion\CONTROL 2
Riesgo no materializado
</t>
    </r>
  </si>
  <si>
    <t>Se observó en el primer cuatrimestre que el control definido es "Un profesional del equipo del proceso, mensualmente consolida y estandariza la información con el fin de identificar inconsistencias y la remite al profesional encargado de la publicación  en los medios oficiales de la Entidad, para que valide que  la información no presenta errores y, contraste  que los datos no presentan disparidad en cifras estadísticas antes de su publicación . En caso de encontrar inconsistencias se devuelve al profesional que consolida para que realice las correcciones pertinentes. Como evidencia quedará registro en correo electrónico. Los archivos revisados quedan en el drive donde se puede verificar la versión de los mismos.". No obstante, al ejecutar la consulta de seguimiento de SIDEAP en el archivo access que se dejó como evidencia, arroja error de conexión SQLState: ´01000', por lo que no fue posible corroborar lo indicado por parte de la primera línea de defensa.
De igual forma no fue posible el acceso a la ruta: \\192.168.0.4\Shares\Dascd_Sideap\CONTROL_SIDEAP.accdb, documento Acces seguimiento por falta de permisos para el ingreso. 
Se recomienda colocar como evidencia las consultas consolidadas, los reportes generados mensualmente y los correos electrónicos. 
No fue posible verificar si el riesgo se ha materializado.</t>
  </si>
  <si>
    <t>Se observó en el primer cuatrimestre que el control definido es "Un profesional del equipo del proceso, cada vez que realice la consolidación de información verifica que se cuente con la documentación suficiente para el procesamiento, En caso de encontrar que se realizó el procesamiento sin documentación, se deberá validar con la fuente primaria y generar la documentación faltante. Como evidencia quedará registro en el archivo mensual consolidado de generación del reporte.", No obstante, al ejecutar la consulta de seguimiento de SIDEAP en el archivo access que se dejó como evidencia, arroja error de conexión SQLState: ´01000', por lo que no fue posible corroborar lo indicado por parte de la primera línea de defensa.
De igual forma no fue posible el acceso a la la ruta: \\192.168.0.4\Shares\Dascd_Sideap\CONTROL_SIDEAP.accdb, documento Acces seguimiento por falta de permisos para el ingreso. 
Se recomienda colocar como evidencia el archivo mensual consolidado de generación del reporte.. 
No fue posible verificar si el riesgo se ha materializado.</t>
  </si>
  <si>
    <t>Teniendo en cuenta la descripción del control existente de "El Jefe de la OTIC socializará trimestralmente el estado de la implementación del MSPI en los comités institucionales de gestión y desempeño, quedando la evidencia en las actas del comité.  Si no se puede realizar en el periodo establecido, se reprogramará la reunión para realizar la socialización pendiente.", se puede establecer que corresponde a una actividad y no a un control, ya que se debe tener en cuenta que el control (verifica, concilia, compara, coteja), por tanto no va a prevenir o detectar la materialización del riesgo o una de sus causas.
Por lo anterior se sugiere a la primera linea de defensa analizar el diseño e idoneidad del control y considerar la pertinencia de ajustarlo.
No fue posible verificar si el riesgo se ha materializado.</t>
  </si>
  <si>
    <t>Se observó en el primer cuatrimestre que la OTIC se encuentra actualizando la Declaración de Aplicabilidad y la matriz de riesgos de seguridad digital según la aplicación del diagnóstico del estado del MSPI realizado a finales del año 2020, por lo que presentó un borrador del instrumento, con los cambios que se han desarrollado hasta el momento y espera contar con la nueva versión de la matriz de riesgos formalizada para el siguiente cuatrimestre.
Ahora bien, con respecto a la descripción de este control, se entiende la intención de  mejorar los controles, con las actividades establecidas y puede ser un buen mecanismo de control, sin embargo en su redacción hace falta concretar  "cómo se realizará la actividad de control en si", sin la integracion de esta variable en la redacción del control se dificulta evaluar si la fuente u origen de la información, es suficiente y adecuada como  para la mitigación del riesgo.
Las evidencias se encuentran disponibles en el repositorio de la carpeta compartida Z en la ruta Z:\7- Seg otros inf\OCI\3. Mapas_Riesgos\Riesgos de gestión y corrupción\Primer_Seguimiento - 2021\Evidencias\4-Seguridad de la Información\Control 4
Se sugiere analizar el diseño del control y considerar la pertinencia de ajustarlo.
No fue posible verificar si el riesgo se ha materializado.</t>
  </si>
  <si>
    <r>
      <t xml:space="preserve">Se observó en el primer cuatrimestre que el líder del proceso de Atención al Ciudadano, apoyado por un profesional contratista y auxiliares administrativos de la Subdirección Corporativa, realizaron el seguimiento de PQRS durante el periodo evaluado de enero – abril de 2021.
Igualmente se observó la realización de los informes mensuales de PQRS presentados en el Comité de Gestión y Desempeño del 31-03-2021. 
De acuerdo con la información presentada en el citado comité del mes de marzo, </t>
    </r>
    <r>
      <rPr>
        <i/>
        <sz val="10"/>
        <rFont val="Calibri"/>
        <family val="2"/>
        <scheme val="minor"/>
      </rPr>
      <t>"A 31 de marzo de 2021 estaban en trámite 375 requerimientos, de los cuales 65 que corresponden al 2.5% se encontraban fuera de los términos establecidos para dar respuesta."</t>
    </r>
    <r>
      <rPr>
        <sz val="10"/>
        <rFont val="Calibri"/>
        <family val="2"/>
        <scheme val="minor"/>
      </rPr>
      <t xml:space="preserve">, por lo que se observa que 65 trámites se encontraron fuera del término previsto para su respuesta lo que representa que el riesgo se materializó, lo cual se demuestra en el hecho de que se respondieran extemporáneamente algunas Peticiones, Quejas, Reclamos y Sugerencias que ingresaron al DASCD durante el periodo de seguimiento. 
Las evidencias pueden ser consultadas el aplicativo CORDIS así como en los informes publicados en la página de transparencia del Departamento, en el https://www.serviciocivil.gov.co/portal/transparencia/instrumentos-gestion-informacion-publica/Informe-pqr-
denuncias-solicitudes 
Además, se observó una recomendación recurrente en todos los informes realizado y está relacionada con que </t>
    </r>
    <r>
      <rPr>
        <i/>
        <sz val="10"/>
        <rFont val="Calibri"/>
        <family val="2"/>
        <scheme val="minor"/>
      </rPr>
      <t>"Es importante que cada dependencia haga seguimiento periódico al CORDIS, con el fin de mantener actualizada la información, teniendo en cuenta que en algunos casos los documentos que se encuentran en trámite o vencidos pueden ser informativos o puede que ya se hayan atendido pero que no se les haya dado cierre en el sistema porque falta realizar algún paso."</t>
    </r>
    <r>
      <rPr>
        <sz val="10"/>
        <rFont val="Calibri"/>
        <family val="2"/>
        <scheme val="minor"/>
      </rPr>
      <t xml:space="preserve">
Se recomienda que se relacionen en los informes de PQRS, además de medir el tiempo promedio de respuesta de los requerimientos -en que se han atendido las solicitudes- que se radican en la Entidad, las PQRS que efectivamente no se responden dentro de los términos previstos con el fin de tomas decisiones frente a tal situación en concreto. La evidencia se puede consultar en la carpeta compartida Z en la ruta l Z:\7- Seg otros inf\OCI\3. Mapas_Riesgos\Riesgos de gestión y corrupción\Primer_Seguimiento - 2021\Evidencias\6-Atencion_Ciudadano archivo Radicados Vencidos 1er Cuatrimestre 2021.
Las evidencias pueden ser consultadas en el link https://www.serviciocivil.gov.co/portal/transparencia/
instrumentos-gestion-informacion-publica/Informe-pqr-denuncias-solicitudes
El riesgo se materializó.</t>
    </r>
  </si>
  <si>
    <r>
      <t xml:space="preserve">Frente al control de capacitar al personal que responde PQRS en la entidad; se realizó capacitación el día 22 de abril, desarrollando la temática: </t>
    </r>
    <r>
      <rPr>
        <i/>
        <sz val="10"/>
        <rFont val="Calibri"/>
        <family val="2"/>
        <scheme val="minor"/>
      </rPr>
      <t>Tiempos de Respuesta a Derechos de Petición</t>
    </r>
    <r>
      <rPr>
        <sz val="10"/>
        <rFont val="Calibri"/>
        <family val="2"/>
        <scheme val="minor"/>
      </rPr>
      <t>. En esta capacitación se recordaron los términos de ley para dar respuesta estipulados en la ley 1755 de 2015, el Decreto 491 de 2020 - Emergencia sanitaria y estandar de tiempo definido por la Alta Dirección del DASCD Para la respuesta oportuna de los requerimiento recibidos. En la capacitación se realizaron los siguientes énfasis: 1. Doce (12) días es el tiempo con el que está parametrizado el Sistema Documental Cordis para la respuesta oportuna. 2. Los traslados por competencias deben realizarse en los siguientes 5 días de recibida una comunicación. 3. El Decreto 491 de 2020 no ha cambiado los tiempos de respuesta oportuna al interior del DASCD. 4. La consulta permanente del Sistema Cordis nos permite saber los requerimeintos que tenemos asignados. Se realizará en mayo retroalimentación sobre los resultados obtenidos en la evaluación de la capacitación.</t>
    </r>
  </si>
  <si>
    <r>
      <t xml:space="preserve">Se verificó mediante el </t>
    </r>
    <r>
      <rPr>
        <i/>
        <sz val="10"/>
        <rFont val="Calibri"/>
        <family val="2"/>
        <scheme val="minor"/>
      </rPr>
      <t xml:space="preserve">ACTA del 23-04-2021_Oficinas de Control Interno </t>
    </r>
    <r>
      <rPr>
        <sz val="10"/>
        <rFont val="Calibri"/>
        <family val="2"/>
        <scheme val="minor"/>
      </rPr>
      <t xml:space="preserve">que los profesionales del equipo técnico , se reunieron  para definir </t>
    </r>
    <r>
      <rPr>
        <i/>
        <sz val="10"/>
        <rFont val="Calibri"/>
        <family val="2"/>
        <scheme val="minor"/>
      </rPr>
      <t xml:space="preserve">los criterios técnicos que se tendrán para la conceptualización y la asesoría en el tema de creación de las oficinas de control interno disciplinario.
</t>
    </r>
    <r>
      <rPr>
        <sz val="10"/>
        <rFont val="Calibri"/>
        <family val="2"/>
        <scheme val="minor"/>
      </rPr>
      <t xml:space="preserve">
Evidencia </t>
    </r>
    <r>
      <rPr>
        <i/>
        <sz val="10"/>
        <rFont val="Calibri"/>
        <family val="2"/>
        <scheme val="minor"/>
      </rPr>
      <t>ACTA del 23-04-2021_Oficinas de Control Interno</t>
    </r>
    <r>
      <rPr>
        <sz val="10"/>
        <rFont val="Calibri"/>
        <family val="2"/>
        <scheme val="minor"/>
      </rPr>
      <t xml:space="preserve">  en la ruta Z:\7- Seg otros inf\OCI\3. Mapas_Riesgos\Riesgos de gestión y corrupción\Primer_Seguimiento - 2021\Evidencias\7-Organizacion_Trabajo
Riesgo No materializado</t>
    </r>
  </si>
  <si>
    <t>Se verificó la información de las evidencias  que dan cuenta de las respuestas -  Radicados de devolución de solicitudes de Concepto Técnico números 2020EE23 del 6/01/2021, 2021EE99 del 13/01/2021, 2021EE157 del 18/01/2021, 2021EE529 del 10/02/2021, 2021EE853 del 23/02/2021, 2021EE1219 del 8/03/2021, 2021EE1290 del 9/03/2021, 2021EE1643 del 24/03/2021 y 2021EE2006 del 8/04/2021, que se  consultar en : Z:\Correspondencia\SCAN_CORRESP_2021\2_CORRESP_ENVIADA_2021
Riesgo No materializado</t>
  </si>
  <si>
    <t>De conformidad con lo descrito y de acuerdo a las evidencias entregadas se puede evidenciar que se hace uso del formato M-DCH-FM-032 Formato Planificación, Ejecución y Evaluación de Eventos de Capacitación ; E-COM-FM-001 Formato solicitud de Comunicaciones; para la divulgación de diferentes piezas y eventos. De igual manera reposa en las evidencias algunos correos electrónicos de recordación de eventos. 
También se aportan la Circular Externa 003 del 22 de enero de 2021 , respecto Oferta de Capacitación DASCD – Aula del Saber- Vigencia 2021.
Las evidencias respecto las actividades de capacitación y bienestar reposan en
 Z:\7- Seg otros inf\OCI\3. Mapas_Riesgos\Riesgos de gestión y corrupción\Primer_Seguimiento - 2021\Evidencias\8-Bienestar, Desarrollo y Medición R\Control 2 Evidencias_Bienestar
Z:\7- Seg otros inf\OCI\3. Mapas_Riesgos\Riesgos de gestión y corrupción\Primer_Seguimiento - 2021\Evidencias\8-Bienestar, Desarrollo y Medición R\Control 2 Evidencias_Capacitación
Por lo anterior se considera que los controles se han establecido de manera adecuada
Riesgo no materializado</t>
  </si>
  <si>
    <t>Se verifica que en la circular externa 019 de 2020 del 27 de mayo, la identificación del Público objetivo  , la caracterización de los colaboradores, el envío de circular  con dicha información para  las Entidades  Distritales (partes interesadas pertinentes: SECRETARIOS (AS) DE DESPACHO, DIRECTORES (AS) DE
DEPARTAMENTOS ADMINISTRATIVOS, DIRECTORES (AS) DE
ESTABLECIMIENTOS PÚBLICOS, UNIDADES ADMINISTRATIVAS
ESPECIALES, GERENTES DE SUBREDES INTEGRADAS DE
SERVICIOS DE SALUD, DE EMPRESAS INDUSTRIALES Y
COMERCIALES DEL DISTRITO, DE SOCIEDADES PUBLICAS, DE LA
EMPRESA DE ACUEDUCTO DE BOGOTA, RECTOR ENTE
UNIVERSITARIO AUTÓNOMO, PRESIDENTA DEL CONCEJO DE
BOGOTÁ, VEEDOR DISTRITAL, CONTRALOR DE BOGOTÁ Y
PERSONERO DE BOGOTÁ, JEFES DE TALENTO HUMANO O
QUIENES HAGAN SUS VECES, LÍDERES DE CAPACITACIÓN DE LAS
ENTIDADES DE LA ADMINISTRACIÓN DISTRITAL.
 Quedando como evidencia el envío  Circular Ex 003 Oferta Capacitación_2021_EE_0231
la evidencia se encuentra en la siguiente ruta:
Z:\7- Seg otros inf\OCI\3. Mapas_Riesgos\Riesgos de gestión y corrupción\Primer_Seguimiento - 2021\Evidencias\8-Bienestar, Desarrollo y Medición R\Control 2 Evidencias_Capacitación
El control se aplicó de manera adcuada .Riesgo No materializado</t>
  </si>
  <si>
    <t>Se observó en el primer cuatrimestre el líder de bienestar y el líder de capacitación, identificaron la población objetivo de acuerdo a los criterios de participación establecidos por actividad y emitieron mediante circular externa 004 de 2021 (22 de enero) dicha información para todas las Entidades distritales. 
En ese entendido y conforme a las evidencias aportadas por el responsable y verificadas por la Oficina de Control Interno, se puede establecer que el control implementado ha sido oportuno, efectivo y contribuye a la mitigación del riesgo.
Las evidencias pueden ser consultadas en link https://www.serviciocivil.gov.co/portal/transparencia/marco-legal/lineamientos/circular-externa-004
Se sugiere revisar la información consignada por la segunda línea de defensa que se encuentra desactualizada y considerar la pertinencia de ajustarla.
El riesgo no se ha materializado.</t>
  </si>
  <si>
    <r>
      <t xml:space="preserve">Se verificó la planificación para elaborar el diagnóstico de necesidades de aprendizaje organizacional y  la encuesta de expectativas y preferencias en materia de bienestar social para la vigencia 2022, para ser aplicado en el mes de Octubre de 2021 al 100%  y como producto entregable la  </t>
    </r>
    <r>
      <rPr>
        <i/>
        <sz val="10"/>
        <rFont val="Calibri"/>
        <family val="2"/>
        <scheme val="minor"/>
      </rPr>
      <t>Matriz de necesidades de aprendizaje organizacional diligenciada y resultados de encuesta de bienestar</t>
    </r>
    <r>
      <rPr>
        <sz val="10"/>
        <rFont val="Calibri"/>
        <family val="2"/>
        <scheme val="minor"/>
      </rPr>
      <t xml:space="preserve">
las  evidencias  registradas por la primera línea son:
</t>
    </r>
    <r>
      <rPr>
        <i/>
        <sz val="10"/>
        <rFont val="Calibri"/>
        <family val="2"/>
        <scheme val="minor"/>
      </rPr>
      <t>RES_10_2021_Adopción_PETH
Seguimiento plan accion TH ene
PETH 2021 JUNTOS LO HAREMOS</t>
    </r>
    <r>
      <rPr>
        <sz val="10"/>
        <rFont val="Calibri"/>
        <family val="2"/>
        <scheme val="minor"/>
      </rPr>
      <t xml:space="preserve">
y se encuentra en la siguiente ruta:</t>
    </r>
    <r>
      <rPr>
        <i/>
        <sz val="10"/>
        <rFont val="Calibri"/>
        <family val="2"/>
        <scheme val="minor"/>
      </rPr>
      <t xml:space="preserve">Z:\7- Seg otros inf\OCI\3. Mapas_Riesgos\Riesgos de gestión y corrupción\Primer_Seguimiento - 2021\Evidencias\9-G_Talento_Humano\DIAGNOSTICOS TH  
</t>
    </r>
    <r>
      <rPr>
        <sz val="10"/>
        <rFont val="Calibri"/>
        <family val="2"/>
        <scheme val="minor"/>
      </rPr>
      <t xml:space="preserve">Riesgo no materializado </t>
    </r>
  </si>
  <si>
    <t>Desde la tercera línea de defensa, no es posible emitir una opinión frente  a la ejecución de los controles establecidos para evitar realizar pagos erróneos en la nómina de la entidad, ya que no se tuvo acceso a las evidencias reportadas por la primera línea de defensa. Como lo menciona la segunda línea de defensa las evidencias presentadas corresponden a unos archivos en PDF que no es posible consultar.
Por lo anterior se recomienda, crer una carpeta para cargar los soportes de la ejecición de las actividades previstas para controlar los riesgos. La ruta sugerida para crear la carpeta y cargar los soportes es: Z:\7- Seg otros inf\6.OCI\3. Mapas_Riesgos\Riesgos de gestión y corrupción\Primer_Seguimiento - 2021\Evidencias</t>
  </si>
  <si>
    <t>Desde la tercera línea de defensa, no es posible emitir una opinión frente  a la ejecución de los controles establecidos para evitar realizar pagos erróneos en la nómina de la entidad, ya que no se tuvo acceso a las evidencias reportadas por la primera línea de defensa. . Como lo menciona la segunda línea de defensa las evidencias presentadas corresponden a unos archivos en PDF que no es posible consultar.
Por lo anterior se recomienda, crer una carpeta para cargar los soportes de la ejecición de las actividades previstas para controlar los riesgos. La ruta sugerida para crear la carpeta y cargar los soportes es: Z:\7- Seg otros inf\6.OCI\3. Mapas_Riesgos\Riesgos de gestión y corrupción\Primer_Seguimiento - 2021\Evidencias</t>
  </si>
  <si>
    <t>Durante el prmer cuatrimestre del año 2021, no se ha desarrollado la campaña de sensibilización al interior de la Entidad sobre el uso y cuidado de los bienes asignados a cada funcionario
No se materializó el riesgo.</t>
  </si>
  <si>
    <t xml:space="preserve">Se observó en el primer cuatrimestre que se definió cronograma y temas de socialización y se envío a Dirección Proyecto  Circular Socializaciones Gestión Documental, en este cuatrimestre no se realizan capacitaciones porque se encuentra el proyecto de circular en la Dirección.
Las evidencias se encuentran disponibles en   X:\Arch_colaborativo\4-Segimiento_Plan_accion_2021\400_SGCCD\5-PINAR
El control se viene ejecutando de acuerdo con las evidencias presentadas
El riesgo no se ha materializado
Se recomienda programar y ejecutar las socializaciones o capacitaciones lo antes posible, teniendo en cuenta que no deben quedar rezagos en la vigencia.
</t>
  </si>
  <si>
    <t>El control no se viene ejecutando por parte del funcionario del área financiera debido a las modificaciones realizadas en el sistema BOGDATA y la entrada en funcionamiento del programa SAP, desde el pasado mes de octubre de 2020. 
Por lo anterior se recomienda documentar los procedimientos necesarios para la expedición de los CDP.</t>
  </si>
  <si>
    <t xml:space="preserve">Para el  primer  cuatrimestre de la vigencia se expidieron 193 CDP,  dando visto bueno en el formato A- FIN- FM-006 una vez verificados los rubros, valores , imputación presupuestal, objeto y línea del PAA. 
La evidencia reposa en la carpeta digital de CDP expedidos enl archivo de gestión del proceso  con el visto bueno correspondiente. Se anexan evidencias aleatorias en la carpeta correspondiente. 
</t>
  </si>
  <si>
    <t>El control se viene ejecutando, se evidenció el acta de la reunión del Comité Técnico de Sostenibilidad Contable donde se de desarrollaron los temas: Presentación de Estados Financieros con corte a 31 diciembre de 2020, Presentación cronograma plan de acción Sostenibilidad Contable vigencia 2021, Presentación cronograma de entrega de información susceptible de ser reconocida contablemente vigencia 2021.
Se validó la ejecución del plan de acción Con corte al mes de abril de 2021, lleva un porcentaje de cumplimiento del 32,31%.
Las evidencias se encuentran disponibles en Z:\7- Seg otros inf\6.OCI\3. Mapas_Riesgos\Riesgos de gestión y corrupción\Primer_Seguimiento - 2021\Evidencias\12-G_Financiera\3. CTSC\Evidencias_Marzo\9. Depuración contable.
Se recomienda a la segunda línea de defensa, asegurarse de la información que está validando, ya que los argumentos presentados no corresponden al control indicado
Riesgo NO materializado.</t>
  </si>
  <si>
    <t>Se verificó la información que aparece en https://community.secop.gov.co/Public/Tendering/ContractNoticeManagement/Index?currentLanguage=es-CO&amp;Page=login&amp;Country=CO&amp;SkinName=CCE para lo que es necesario buscar por la entidad y/o por la presición de un contrato.CUADRO CONTRATACION 2021
Se evidencia la implementación del control, su efectividad y que no se ha materializado el riesgo.</t>
  </si>
  <si>
    <t>Se verificó la información que aparece en https://community.secop.gov.co/Public/Tendering/ContractNoticeManagement/Index?currentLanguage=es-CO&amp;Page=login&amp;Country=CO&amp;SkinName=CCEE para lo que es necesario buscar por la entidad y/o por la presición de un contrato.
Se evidencia la implementación del control, su efectividad.
Riesgo no materializado</t>
  </si>
  <si>
    <t>Se verficó la información designación de supervisión mediante memorando  en \\192.168.0.84\Arch_Gestion\200_STJ el control ha sido aplicado y es efectivo, 
Riesgo No materializado</t>
  </si>
  <si>
    <t>Se observó en el primer cuatrimestre que el control se continua ejecutando, porque, cada vez que se va a celebrar un contrato, se designa un supervisor mediante memorando,   lo cual estaría en cumplimiento 
Las evidencias se encuentran disponibles los informes en:  \\192.168.0.84\Arch_Gestion\200_STJ, y La vigencia 2021 se encuentra en construcción de conformidad al instructivo A-K-COM-IN-001 organización documental de expedientes contractuales. El cual se socializó el día 04 de mayo de presente vigencia.
El control se viene ejecutando de acuerdo con las evidencias presentadas.
El riesgo no se ha materializado
Se recomienda tener actualizada la información de los expedientes contractuales 2021  acorde con el instructivo publicado de los expedientes contractuales</t>
  </si>
  <si>
    <t xml:space="preserve">Las evidencias  en cuanto a las 15 actuaciones judiciales adelantadas  como de las respuestas gestionadas dentro de la oportunidad requerida  durante el periodo de seguimiento  dan cuenta del cumplimiento en la efectividad del control y se encuentran en la carpeta:
Z:\Correspondencia\SCAN_CORRESP_2021."
Riesgo no materializado
</t>
  </si>
  <si>
    <t>Las evidencias  de las actualizaciones adelantadas durante el periodo de seguimiento junto con los  soportes muestran la  verificación de la  la gestión y se encuentran en la ruta : Z:\Correspondencia\SCAN_CORRESP_2021\2_CORRESP_ENVIADA_2021.
Riesgo no materializado</t>
  </si>
  <si>
    <t>Se verifican las evidencias  de  elaboración de respuestas para validación y visto bueno  por parte de la Subdirectora Técnico Jurídica  se encuentran en la Z:\Correspondencia\SCAN_CORRESP_2021\2_CORRESP_ENVIADA_2021
Riesgo No materializado</t>
  </si>
  <si>
    <t>Se verifican las evidencias  de  elaboración de respuestas para validación y visto bueno  por parte de la Subdirectora Técnico Jurídica  se encuentran en la Z:\Correspondencia\SCAN_CORRESP_2021\2_CORRESP_ENVIADA_2021
Riesgo no materializado</t>
  </si>
  <si>
    <t xml:space="preserve">Se observó que frente  a gestión de la contratación de un proveedor para realizar mantenimiento preventivo semestralmente y mantenimiento correctivo se identificó con  acta de inicio No CPS-064 DEL 26 DE ABRIL DEL 2021 Contratista    E&amp;C INGENIEROS SAS. Se evidenció que el contrato 048-2020 culminó el 05/05/2021, por tanto no se tuvo contrato de mantenimiento por 21 días., como contingencia los profesionales de la OTIC apoyaron los mantenimientos presentados. Si bien el riesgo no se materializó, el control definido no se ejecutó.
Evidencia:  en la ruta Z:\7- Seg otros inf\OCI\3. Mapas_Riesgos\Riesgos de gestión y corrupción\Primer_Seguimiento - 2021\Evidencias\15-G_TIC
El control se viene ejecutando de acuerdo con las evidencias presentadas.
El riesgo no se ha materializado
</t>
  </si>
  <si>
    <t xml:space="preserve">Se observa que el auditor designado llevo a cabo la elaboración del programa de auditoria según el formato establecido e instrumentos de auditoría aprobados y publicados por la OAP, para lo cual se efectúa previamente la revisión de la normatividad asociada al proceso a auditar, en este cuatrimestre se programó y desarrolló la auditoría al Proceso de Organización del Trabajo y Proceso de Gestión Financiera.
Evidencias: 
Z:\7- Seg otros inf\OCI\3. Mapas_Riesgos\Riesgos de gestión y corrupción\Primer_Seguimiento - 2021\Evidencias\16-Control_Seguimiento\Auditoria Gestión Financiera / Auditoria Organizacion del Trabajo / 
El control se viene ejecutando de acuerdo con las evidencias presentadas.
El riesgo no se ha materializado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</si>
</sst>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F800]dddd\,\ mmmm\ dd\,\ yyyy"/>
  </numFmts>
  <fonts count="101" x14ac:knownFonts="1">
    <font>
      <sz val="11"/>
      <color theme="1"/>
      <name val="Calibri"/>
      <family val="2"/>
      <scheme val="minor"/>
    </font>
    <font>
      <b/>
      <sz val="11"/>
      <color theme="1"/>
      <name val="Calibri"/>
      <family val="2"/>
      <scheme val="minor"/>
    </font>
    <font>
      <sz val="11"/>
      <color indexed="8"/>
      <name val="Arial"/>
      <family val="2"/>
    </font>
    <font>
      <sz val="11"/>
      <color indexed="8"/>
      <name val="Calibri"/>
      <family val="2"/>
    </font>
    <font>
      <sz val="10"/>
      <color indexed="8"/>
      <name val="Arial Narrow"/>
      <family val="2"/>
    </font>
    <font>
      <sz val="9"/>
      <color indexed="8"/>
      <name val="Arial Narrow"/>
      <family val="2"/>
    </font>
    <font>
      <sz val="10"/>
      <name val="Arial Narrow"/>
      <family val="2"/>
    </font>
    <font>
      <sz val="11"/>
      <color indexed="8"/>
      <name val="Arial Narrow"/>
      <family val="2"/>
    </font>
    <font>
      <b/>
      <sz val="10"/>
      <color theme="0"/>
      <name val="Calibri"/>
      <family val="2"/>
      <scheme val="minor"/>
    </font>
    <font>
      <b/>
      <sz val="10"/>
      <name val="Arial"/>
      <family val="2"/>
    </font>
    <font>
      <b/>
      <sz val="11"/>
      <color theme="1"/>
      <name val="Arial"/>
      <family val="2"/>
    </font>
    <font>
      <b/>
      <sz val="12"/>
      <color theme="1"/>
      <name val="Arial"/>
      <family val="2"/>
    </font>
    <font>
      <b/>
      <sz val="14"/>
      <name val="Arial"/>
      <family val="2"/>
    </font>
    <font>
      <b/>
      <sz val="18"/>
      <color theme="0"/>
      <name val="Calibri"/>
      <family val="2"/>
      <scheme val="minor"/>
    </font>
    <font>
      <b/>
      <sz val="12"/>
      <name val="Arial"/>
      <family val="2"/>
    </font>
    <font>
      <sz val="12"/>
      <name val="Arial"/>
      <family val="2"/>
    </font>
    <font>
      <sz val="9"/>
      <color indexed="8"/>
      <name val="Arial"/>
      <family val="2"/>
    </font>
    <font>
      <b/>
      <sz val="11"/>
      <color theme="0"/>
      <name val="Calibri"/>
      <family val="2"/>
      <scheme val="minor"/>
    </font>
    <font>
      <b/>
      <sz val="14"/>
      <color theme="1"/>
      <name val="Arial"/>
      <family val="2"/>
    </font>
    <font>
      <sz val="9"/>
      <color theme="1"/>
      <name val="Calibri"/>
      <family val="2"/>
      <scheme val="minor"/>
    </font>
    <font>
      <sz val="10"/>
      <color indexed="8"/>
      <name val="Calibri "/>
    </font>
    <font>
      <b/>
      <sz val="10"/>
      <name val="Calibri"/>
      <family val="2"/>
      <scheme val="minor"/>
    </font>
    <font>
      <b/>
      <sz val="10"/>
      <color theme="0"/>
      <name val="Arial Narrow"/>
      <family val="2"/>
    </font>
    <font>
      <sz val="11"/>
      <name val="Calibri"/>
      <family val="2"/>
      <scheme val="minor"/>
    </font>
    <font>
      <b/>
      <sz val="10"/>
      <color rgb="FF4472C4"/>
      <name val="Arial"/>
      <family val="2"/>
    </font>
    <font>
      <b/>
      <sz val="12"/>
      <color rgb="FF767171"/>
      <name val="Arial"/>
      <family val="2"/>
    </font>
    <font>
      <sz val="11"/>
      <color rgb="FF767171"/>
      <name val="Arial"/>
      <family val="2"/>
    </font>
    <font>
      <sz val="11"/>
      <color indexed="8"/>
      <name val="Calibri"/>
      <family val="2"/>
      <scheme val="minor"/>
    </font>
    <font>
      <sz val="10"/>
      <color indexed="8"/>
      <name val="Calibri"/>
      <family val="2"/>
      <scheme val="minor"/>
    </font>
    <font>
      <sz val="10"/>
      <name val="Calibri"/>
      <family val="2"/>
      <scheme val="minor"/>
    </font>
    <font>
      <sz val="10"/>
      <color rgb="FF000000"/>
      <name val="Calibri"/>
      <family val="2"/>
      <scheme val="minor"/>
    </font>
    <font>
      <sz val="10"/>
      <color theme="1"/>
      <name val="Calibri"/>
      <family val="2"/>
      <scheme val="minor"/>
    </font>
    <font>
      <sz val="11"/>
      <name val="Arial"/>
      <family val="2"/>
    </font>
    <font>
      <b/>
      <sz val="11"/>
      <name val="Arial"/>
      <family val="2"/>
    </font>
    <font>
      <sz val="9"/>
      <name val="Arial"/>
      <family val="2"/>
    </font>
    <font>
      <b/>
      <u/>
      <sz val="11"/>
      <color rgb="FFFF0000"/>
      <name val="Arial"/>
      <family val="2"/>
    </font>
    <font>
      <sz val="10"/>
      <name val="Arial"/>
      <family val="2"/>
    </font>
    <font>
      <sz val="11"/>
      <color theme="1"/>
      <name val="Arial"/>
      <family val="2"/>
    </font>
    <font>
      <b/>
      <sz val="10"/>
      <color theme="1"/>
      <name val="Calibri"/>
      <family val="2"/>
      <scheme val="minor"/>
    </font>
    <font>
      <sz val="10"/>
      <color theme="1"/>
      <name val="Arial"/>
      <family val="2"/>
    </font>
    <font>
      <u/>
      <sz val="10"/>
      <color theme="0"/>
      <name val="Arial"/>
      <family val="2"/>
    </font>
    <font>
      <sz val="10"/>
      <color theme="0"/>
      <name val="Arial"/>
      <family val="2"/>
    </font>
    <font>
      <b/>
      <sz val="10"/>
      <color indexed="8"/>
      <name val="Calibri"/>
      <family val="2"/>
      <scheme val="minor"/>
    </font>
    <font>
      <sz val="9"/>
      <color theme="1"/>
      <name val="Arial"/>
      <family val="2"/>
    </font>
    <font>
      <sz val="8"/>
      <color theme="1"/>
      <name val="Arial"/>
      <family val="2"/>
    </font>
    <font>
      <b/>
      <u/>
      <sz val="10"/>
      <color theme="1"/>
      <name val="Arial"/>
      <family val="2"/>
    </font>
    <font>
      <b/>
      <sz val="10"/>
      <color theme="1"/>
      <name val="Arial"/>
      <family val="2"/>
    </font>
    <font>
      <sz val="12"/>
      <color theme="1"/>
      <name val="Arial Narrow"/>
      <family val="2"/>
    </font>
    <font>
      <sz val="8"/>
      <name val="Arial"/>
      <family val="2"/>
    </font>
    <font>
      <b/>
      <sz val="9"/>
      <color theme="1"/>
      <name val="Arial"/>
      <family val="2"/>
    </font>
    <font>
      <b/>
      <sz val="8"/>
      <color theme="1"/>
      <name val="Arial"/>
      <family val="2"/>
    </font>
    <font>
      <b/>
      <i/>
      <sz val="8"/>
      <color theme="1"/>
      <name val="Arial"/>
      <family val="2"/>
    </font>
    <font>
      <sz val="10"/>
      <color rgb="FFFF0000"/>
      <name val="Calibri"/>
      <family val="2"/>
      <scheme val="minor"/>
    </font>
    <font>
      <b/>
      <sz val="10"/>
      <color theme="2" tint="-0.249977111117893"/>
      <name val="Calibri"/>
      <family val="2"/>
      <scheme val="minor"/>
    </font>
    <font>
      <sz val="9"/>
      <name val="Calibri"/>
      <family val="2"/>
      <scheme val="minor"/>
    </font>
    <font>
      <b/>
      <u/>
      <sz val="9"/>
      <color rgb="FFFF0000"/>
      <name val="Calibri"/>
      <family val="2"/>
      <scheme val="minor"/>
    </font>
    <font>
      <b/>
      <sz val="9"/>
      <color theme="1"/>
      <name val="Calibri"/>
      <family val="2"/>
      <scheme val="minor"/>
    </font>
    <font>
      <b/>
      <sz val="9"/>
      <name val="Calibri"/>
      <family val="2"/>
      <scheme val="minor"/>
    </font>
    <font>
      <b/>
      <sz val="8"/>
      <color theme="2" tint="-0.249977111117893"/>
      <name val="Calibri"/>
      <family val="2"/>
      <scheme val="minor"/>
    </font>
    <font>
      <sz val="8"/>
      <color theme="2" tint="-0.249977111117893"/>
      <name val="Calibri"/>
      <family val="2"/>
      <scheme val="minor"/>
    </font>
    <font>
      <b/>
      <sz val="9"/>
      <color rgb="FF383B37"/>
      <name val="Calibri"/>
      <family val="2"/>
      <scheme val="minor"/>
    </font>
    <font>
      <b/>
      <sz val="10"/>
      <color rgb="FF383B37"/>
      <name val="Calibri"/>
      <family val="2"/>
      <scheme val="minor"/>
    </font>
    <font>
      <sz val="10"/>
      <color rgb="FF383B37"/>
      <name val="Calibri"/>
      <family val="2"/>
      <scheme val="minor"/>
    </font>
    <font>
      <sz val="9"/>
      <color rgb="FF383B37"/>
      <name val="Calibri"/>
      <family val="2"/>
      <scheme val="minor"/>
    </font>
    <font>
      <sz val="9.5"/>
      <color theme="1"/>
      <name val="Calibri"/>
      <family val="2"/>
      <scheme val="minor"/>
    </font>
    <font>
      <b/>
      <sz val="8"/>
      <color rgb="FF383B37"/>
      <name val="Calibri"/>
      <family val="2"/>
      <scheme val="minor"/>
    </font>
    <font>
      <b/>
      <sz val="8"/>
      <color theme="1"/>
      <name val="Calibri"/>
      <family val="2"/>
      <scheme val="minor"/>
    </font>
    <font>
      <sz val="14"/>
      <color rgb="FFFF0000"/>
      <name val="Calibri"/>
      <family val="2"/>
      <scheme val="minor"/>
    </font>
    <font>
      <sz val="11"/>
      <color rgb="FF383B37"/>
      <name val="Calibri"/>
      <family val="2"/>
      <scheme val="minor"/>
    </font>
    <font>
      <b/>
      <u/>
      <sz val="10"/>
      <color rgb="FFFF0000"/>
      <name val="Calibri"/>
      <family val="2"/>
      <scheme val="minor"/>
    </font>
    <font>
      <b/>
      <sz val="11"/>
      <name val="Calibri"/>
      <family val="2"/>
      <scheme val="minor"/>
    </font>
    <font>
      <sz val="9.5"/>
      <name val="Calibri"/>
      <family val="2"/>
      <scheme val="minor"/>
    </font>
    <font>
      <b/>
      <sz val="9.5"/>
      <name val="Calibri"/>
      <family val="2"/>
      <scheme val="minor"/>
    </font>
    <font>
      <sz val="9.5"/>
      <color indexed="9"/>
      <name val="Calibri"/>
      <family val="2"/>
      <scheme val="minor"/>
    </font>
    <font>
      <sz val="9.5"/>
      <color theme="0"/>
      <name val="Calibri"/>
      <family val="2"/>
      <scheme val="minor"/>
    </font>
    <font>
      <b/>
      <sz val="9.5"/>
      <color rgb="FF002060"/>
      <name val="Calibri"/>
      <family val="2"/>
      <scheme val="minor"/>
    </font>
    <font>
      <b/>
      <sz val="9.5"/>
      <color theme="0" tint="-4.9989318521683403E-2"/>
      <name val="Calibri"/>
      <family val="2"/>
      <scheme val="minor"/>
    </font>
    <font>
      <sz val="10"/>
      <color theme="2" tint="-0.249977111117893"/>
      <name val="Calibri"/>
      <family val="2"/>
      <scheme val="minor"/>
    </font>
    <font>
      <b/>
      <sz val="11"/>
      <color theme="0" tint="-4.9989318521683403E-2"/>
      <name val="Calibri"/>
      <family val="2"/>
      <scheme val="minor"/>
    </font>
    <font>
      <sz val="16"/>
      <color theme="1"/>
      <name val="Arial Narrow"/>
      <family val="2"/>
    </font>
    <font>
      <b/>
      <sz val="11"/>
      <color theme="2" tint="-0.249977111117893"/>
      <name val="Calibri"/>
      <family val="2"/>
      <scheme val="minor"/>
    </font>
    <font>
      <sz val="10"/>
      <color rgb="FF000000"/>
      <name val="Arial"/>
      <family val="2"/>
    </font>
    <font>
      <sz val="11"/>
      <name val="Calibri"/>
      <family val="2"/>
    </font>
    <font>
      <sz val="11"/>
      <color rgb="FF000000"/>
      <name val="Calibri"/>
      <family val="2"/>
      <scheme val="minor"/>
    </font>
    <font>
      <sz val="11"/>
      <color theme="1"/>
      <name val="Calibri"/>
      <family val="2"/>
    </font>
    <font>
      <sz val="11"/>
      <color rgb="FF000000"/>
      <name val="Calibri"/>
      <family val="2"/>
    </font>
    <font>
      <b/>
      <sz val="10"/>
      <color theme="0"/>
      <name val="Arial"/>
      <family val="2"/>
    </font>
    <font>
      <b/>
      <sz val="11"/>
      <color theme="1" tint="0.499984740745262"/>
      <name val="Arial"/>
      <family val="2"/>
    </font>
    <font>
      <sz val="11"/>
      <color theme="1" tint="0.499984740745262"/>
      <name val="Arial"/>
      <family val="2"/>
    </font>
    <font>
      <i/>
      <sz val="11"/>
      <color theme="1" tint="0.499984740745262"/>
      <name val="Arial"/>
      <family val="2"/>
    </font>
    <font>
      <i/>
      <sz val="8"/>
      <color theme="1" tint="0.499984740745262"/>
      <name val="Arial"/>
      <family val="2"/>
    </font>
    <font>
      <i/>
      <sz val="9"/>
      <color theme="1" tint="0.499984740745262"/>
      <name val="Arial"/>
      <family val="2"/>
    </font>
    <font>
      <sz val="9"/>
      <color theme="1" tint="0.499984740745262"/>
      <name val="Arial"/>
      <family val="2"/>
    </font>
    <font>
      <b/>
      <sz val="11"/>
      <color theme="1" tint="4.9989318521683403E-2"/>
      <name val="Arial"/>
      <family val="2"/>
    </font>
    <font>
      <sz val="11"/>
      <color theme="1" tint="4.9989318521683403E-2"/>
      <name val="Arial"/>
      <family val="2"/>
    </font>
    <font>
      <sz val="12"/>
      <color theme="1"/>
      <name val="Calibri"/>
      <family val="2"/>
      <scheme val="minor"/>
    </font>
    <font>
      <sz val="11"/>
      <color rgb="FFFF0000"/>
      <name val="Calibri"/>
      <family val="2"/>
    </font>
    <font>
      <b/>
      <i/>
      <sz val="11"/>
      <color rgb="FF000000"/>
      <name val="Calibri"/>
      <family val="2"/>
    </font>
    <font>
      <i/>
      <sz val="11"/>
      <color rgb="FF000000"/>
      <name val="Calibri"/>
      <family val="2"/>
    </font>
    <font>
      <sz val="11"/>
      <color theme="8" tint="-0.499984740745262"/>
      <name val="Calibri"/>
      <family val="2"/>
    </font>
    <font>
      <i/>
      <sz val="10"/>
      <name val="Calibri"/>
      <family val="2"/>
      <scheme val="minor"/>
    </font>
  </fonts>
  <fills count="37">
    <fill>
      <patternFill patternType="none"/>
    </fill>
    <fill>
      <patternFill patternType="gray125"/>
    </fill>
    <fill>
      <patternFill patternType="solid">
        <fgColor indexed="9"/>
        <bgColor indexed="64"/>
      </patternFill>
    </fill>
    <fill>
      <patternFill patternType="solid">
        <fgColor theme="3"/>
        <bgColor indexed="64"/>
      </patternFill>
    </fill>
    <fill>
      <patternFill patternType="solid">
        <fgColor theme="4" tint="-0.249977111117893"/>
        <bgColor indexed="64"/>
      </patternFill>
    </fill>
    <fill>
      <patternFill patternType="solid">
        <fgColor rgb="FFFFFF00"/>
        <bgColor indexed="64"/>
      </patternFill>
    </fill>
    <fill>
      <patternFill patternType="solid">
        <fgColor theme="0"/>
        <bgColor indexed="64"/>
      </patternFill>
    </fill>
    <fill>
      <patternFill patternType="solid">
        <fgColor rgb="FFFF0000"/>
        <bgColor indexed="64"/>
      </patternFill>
    </fill>
    <fill>
      <patternFill patternType="solid">
        <fgColor rgb="FFFFC000"/>
        <bgColor indexed="64"/>
      </patternFill>
    </fill>
    <fill>
      <patternFill patternType="solid">
        <fgColor rgb="FF92D050"/>
        <bgColor indexed="64"/>
      </patternFill>
    </fill>
    <fill>
      <patternFill patternType="solid">
        <fgColor indexed="22"/>
        <bgColor indexed="64"/>
      </patternFill>
    </fill>
    <fill>
      <patternFill patternType="solid">
        <fgColor theme="5" tint="0.79998168889431442"/>
        <bgColor indexed="64"/>
      </patternFill>
    </fill>
    <fill>
      <patternFill patternType="solid">
        <fgColor theme="4" tint="-0.249977111117893"/>
        <bgColor rgb="FF95B3D7"/>
      </patternFill>
    </fill>
    <fill>
      <patternFill patternType="solid">
        <fgColor rgb="FF5B9BD5"/>
        <bgColor indexed="64"/>
      </patternFill>
    </fill>
    <fill>
      <patternFill patternType="solid">
        <fgColor rgb="FFFFFFFF"/>
        <bgColor indexed="64"/>
      </patternFill>
    </fill>
    <fill>
      <patternFill patternType="solid">
        <fgColor theme="5" tint="0.39997558519241921"/>
        <bgColor indexed="64"/>
      </patternFill>
    </fill>
    <fill>
      <patternFill patternType="solid">
        <fgColor theme="9"/>
        <bgColor indexed="64"/>
      </patternFill>
    </fill>
    <fill>
      <patternFill patternType="solid">
        <fgColor theme="5"/>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rgb="FF609ED6"/>
        <bgColor indexed="64"/>
      </patternFill>
    </fill>
    <fill>
      <patternFill patternType="solid">
        <fgColor rgb="FFF29E6A"/>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theme="8" tint="0.39997558519241921"/>
        <bgColor indexed="64"/>
      </patternFill>
    </fill>
    <fill>
      <patternFill patternType="solid">
        <fgColor rgb="FFFF9900"/>
        <bgColor indexed="64"/>
      </patternFill>
    </fill>
    <fill>
      <patternFill patternType="solid">
        <fgColor rgb="FF00B050"/>
        <bgColor indexed="64"/>
      </patternFill>
    </fill>
    <fill>
      <patternFill patternType="solid">
        <fgColor theme="8" tint="0.59999389629810485"/>
        <bgColor indexed="64"/>
      </patternFill>
    </fill>
    <fill>
      <patternFill patternType="solid">
        <fgColor indexed="10"/>
        <bgColor indexed="64"/>
      </patternFill>
    </fill>
    <fill>
      <patternFill patternType="solid">
        <fgColor indexed="52"/>
        <bgColor indexed="64"/>
      </patternFill>
    </fill>
    <fill>
      <patternFill patternType="solid">
        <fgColor indexed="13"/>
        <bgColor indexed="64"/>
      </patternFill>
    </fill>
    <fill>
      <patternFill patternType="solid">
        <fgColor rgb="FFF3E6B4"/>
        <bgColor indexed="64"/>
      </patternFill>
    </fill>
    <fill>
      <patternFill patternType="solid">
        <fgColor rgb="FFFDFAF1"/>
        <bgColor indexed="64"/>
      </patternFill>
    </fill>
    <fill>
      <patternFill patternType="solid">
        <fgColor theme="4" tint="0.79998168889431442"/>
        <bgColor indexed="64"/>
      </patternFill>
    </fill>
    <fill>
      <patternFill patternType="solid">
        <fgColor rgb="FFF1DE9D"/>
        <bgColor indexed="64"/>
      </patternFill>
    </fill>
    <fill>
      <patternFill patternType="solid">
        <fgColor theme="4" tint="0.59999389629810485"/>
        <bgColor indexed="64"/>
      </patternFill>
    </fill>
  </fills>
  <borders count="195">
    <border>
      <left/>
      <right/>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medium">
        <color indexed="64"/>
      </top>
      <bottom style="thin">
        <color indexed="64"/>
      </bottom>
      <diagonal/>
    </border>
    <border>
      <left style="medium">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double">
        <color indexed="16"/>
      </left>
      <right style="double">
        <color indexed="16"/>
      </right>
      <top/>
      <bottom style="double">
        <color indexed="16"/>
      </bottom>
      <diagonal/>
    </border>
    <border>
      <left style="double">
        <color indexed="16"/>
      </left>
      <right style="double">
        <color indexed="16"/>
      </right>
      <top style="double">
        <color indexed="16"/>
      </top>
      <bottom style="double">
        <color indexed="16"/>
      </bottom>
      <diagonal/>
    </border>
    <border>
      <left style="double">
        <color indexed="16"/>
      </left>
      <right/>
      <top/>
      <bottom/>
      <diagonal/>
    </border>
    <border>
      <left style="double">
        <color indexed="16"/>
      </left>
      <right/>
      <top style="thin">
        <color indexed="64"/>
      </top>
      <bottom/>
      <diagonal/>
    </border>
    <border>
      <left style="double">
        <color indexed="16"/>
      </left>
      <right/>
      <top style="thin">
        <color indexed="64"/>
      </top>
      <bottom style="thin">
        <color indexed="64"/>
      </bottom>
      <diagonal/>
    </border>
    <border>
      <left/>
      <right style="thin">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diagonal/>
    </border>
    <border>
      <left style="medium">
        <color rgb="FF5B9BD5"/>
      </left>
      <right/>
      <top style="medium">
        <color rgb="FF5B9BD5"/>
      </top>
      <bottom/>
      <diagonal/>
    </border>
    <border>
      <left/>
      <right/>
      <top style="medium">
        <color rgb="FF5B9BD5"/>
      </top>
      <bottom/>
      <diagonal/>
    </border>
    <border>
      <left style="medium">
        <color rgb="FF5B9BD5"/>
      </left>
      <right/>
      <top style="medium">
        <color rgb="FF5B9BD5"/>
      </top>
      <bottom style="medium">
        <color rgb="FF5B9BD5"/>
      </bottom>
      <diagonal/>
    </border>
    <border>
      <left/>
      <right/>
      <top style="medium">
        <color rgb="FF5B9BD5"/>
      </top>
      <bottom style="medium">
        <color rgb="FF5B9BD5"/>
      </bottom>
      <diagonal/>
    </border>
    <border>
      <left/>
      <right style="medium">
        <color rgb="FF5B9BD5"/>
      </right>
      <top style="medium">
        <color rgb="FF5B9BD5"/>
      </top>
      <bottom style="medium">
        <color rgb="FF5B9BD5"/>
      </bottom>
      <diagonal/>
    </border>
    <border>
      <left style="medium">
        <color rgb="FF5B9BD5"/>
      </left>
      <right/>
      <top/>
      <bottom/>
      <diagonal/>
    </border>
    <border>
      <left/>
      <right style="medium">
        <color rgb="FF5B9BD5"/>
      </right>
      <top/>
      <bottom/>
      <diagonal/>
    </border>
    <border>
      <left/>
      <right/>
      <top/>
      <bottom style="medium">
        <color rgb="FF5B9BD5"/>
      </bottom>
      <diagonal/>
    </border>
    <border>
      <left/>
      <right style="medium">
        <color rgb="FF5B9BD5"/>
      </right>
      <top/>
      <bottom style="medium">
        <color rgb="FF5B9BD5"/>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rgb="FF000000"/>
      </left>
      <right style="hair">
        <color rgb="FF000000"/>
      </right>
      <top style="hair">
        <color rgb="FF000000"/>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64"/>
      </left>
      <right/>
      <top/>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rgb="FFFF0000"/>
      </left>
      <right/>
      <top style="medium">
        <color rgb="FFFF0000"/>
      </top>
      <bottom/>
      <diagonal/>
    </border>
    <border>
      <left/>
      <right style="medium">
        <color rgb="FFFF0000"/>
      </right>
      <top style="medium">
        <color rgb="FFFF0000"/>
      </top>
      <bottom/>
      <diagonal/>
    </border>
    <border>
      <left style="medium">
        <color rgb="FFFF0000"/>
      </left>
      <right/>
      <top/>
      <bottom style="medium">
        <color rgb="FFFF0000"/>
      </bottom>
      <diagonal/>
    </border>
    <border>
      <left/>
      <right style="medium">
        <color rgb="FFFF0000"/>
      </right>
      <top/>
      <bottom style="medium">
        <color rgb="FFFF0000"/>
      </bottom>
      <diagonal/>
    </border>
    <border>
      <left style="medium">
        <color rgb="FFFF0000"/>
      </left>
      <right/>
      <top/>
      <bottom/>
      <diagonal/>
    </border>
    <border>
      <left/>
      <right style="medium">
        <color rgb="FFFF0000"/>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DashDot">
        <color rgb="FF6666FF"/>
      </bottom>
      <diagonal/>
    </border>
    <border>
      <left style="thin">
        <color indexed="64"/>
      </left>
      <right style="thin">
        <color indexed="64"/>
      </right>
      <top style="thin">
        <color indexed="64"/>
      </top>
      <bottom style="mediumDashDot">
        <color rgb="FF6666FF"/>
      </bottom>
      <diagonal/>
    </border>
    <border>
      <left style="mediumDashDot">
        <color rgb="FF6666FF"/>
      </left>
      <right style="mediumDashDot">
        <color rgb="FF6666FF"/>
      </right>
      <top style="mediumDashDot">
        <color rgb="FF6666FF"/>
      </top>
      <bottom style="mediumDashDot">
        <color rgb="FF6666FF"/>
      </bottom>
      <diagonal/>
    </border>
    <border>
      <left/>
      <right style="mediumDashDot">
        <color rgb="FF6666FF"/>
      </right>
      <top style="mediumDashDot">
        <color rgb="FF6666FF"/>
      </top>
      <bottom style="mediumDashDot">
        <color rgb="FF6666FF"/>
      </bottom>
      <diagonal/>
    </border>
    <border>
      <left style="thin">
        <color indexed="64"/>
      </left>
      <right style="mediumDashDot">
        <color rgb="FF6666FF"/>
      </right>
      <top style="thin">
        <color indexed="64"/>
      </top>
      <bottom style="thin">
        <color indexed="64"/>
      </bottom>
      <diagonal/>
    </border>
    <border>
      <left style="mediumDashDot">
        <color rgb="FF6666FF"/>
      </left>
      <right style="thin">
        <color indexed="64"/>
      </right>
      <top style="mediumDashDot">
        <color rgb="FF6666FF"/>
      </top>
      <bottom style="thin">
        <color indexed="64"/>
      </bottom>
      <diagonal/>
    </border>
    <border>
      <left style="thin">
        <color indexed="64"/>
      </left>
      <right style="thin">
        <color indexed="64"/>
      </right>
      <top style="mediumDashDot">
        <color rgb="FF6666FF"/>
      </top>
      <bottom style="thin">
        <color indexed="64"/>
      </bottom>
      <diagonal/>
    </border>
    <border>
      <left/>
      <right/>
      <top style="medium">
        <color rgb="FFFF0000"/>
      </top>
      <bottom/>
      <diagonal/>
    </border>
    <border>
      <left/>
      <right/>
      <top/>
      <bottom style="medium">
        <color rgb="FFFF0000"/>
      </bottom>
      <diagonal/>
    </border>
    <border>
      <left style="medium">
        <color rgb="FFFF0000"/>
      </left>
      <right style="medium">
        <color rgb="FFFF0000"/>
      </right>
      <top style="medium">
        <color rgb="FFFF0000"/>
      </top>
      <bottom/>
      <diagonal/>
    </border>
    <border>
      <left style="medium">
        <color rgb="FFFF0000"/>
      </left>
      <right style="medium">
        <color rgb="FFFF0000"/>
      </right>
      <top/>
      <bottom/>
      <diagonal/>
    </border>
    <border>
      <left style="medium">
        <color rgb="FFFF0000"/>
      </left>
      <right style="medium">
        <color rgb="FFFF0000"/>
      </right>
      <top/>
      <bottom style="medium">
        <color rgb="FFFF0000"/>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right/>
      <top style="medium">
        <color theme="1"/>
      </top>
      <bottom style="medium">
        <color theme="1"/>
      </bottom>
      <diagonal/>
    </border>
    <border>
      <left/>
      <right style="medium">
        <color theme="1"/>
      </right>
      <top style="medium">
        <color theme="1"/>
      </top>
      <bottom style="medium">
        <color theme="1"/>
      </bottom>
      <diagonal/>
    </border>
    <border>
      <left style="medium">
        <color theme="1"/>
      </left>
      <right style="thin">
        <color indexed="64"/>
      </right>
      <top style="medium">
        <color theme="1"/>
      </top>
      <bottom style="thin">
        <color indexed="64"/>
      </bottom>
      <diagonal/>
    </border>
    <border>
      <left style="thin">
        <color indexed="64"/>
      </left>
      <right style="thin">
        <color indexed="64"/>
      </right>
      <top style="medium">
        <color theme="1"/>
      </top>
      <bottom style="thin">
        <color indexed="64"/>
      </bottom>
      <diagonal/>
    </border>
    <border>
      <left style="thin">
        <color indexed="64"/>
      </left>
      <right style="medium">
        <color theme="1"/>
      </right>
      <top style="medium">
        <color theme="1"/>
      </top>
      <bottom style="thin">
        <color indexed="64"/>
      </bottom>
      <diagonal/>
    </border>
    <border>
      <left style="medium">
        <color theme="1"/>
      </left>
      <right style="thin">
        <color indexed="64"/>
      </right>
      <top style="thin">
        <color indexed="64"/>
      </top>
      <bottom style="thin">
        <color indexed="64"/>
      </bottom>
      <diagonal/>
    </border>
    <border>
      <left style="thin">
        <color indexed="64"/>
      </left>
      <right style="medium">
        <color theme="1"/>
      </right>
      <top style="thin">
        <color indexed="64"/>
      </top>
      <bottom style="thin">
        <color indexed="64"/>
      </bottom>
      <diagonal/>
    </border>
    <border>
      <left style="medium">
        <color theme="1"/>
      </left>
      <right style="thin">
        <color indexed="64"/>
      </right>
      <top style="thin">
        <color indexed="64"/>
      </top>
      <bottom style="medium">
        <color theme="1"/>
      </bottom>
      <diagonal/>
    </border>
    <border>
      <left style="thin">
        <color indexed="64"/>
      </left>
      <right style="thin">
        <color indexed="64"/>
      </right>
      <top style="thin">
        <color indexed="64"/>
      </top>
      <bottom style="medium">
        <color theme="1"/>
      </bottom>
      <diagonal/>
    </border>
    <border>
      <left style="thin">
        <color indexed="64"/>
      </left>
      <right style="medium">
        <color theme="1"/>
      </right>
      <top style="thin">
        <color indexed="64"/>
      </top>
      <bottom style="medium">
        <color theme="1"/>
      </bottom>
      <diagonal/>
    </border>
    <border>
      <left style="thin">
        <color theme="1"/>
      </left>
      <right style="thin">
        <color theme="1"/>
      </right>
      <top style="thin">
        <color theme="1"/>
      </top>
      <bottom style="thin">
        <color theme="1"/>
      </bottom>
      <diagonal/>
    </border>
    <border>
      <left style="medium">
        <color theme="1"/>
      </left>
      <right style="thin">
        <color theme="1"/>
      </right>
      <top style="medium">
        <color theme="1"/>
      </top>
      <bottom style="thin">
        <color theme="1"/>
      </bottom>
      <diagonal/>
    </border>
    <border>
      <left style="thin">
        <color theme="1"/>
      </left>
      <right style="thin">
        <color theme="1"/>
      </right>
      <top style="medium">
        <color theme="1"/>
      </top>
      <bottom style="thin">
        <color theme="1"/>
      </bottom>
      <diagonal/>
    </border>
    <border>
      <left/>
      <right style="medium">
        <color theme="1"/>
      </right>
      <top style="medium">
        <color theme="1"/>
      </top>
      <bottom style="thin">
        <color indexed="64"/>
      </bottom>
      <diagonal/>
    </border>
    <border>
      <left style="medium">
        <color theme="1"/>
      </left>
      <right style="thin">
        <color theme="1"/>
      </right>
      <top style="thin">
        <color theme="1"/>
      </top>
      <bottom style="thin">
        <color theme="1"/>
      </bottom>
      <diagonal/>
    </border>
    <border>
      <left/>
      <right style="medium">
        <color theme="1"/>
      </right>
      <top style="thin">
        <color indexed="64"/>
      </top>
      <bottom style="thin">
        <color indexed="64"/>
      </bottom>
      <diagonal/>
    </border>
    <border>
      <left style="medium">
        <color theme="1"/>
      </left>
      <right style="thin">
        <color theme="1"/>
      </right>
      <top style="thin">
        <color theme="1"/>
      </top>
      <bottom style="medium">
        <color theme="1"/>
      </bottom>
      <diagonal/>
    </border>
    <border>
      <left style="thin">
        <color theme="1"/>
      </left>
      <right style="thin">
        <color theme="1"/>
      </right>
      <top style="thin">
        <color theme="1"/>
      </top>
      <bottom style="medium">
        <color theme="1"/>
      </bottom>
      <diagonal/>
    </border>
    <border>
      <left/>
      <right style="medium">
        <color theme="1"/>
      </right>
      <top style="thin">
        <color indexed="64"/>
      </top>
      <bottom style="medium">
        <color theme="1"/>
      </bottom>
      <diagonal/>
    </border>
    <border>
      <left style="medium">
        <color theme="1"/>
      </left>
      <right/>
      <top style="thin">
        <color indexed="64"/>
      </top>
      <bottom style="thin">
        <color indexed="64"/>
      </bottom>
      <diagonal/>
    </border>
    <border>
      <left/>
      <right style="medium">
        <color theme="1"/>
      </right>
      <top/>
      <bottom/>
      <diagonal/>
    </border>
    <border>
      <left style="medium">
        <color theme="1"/>
      </left>
      <right/>
      <top/>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style="medium">
        <color theme="1"/>
      </left>
      <right style="medium">
        <color theme="1"/>
      </right>
      <top style="medium">
        <color theme="1"/>
      </top>
      <bottom/>
      <diagonal/>
    </border>
    <border>
      <left style="medium">
        <color theme="1"/>
      </left>
      <right style="medium">
        <color theme="1"/>
      </right>
      <top/>
      <bottom/>
      <diagonal/>
    </border>
    <border>
      <left style="medium">
        <color theme="1"/>
      </left>
      <right style="medium">
        <color theme="1"/>
      </right>
      <top/>
      <bottom style="medium">
        <color theme="1"/>
      </bottom>
      <diagonal/>
    </border>
    <border>
      <left style="medium">
        <color theme="1"/>
      </left>
      <right style="thin">
        <color indexed="64"/>
      </right>
      <top style="medium">
        <color theme="1"/>
      </top>
      <bottom style="medium">
        <color theme="1"/>
      </bottom>
      <diagonal/>
    </border>
    <border>
      <left style="thin">
        <color indexed="64"/>
      </left>
      <right style="thin">
        <color indexed="64"/>
      </right>
      <top style="medium">
        <color theme="1"/>
      </top>
      <bottom style="medium">
        <color theme="1"/>
      </bottom>
      <diagonal/>
    </border>
    <border>
      <left style="thin">
        <color indexed="64"/>
      </left>
      <right style="medium">
        <color theme="1"/>
      </right>
      <top style="medium">
        <color theme="1"/>
      </top>
      <bottom style="medium">
        <color theme="1"/>
      </bottom>
      <diagonal/>
    </border>
    <border>
      <left/>
      <right style="medium">
        <color rgb="FF000000"/>
      </right>
      <top style="medium">
        <color theme="1"/>
      </top>
      <bottom/>
      <diagonal/>
    </border>
    <border>
      <left style="medium">
        <color theme="1"/>
      </left>
      <right/>
      <top style="medium">
        <color indexed="64"/>
      </top>
      <bottom/>
      <diagonal/>
    </border>
    <border>
      <left style="medium">
        <color theme="1"/>
      </left>
      <right/>
      <top style="thin">
        <color indexed="64"/>
      </top>
      <bottom style="medium">
        <color indexed="64"/>
      </bottom>
      <diagonal/>
    </border>
    <border>
      <left style="thin">
        <color theme="1"/>
      </left>
      <right/>
      <top style="medium">
        <color theme="1"/>
      </top>
      <bottom/>
      <diagonal/>
    </border>
    <border>
      <left style="thin">
        <color theme="1"/>
      </left>
      <right/>
      <top style="medium">
        <color theme="1"/>
      </top>
      <bottom style="thin">
        <color theme="1"/>
      </bottom>
      <diagonal/>
    </border>
    <border>
      <left style="thin">
        <color theme="1"/>
      </left>
      <right/>
      <top style="thin">
        <color theme="1"/>
      </top>
      <bottom style="thin">
        <color theme="1"/>
      </bottom>
      <diagonal/>
    </border>
    <border>
      <left style="thin">
        <color theme="1"/>
      </left>
      <right/>
      <top style="thin">
        <color theme="1"/>
      </top>
      <bottom style="medium">
        <color theme="1"/>
      </bottom>
      <diagonal/>
    </border>
    <border>
      <left style="thin">
        <color theme="1"/>
      </left>
      <right style="medium">
        <color theme="1"/>
      </right>
      <top style="medium">
        <color theme="1"/>
      </top>
      <bottom style="thin">
        <color theme="1"/>
      </bottom>
      <diagonal/>
    </border>
    <border>
      <left style="thin">
        <color theme="1"/>
      </left>
      <right style="medium">
        <color theme="1"/>
      </right>
      <top style="thin">
        <color theme="1"/>
      </top>
      <bottom style="thin">
        <color theme="1"/>
      </bottom>
      <diagonal/>
    </border>
    <border>
      <left style="thin">
        <color theme="1"/>
      </left>
      <right style="medium">
        <color theme="1"/>
      </right>
      <top style="thin">
        <color theme="1"/>
      </top>
      <bottom style="medium">
        <color theme="1"/>
      </bottom>
      <diagonal/>
    </border>
    <border>
      <left/>
      <right style="thin">
        <color indexed="64"/>
      </right>
      <top style="medium">
        <color theme="1"/>
      </top>
      <bottom style="medium">
        <color theme="1"/>
      </bottom>
      <diagonal/>
    </border>
    <border>
      <left style="medium">
        <color theme="1"/>
      </left>
      <right/>
      <top style="thin">
        <color indexed="64"/>
      </top>
      <bottom style="medium">
        <color theme="1"/>
      </bottom>
      <diagonal/>
    </border>
    <border>
      <left/>
      <right/>
      <top style="thin">
        <color indexed="64"/>
      </top>
      <bottom style="medium">
        <color theme="1"/>
      </bottom>
      <diagonal/>
    </border>
    <border>
      <left/>
      <right style="thin">
        <color indexed="64"/>
      </right>
      <top style="thin">
        <color indexed="64"/>
      </top>
      <bottom style="medium">
        <color theme="1"/>
      </bottom>
      <diagonal/>
    </border>
    <border>
      <left style="thin">
        <color indexed="64"/>
      </left>
      <right style="medium">
        <color theme="1"/>
      </right>
      <top/>
      <bottom style="thin">
        <color indexed="64"/>
      </bottom>
      <diagonal/>
    </border>
    <border>
      <left style="thin">
        <color theme="1"/>
      </left>
      <right style="thin">
        <color theme="1"/>
      </right>
      <top/>
      <bottom style="thin">
        <color theme="1"/>
      </bottom>
      <diagonal/>
    </border>
    <border>
      <left style="medium">
        <color theme="1"/>
      </left>
      <right/>
      <top/>
      <bottom style="thin">
        <color indexed="64"/>
      </bottom>
      <diagonal/>
    </border>
    <border>
      <left style="medium">
        <color theme="1"/>
      </left>
      <right style="medium">
        <color theme="1"/>
      </right>
      <top style="medium">
        <color theme="1"/>
      </top>
      <bottom style="thin">
        <color theme="1"/>
      </bottom>
      <diagonal/>
    </border>
    <border>
      <left style="medium">
        <color theme="1"/>
      </left>
      <right style="medium">
        <color theme="1"/>
      </right>
      <top style="thin">
        <color theme="1"/>
      </top>
      <bottom style="thin">
        <color theme="1"/>
      </bottom>
      <diagonal/>
    </border>
    <border>
      <left style="medium">
        <color theme="1"/>
      </left>
      <right style="medium">
        <color theme="1"/>
      </right>
      <top style="thin">
        <color theme="1"/>
      </top>
      <bottom style="medium">
        <color theme="1"/>
      </bottom>
      <diagonal/>
    </border>
    <border>
      <left style="medium">
        <color theme="1"/>
      </left>
      <right style="medium">
        <color rgb="FF000000"/>
      </right>
      <top style="medium">
        <color theme="1"/>
      </top>
      <bottom style="medium">
        <color theme="1"/>
      </bottom>
      <diagonal/>
    </border>
    <border>
      <left style="medium">
        <color rgb="FF000000"/>
      </left>
      <right/>
      <top style="medium">
        <color theme="1"/>
      </top>
      <bottom style="medium">
        <color theme="1"/>
      </bottom>
      <diagonal/>
    </border>
    <border>
      <left style="medium">
        <color theme="1"/>
      </left>
      <right style="thin">
        <color theme="1"/>
      </right>
      <top style="medium">
        <color theme="1"/>
      </top>
      <bottom style="medium">
        <color theme="1"/>
      </bottom>
      <diagonal/>
    </border>
    <border>
      <left style="thin">
        <color theme="1"/>
      </left>
      <right style="thin">
        <color theme="1"/>
      </right>
      <top style="medium">
        <color theme="1"/>
      </top>
      <bottom style="medium">
        <color theme="1"/>
      </bottom>
      <diagonal/>
    </border>
    <border>
      <left style="thin">
        <color theme="1"/>
      </left>
      <right style="medium">
        <color theme="1"/>
      </right>
      <top style="medium">
        <color theme="1"/>
      </top>
      <bottom style="medium">
        <color theme="1"/>
      </bottom>
      <diagonal/>
    </border>
    <border>
      <left style="medium">
        <color theme="1"/>
      </left>
      <right style="thin">
        <color theme="1"/>
      </right>
      <top style="medium">
        <color theme="1"/>
      </top>
      <bottom/>
      <diagonal/>
    </border>
    <border>
      <left style="medium">
        <color rgb="FF000000"/>
      </left>
      <right style="medium">
        <color rgb="FF000000"/>
      </right>
      <top/>
      <bottom/>
      <diagonal/>
    </border>
    <border>
      <left style="thin">
        <color theme="1"/>
      </left>
      <right style="thin">
        <color theme="1"/>
      </right>
      <top style="medium">
        <color theme="1"/>
      </top>
      <bottom/>
      <diagonal/>
    </border>
    <border>
      <left style="thin">
        <color theme="1"/>
      </left>
      <right style="medium">
        <color theme="1"/>
      </right>
      <top style="medium">
        <color theme="1"/>
      </top>
      <bottom/>
      <diagonal/>
    </border>
    <border>
      <left style="medium">
        <color theme="1"/>
      </left>
      <right style="thin">
        <color theme="1"/>
      </right>
      <top/>
      <bottom style="thin">
        <color theme="1"/>
      </bottom>
      <diagonal/>
    </border>
    <border>
      <left style="thin">
        <color theme="1"/>
      </left>
      <right style="medium">
        <color theme="1"/>
      </right>
      <top/>
      <bottom style="thin">
        <color theme="1"/>
      </bottom>
      <diagonal/>
    </border>
    <border>
      <left/>
      <right style="medium">
        <color rgb="FF000000"/>
      </right>
      <top/>
      <bottom style="medium">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medium">
        <color theme="1"/>
      </left>
      <right/>
      <top style="thin">
        <color theme="1"/>
      </top>
      <bottom style="thin">
        <color theme="1"/>
      </bottom>
      <diagonal/>
    </border>
    <border>
      <left style="thin">
        <color theme="1"/>
      </left>
      <right style="thin">
        <color theme="1"/>
      </right>
      <top style="thin">
        <color theme="1"/>
      </top>
      <bottom/>
      <diagonal/>
    </border>
    <border>
      <left/>
      <right style="thin">
        <color theme="1"/>
      </right>
      <top/>
      <bottom style="thin">
        <color theme="1"/>
      </bottom>
      <diagonal/>
    </border>
    <border>
      <left style="medium">
        <color theme="1"/>
      </left>
      <right style="thin">
        <color indexed="64"/>
      </right>
      <top style="medium">
        <color theme="1"/>
      </top>
      <bottom/>
      <diagonal/>
    </border>
    <border>
      <left style="thin">
        <color indexed="64"/>
      </left>
      <right style="thin">
        <color indexed="64"/>
      </right>
      <top style="medium">
        <color theme="1"/>
      </top>
      <bottom/>
      <diagonal/>
    </border>
    <border>
      <left/>
      <right style="medium">
        <color theme="1"/>
      </right>
      <top style="thin">
        <color theme="1"/>
      </top>
      <bottom style="medium">
        <color theme="1"/>
      </bottom>
      <diagonal/>
    </border>
    <border>
      <left/>
      <right style="thin">
        <color theme="1"/>
      </right>
      <top style="thin">
        <color theme="1"/>
      </top>
      <bottom/>
      <diagonal/>
    </border>
    <border>
      <left style="medium">
        <color theme="1"/>
      </left>
      <right style="thin">
        <color indexed="64"/>
      </right>
      <top/>
      <bottom style="thin">
        <color indexed="64"/>
      </bottom>
      <diagonal/>
    </border>
    <border>
      <left style="medium">
        <color theme="1"/>
      </left>
      <right style="thin">
        <color indexed="64"/>
      </right>
      <top style="thin">
        <color indexed="64"/>
      </top>
      <bottom/>
      <diagonal/>
    </border>
    <border>
      <left style="thin">
        <color indexed="64"/>
      </left>
      <right style="medium">
        <color theme="1"/>
      </right>
      <top style="thin">
        <color indexed="64"/>
      </top>
      <bottom/>
      <diagonal/>
    </border>
    <border>
      <left style="thin">
        <color indexed="64"/>
      </left>
      <right style="medium">
        <color theme="1"/>
      </right>
      <top style="medium">
        <color theme="1"/>
      </top>
      <bottom/>
      <diagonal/>
    </border>
    <border>
      <left style="thin">
        <color indexed="64"/>
      </left>
      <right style="medium">
        <color theme="1"/>
      </right>
      <top style="mediumDashDot">
        <color rgb="FF6666FF"/>
      </top>
      <bottom style="thin">
        <color indexed="64"/>
      </bottom>
      <diagonal/>
    </border>
    <border>
      <left style="thin">
        <color indexed="64"/>
      </left>
      <right/>
      <top style="medium">
        <color theme="1"/>
      </top>
      <bottom style="thin">
        <color indexed="64"/>
      </bottom>
      <diagonal/>
    </border>
    <border>
      <left/>
      <right/>
      <top style="medium">
        <color theme="1"/>
      </top>
      <bottom style="thin">
        <color indexed="64"/>
      </bottom>
      <diagonal/>
    </border>
    <border>
      <left style="medium">
        <color theme="1"/>
      </left>
      <right/>
      <top style="thin">
        <color indexed="64"/>
      </top>
      <bottom/>
      <diagonal/>
    </border>
    <border>
      <left style="thin">
        <color indexed="64"/>
      </left>
      <right style="mediumDashDot">
        <color rgb="FF6666FF"/>
      </right>
      <top style="medium">
        <color theme="1"/>
      </top>
      <bottom style="thin">
        <color indexed="64"/>
      </bottom>
      <diagonal/>
    </border>
    <border>
      <left style="mediumDashDot">
        <color rgb="FF6666FF"/>
      </left>
      <right style="thin">
        <color indexed="64"/>
      </right>
      <top style="medium">
        <color theme="1"/>
      </top>
      <bottom style="thin">
        <color indexed="64"/>
      </bottom>
      <diagonal/>
    </border>
    <border>
      <left style="thin">
        <color indexed="64"/>
      </left>
      <right style="medium">
        <color indexed="64"/>
      </right>
      <top style="thin">
        <color indexed="64"/>
      </top>
      <bottom/>
      <diagonal/>
    </border>
    <border>
      <left style="thin">
        <color rgb="FF000000"/>
      </left>
      <right style="thin">
        <color rgb="FF000000"/>
      </right>
      <top style="thin">
        <color rgb="FF000000"/>
      </top>
      <bottom style="thin">
        <color rgb="FF000000"/>
      </bottom>
      <diagonal/>
    </border>
  </borders>
  <cellStyleXfs count="4">
    <xf numFmtId="0" fontId="0" fillId="0" borderId="0"/>
    <xf numFmtId="0" fontId="3" fillId="0" borderId="0"/>
    <xf numFmtId="0" fontId="81" fillId="0" borderId="0"/>
    <xf numFmtId="0" fontId="81" fillId="0" borderId="0"/>
  </cellStyleXfs>
  <cellXfs count="1332">
    <xf numFmtId="0" fontId="0" fillId="0" borderId="0" xfId="0"/>
    <xf numFmtId="0" fontId="2" fillId="2" borderId="1" xfId="0" applyFont="1" applyFill="1" applyBorder="1" applyAlignment="1" applyProtection="1">
      <alignment horizontal="center" vertical="center" wrapText="1"/>
      <protection hidden="1"/>
    </xf>
    <xf numFmtId="0" fontId="2" fillId="2" borderId="2" xfId="0" applyFont="1" applyFill="1" applyBorder="1" applyAlignment="1" applyProtection="1">
      <alignment horizontal="center" vertical="center" wrapText="1"/>
      <protection hidden="1"/>
    </xf>
    <xf numFmtId="0" fontId="0" fillId="0" borderId="0" xfId="0" applyFont="1" applyAlignment="1">
      <alignment vertical="center"/>
    </xf>
    <xf numFmtId="0" fontId="2" fillId="2" borderId="6" xfId="0" applyFont="1" applyFill="1" applyBorder="1" applyAlignment="1" applyProtection="1">
      <alignment horizontal="center" vertical="center" wrapText="1"/>
      <protection hidden="1"/>
    </xf>
    <xf numFmtId="0" fontId="2" fillId="2" borderId="7" xfId="0" applyFont="1" applyFill="1" applyBorder="1" applyAlignment="1" applyProtection="1">
      <alignment horizontal="center" vertical="center" wrapText="1"/>
      <protection hidden="1"/>
    </xf>
    <xf numFmtId="0" fontId="2" fillId="2" borderId="0" xfId="0" applyFont="1" applyFill="1" applyAlignment="1" applyProtection="1">
      <alignment horizontal="center" vertical="center" wrapText="1"/>
      <protection hidden="1"/>
    </xf>
    <xf numFmtId="0" fontId="4" fillId="0" borderId="11" xfId="0" applyFont="1" applyFill="1" applyBorder="1" applyAlignment="1" applyProtection="1">
      <alignment horizontal="left" vertical="center" wrapText="1"/>
      <protection locked="0"/>
    </xf>
    <xf numFmtId="0" fontId="2" fillId="2" borderId="0" xfId="0" applyFont="1" applyFill="1" applyBorder="1" applyAlignment="1" applyProtection="1">
      <alignment horizontal="center" vertical="center" wrapText="1"/>
      <protection hidden="1"/>
    </xf>
    <xf numFmtId="0" fontId="6" fillId="0" borderId="11" xfId="0" applyFont="1" applyFill="1" applyBorder="1" applyAlignment="1" applyProtection="1">
      <alignment horizontal="center" vertical="center" wrapText="1"/>
      <protection hidden="1"/>
    </xf>
    <xf numFmtId="0" fontId="0" fillId="0" borderId="11" xfId="0" applyFont="1" applyFill="1" applyBorder="1" applyAlignment="1">
      <alignment vertical="center" wrapText="1"/>
    </xf>
    <xf numFmtId="0" fontId="7" fillId="0" borderId="11" xfId="0" applyFont="1" applyFill="1" applyBorder="1" applyAlignment="1" applyProtection="1">
      <alignment horizontal="center" vertical="center" wrapText="1"/>
      <protection locked="0" hidden="1"/>
    </xf>
    <xf numFmtId="0" fontId="0" fillId="0" borderId="0" xfId="0" applyFont="1" applyFill="1" applyAlignment="1">
      <alignment vertical="center" wrapText="1"/>
    </xf>
    <xf numFmtId="0" fontId="0" fillId="0" borderId="0" xfId="0" applyFont="1" applyFill="1" applyAlignment="1">
      <alignment vertical="center"/>
    </xf>
    <xf numFmtId="0" fontId="1" fillId="0" borderId="0" xfId="0" applyFont="1" applyAlignment="1">
      <alignment vertical="center"/>
    </xf>
    <xf numFmtId="0" fontId="8" fillId="4" borderId="19" xfId="0" applyFont="1" applyFill="1" applyBorder="1" applyAlignment="1" applyProtection="1">
      <alignment horizontal="center" vertical="center"/>
      <protection locked="0"/>
    </xf>
    <xf numFmtId="0" fontId="8" fillId="4" borderId="23" xfId="0" applyFont="1" applyFill="1" applyBorder="1" applyAlignment="1" applyProtection="1">
      <alignment horizontal="center" vertical="center"/>
      <protection locked="0"/>
    </xf>
    <xf numFmtId="0" fontId="8" fillId="4" borderId="16" xfId="0" applyFont="1" applyFill="1" applyBorder="1" applyAlignment="1" applyProtection="1">
      <alignment horizontal="center" vertical="center"/>
      <protection locked="0"/>
    </xf>
    <xf numFmtId="0" fontId="8" fillId="4" borderId="17" xfId="0" applyFont="1" applyFill="1" applyBorder="1" applyAlignment="1" applyProtection="1">
      <alignment horizontal="center" vertical="center"/>
      <protection locked="0"/>
    </xf>
    <xf numFmtId="0" fontId="8" fillId="4" borderId="18" xfId="0" applyFont="1" applyFill="1" applyBorder="1" applyAlignment="1" applyProtection="1">
      <alignment horizontal="center" vertical="center"/>
      <protection locked="0"/>
    </xf>
    <xf numFmtId="0" fontId="1" fillId="0" borderId="0" xfId="0" applyFont="1" applyAlignment="1">
      <alignment horizontal="center" vertical="center"/>
    </xf>
    <xf numFmtId="0" fontId="2" fillId="2" borderId="10" xfId="0" applyFont="1" applyFill="1" applyBorder="1" applyAlignment="1" applyProtection="1">
      <alignment horizontal="center" vertical="center" wrapText="1"/>
      <protection hidden="1"/>
    </xf>
    <xf numFmtId="0" fontId="2" fillId="2" borderId="4" xfId="0" applyFont="1" applyFill="1" applyBorder="1" applyAlignment="1" applyProtection="1">
      <alignment horizontal="center" vertical="center" wrapText="1"/>
      <protection hidden="1"/>
    </xf>
    <xf numFmtId="0" fontId="9" fillId="10" borderId="5" xfId="0" applyFont="1" applyFill="1" applyBorder="1" applyAlignment="1" applyProtection="1">
      <alignment horizontal="center" vertical="center"/>
      <protection hidden="1"/>
    </xf>
    <xf numFmtId="0" fontId="9" fillId="10" borderId="30" xfId="0" applyFont="1" applyFill="1" applyBorder="1" applyAlignment="1" applyProtection="1">
      <alignment horizontal="left" vertical="center"/>
      <protection hidden="1"/>
    </xf>
    <xf numFmtId="0" fontId="2" fillId="2" borderId="0" xfId="0" applyFont="1" applyFill="1" applyAlignment="1" applyProtection="1">
      <alignment horizontal="left" vertical="center"/>
      <protection hidden="1"/>
    </xf>
    <xf numFmtId="0" fontId="14" fillId="6" borderId="31" xfId="0" applyFont="1" applyFill="1" applyBorder="1" applyAlignment="1" applyProtection="1">
      <alignment horizontal="left" vertical="center"/>
      <protection hidden="1"/>
    </xf>
    <xf numFmtId="0" fontId="14" fillId="6" borderId="31" xfId="0" applyFont="1" applyFill="1" applyBorder="1" applyAlignment="1" applyProtection="1">
      <alignment horizontal="center" vertical="center"/>
      <protection hidden="1"/>
    </xf>
    <xf numFmtId="0" fontId="15" fillId="6" borderId="31" xfId="0" applyFont="1" applyFill="1" applyBorder="1" applyAlignment="1" applyProtection="1">
      <alignment horizontal="left" vertical="center"/>
      <protection hidden="1"/>
    </xf>
    <xf numFmtId="0" fontId="15" fillId="6" borderId="13" xfId="0" applyFont="1" applyFill="1" applyBorder="1" applyAlignment="1" applyProtection="1">
      <alignment horizontal="left" vertical="center"/>
      <protection hidden="1"/>
    </xf>
    <xf numFmtId="0" fontId="14" fillId="9" borderId="32" xfId="0" applyFont="1" applyFill="1" applyBorder="1" applyAlignment="1" applyProtection="1">
      <alignment horizontal="left" vertical="center"/>
      <protection hidden="1"/>
    </xf>
    <xf numFmtId="0" fontId="14" fillId="9" borderId="33" xfId="0" applyFont="1" applyFill="1" applyBorder="1" applyAlignment="1" applyProtection="1">
      <alignment horizontal="center" vertical="center"/>
      <protection hidden="1"/>
    </xf>
    <xf numFmtId="0" fontId="15" fillId="9" borderId="33" xfId="0" applyFont="1" applyFill="1" applyBorder="1" applyAlignment="1" applyProtection="1">
      <alignment horizontal="left" vertical="center"/>
      <protection hidden="1"/>
    </xf>
    <xf numFmtId="0" fontId="15" fillId="9" borderId="11" xfId="0" applyFont="1" applyFill="1" applyBorder="1" applyAlignment="1" applyProtection="1">
      <alignment horizontal="left" vertical="center"/>
      <protection hidden="1"/>
    </xf>
    <xf numFmtId="0" fontId="14" fillId="5" borderId="32" xfId="0" applyFont="1" applyFill="1" applyBorder="1" applyAlignment="1" applyProtection="1">
      <alignment horizontal="left" vertical="center"/>
      <protection hidden="1"/>
    </xf>
    <xf numFmtId="0" fontId="14" fillId="5" borderId="33" xfId="0" applyFont="1" applyFill="1" applyBorder="1" applyAlignment="1" applyProtection="1">
      <alignment horizontal="center" vertical="center"/>
      <protection hidden="1"/>
    </xf>
    <xf numFmtId="0" fontId="15" fillId="5" borderId="34" xfId="0" applyFont="1" applyFill="1" applyBorder="1" applyAlignment="1" applyProtection="1">
      <alignment horizontal="left" vertical="center"/>
      <protection hidden="1"/>
    </xf>
    <xf numFmtId="0" fontId="15" fillId="5" borderId="11" xfId="0" applyFont="1" applyFill="1" applyBorder="1" applyAlignment="1" applyProtection="1">
      <alignment horizontal="left" vertical="center"/>
      <protection hidden="1"/>
    </xf>
    <xf numFmtId="0" fontId="14" fillId="8" borderId="32" xfId="0" applyFont="1" applyFill="1" applyBorder="1" applyAlignment="1" applyProtection="1">
      <alignment horizontal="left" vertical="center"/>
      <protection hidden="1"/>
    </xf>
    <xf numFmtId="0" fontId="14" fillId="8" borderId="33" xfId="0" applyFont="1" applyFill="1" applyBorder="1" applyAlignment="1" applyProtection="1">
      <alignment horizontal="center" vertical="center"/>
      <protection hidden="1"/>
    </xf>
    <xf numFmtId="0" fontId="15" fillId="8" borderId="34" xfId="0" applyFont="1" applyFill="1" applyBorder="1" applyAlignment="1" applyProtection="1">
      <alignment horizontal="left" vertical="center"/>
      <protection hidden="1"/>
    </xf>
    <xf numFmtId="0" fontId="15" fillId="8" borderId="11" xfId="0" applyFont="1" applyFill="1" applyBorder="1" applyAlignment="1" applyProtection="1">
      <alignment horizontal="left" vertical="center"/>
      <protection hidden="1"/>
    </xf>
    <xf numFmtId="0" fontId="14" fillId="7" borderId="32" xfId="0" applyFont="1" applyFill="1" applyBorder="1" applyAlignment="1" applyProtection="1">
      <alignment horizontal="left" vertical="center"/>
      <protection hidden="1"/>
    </xf>
    <xf numFmtId="0" fontId="14" fillId="7" borderId="33" xfId="0" applyFont="1" applyFill="1" applyBorder="1" applyAlignment="1" applyProtection="1">
      <alignment horizontal="center" vertical="center"/>
      <protection hidden="1"/>
    </xf>
    <xf numFmtId="0" fontId="15" fillId="7" borderId="35" xfId="0" applyFont="1" applyFill="1" applyBorder="1" applyAlignment="1" applyProtection="1">
      <alignment horizontal="left" vertical="center"/>
      <protection hidden="1"/>
    </xf>
    <xf numFmtId="0" fontId="15" fillId="7" borderId="11" xfId="0" applyFont="1" applyFill="1" applyBorder="1" applyAlignment="1" applyProtection="1">
      <alignment horizontal="left" vertical="center"/>
      <protection hidden="1"/>
    </xf>
    <xf numFmtId="0" fontId="1" fillId="0" borderId="0" xfId="0" applyFont="1"/>
    <xf numFmtId="0" fontId="4" fillId="0" borderId="25" xfId="0" applyFont="1" applyFill="1" applyBorder="1" applyAlignment="1" applyProtection="1">
      <alignment horizontal="left" vertical="center" wrapText="1"/>
      <protection locked="0"/>
    </xf>
    <xf numFmtId="0" fontId="6" fillId="0" borderId="25" xfId="0" applyFont="1" applyFill="1" applyBorder="1" applyAlignment="1" applyProtection="1">
      <alignment horizontal="center" vertical="center" wrapText="1"/>
      <protection hidden="1"/>
    </xf>
    <xf numFmtId="0" fontId="0" fillId="0" borderId="25" xfId="0" applyFont="1" applyFill="1" applyBorder="1" applyAlignment="1">
      <alignment vertical="center"/>
    </xf>
    <xf numFmtId="0" fontId="0" fillId="0" borderId="0" xfId="0" applyFont="1" applyBorder="1" applyAlignment="1">
      <alignment vertical="center"/>
    </xf>
    <xf numFmtId="0" fontId="6" fillId="0" borderId="0" xfId="0" applyFont="1" applyFill="1" applyBorder="1" applyAlignment="1" applyProtection="1">
      <alignment horizontal="center" vertical="center" wrapText="1"/>
      <protection hidden="1"/>
    </xf>
    <xf numFmtId="0" fontId="8" fillId="4" borderId="19" xfId="0" applyFont="1" applyFill="1" applyBorder="1" applyAlignment="1" applyProtection="1">
      <alignment horizontal="center" vertical="center" wrapText="1"/>
      <protection locked="0"/>
    </xf>
    <xf numFmtId="0" fontId="16" fillId="6" borderId="27" xfId="0" applyFont="1" applyFill="1" applyBorder="1" applyAlignment="1" applyProtection="1">
      <alignment horizontal="center" vertical="center" wrapText="1"/>
      <protection hidden="1"/>
    </xf>
    <xf numFmtId="0" fontId="16" fillId="9" borderId="11" xfId="0" applyFont="1" applyFill="1" applyBorder="1" applyAlignment="1" applyProtection="1">
      <alignment horizontal="center" vertical="center" wrapText="1"/>
      <protection hidden="1"/>
    </xf>
    <xf numFmtId="0" fontId="16" fillId="5" borderId="11" xfId="0" applyFont="1" applyFill="1" applyBorder="1" applyAlignment="1" applyProtection="1">
      <alignment horizontal="center" vertical="center" wrapText="1"/>
      <protection hidden="1"/>
    </xf>
    <xf numFmtId="0" fontId="16" fillId="8" borderId="11" xfId="0" applyFont="1" applyFill="1" applyBorder="1" applyAlignment="1" applyProtection="1">
      <alignment horizontal="center" vertical="center" wrapText="1"/>
      <protection hidden="1"/>
    </xf>
    <xf numFmtId="0" fontId="16" fillId="7" borderId="11" xfId="0" applyFont="1" applyFill="1" applyBorder="1" applyAlignment="1" applyProtection="1">
      <alignment horizontal="center" vertical="center" wrapText="1"/>
      <protection hidden="1"/>
    </xf>
    <xf numFmtId="0" fontId="2" fillId="2" borderId="21" xfId="0" applyFont="1" applyFill="1" applyBorder="1" applyAlignment="1" applyProtection="1">
      <alignment horizontal="center" vertical="center" wrapText="1"/>
      <protection hidden="1"/>
    </xf>
    <xf numFmtId="164" fontId="4" fillId="0" borderId="11" xfId="0" applyNumberFormat="1" applyFont="1" applyFill="1" applyBorder="1" applyAlignment="1" applyProtection="1">
      <alignment horizontal="left" vertical="center" wrapText="1"/>
      <protection locked="0"/>
    </xf>
    <xf numFmtId="0" fontId="8" fillId="4" borderId="37" xfId="0" applyFont="1" applyFill="1" applyBorder="1" applyAlignment="1" applyProtection="1">
      <alignment horizontal="center" vertical="center" wrapText="1"/>
      <protection locked="0"/>
    </xf>
    <xf numFmtId="0" fontId="0" fillId="0" borderId="11" xfId="0" applyFont="1" applyFill="1" applyBorder="1" applyAlignment="1">
      <alignment horizontal="left" vertical="center" wrapText="1"/>
    </xf>
    <xf numFmtId="0" fontId="0" fillId="0" borderId="25" xfId="0" applyFont="1" applyFill="1" applyBorder="1" applyAlignment="1">
      <alignment horizontal="left" vertical="center"/>
    </xf>
    <xf numFmtId="0" fontId="0" fillId="0" borderId="11" xfId="0" applyFont="1" applyFill="1" applyBorder="1" applyAlignment="1">
      <alignment horizontal="center" vertical="center" wrapText="1"/>
    </xf>
    <xf numFmtId="0" fontId="8" fillId="4" borderId="0" xfId="0" applyFont="1" applyFill="1" applyBorder="1" applyAlignment="1" applyProtection="1">
      <alignment horizontal="center" vertical="center" wrapText="1"/>
      <protection locked="0"/>
    </xf>
    <xf numFmtId="0" fontId="0" fillId="0" borderId="27" xfId="0" applyFont="1" applyFill="1" applyBorder="1" applyAlignment="1">
      <alignment vertical="center" wrapText="1"/>
    </xf>
    <xf numFmtId="0" fontId="8" fillId="4" borderId="38" xfId="0" applyFont="1" applyFill="1" applyBorder="1" applyAlignment="1" applyProtection="1">
      <alignment horizontal="center" vertical="center" wrapText="1"/>
      <protection locked="0"/>
    </xf>
    <xf numFmtId="0" fontId="8" fillId="4" borderId="6" xfId="0" applyFont="1" applyFill="1" applyBorder="1" applyAlignment="1" applyProtection="1">
      <alignment horizontal="center" vertical="center" wrapText="1"/>
      <protection locked="0"/>
    </xf>
    <xf numFmtId="0" fontId="0" fillId="0" borderId="11" xfId="0" applyBorder="1" applyAlignment="1">
      <alignment horizontal="center" vertical="center"/>
    </xf>
    <xf numFmtId="0" fontId="0" fillId="0" borderId="25" xfId="0" applyFont="1" applyFill="1" applyBorder="1" applyAlignment="1">
      <alignment horizontal="center" vertical="center" wrapText="1"/>
    </xf>
    <xf numFmtId="0" fontId="0" fillId="0" borderId="26" xfId="0" applyFont="1" applyFill="1" applyBorder="1" applyAlignment="1">
      <alignment horizontal="center" vertical="center" wrapText="1"/>
    </xf>
    <xf numFmtId="0" fontId="8" fillId="4" borderId="6" xfId="0" applyFont="1" applyFill="1" applyBorder="1" applyAlignment="1" applyProtection="1">
      <alignment horizontal="center" vertical="center"/>
      <protection locked="0"/>
    </xf>
    <xf numFmtId="0" fontId="7" fillId="0" borderId="11" xfId="0" applyFont="1" applyFill="1" applyBorder="1" applyAlignment="1" applyProtection="1">
      <alignment horizontal="center" vertical="center" wrapText="1"/>
      <protection locked="0"/>
    </xf>
    <xf numFmtId="0" fontId="21" fillId="0" borderId="11" xfId="0" applyFont="1" applyFill="1" applyBorder="1" applyAlignment="1" applyProtection="1">
      <alignment horizontal="center" vertical="center" wrapText="1"/>
      <protection locked="0"/>
    </xf>
    <xf numFmtId="0" fontId="2" fillId="2" borderId="0" xfId="0" applyFont="1" applyFill="1" applyBorder="1" applyAlignment="1" applyProtection="1">
      <alignment horizontal="center" vertical="center" wrapText="1"/>
      <protection hidden="1"/>
    </xf>
    <xf numFmtId="0" fontId="2" fillId="2" borderId="9" xfId="0" applyFont="1" applyFill="1" applyBorder="1" applyAlignment="1" applyProtection="1">
      <alignment horizontal="center" vertical="center" wrapText="1"/>
      <protection hidden="1"/>
    </xf>
    <xf numFmtId="0" fontId="0" fillId="0" borderId="0" xfId="0" applyAlignment="1">
      <alignment vertical="center"/>
    </xf>
    <xf numFmtId="0" fontId="8" fillId="4" borderId="15" xfId="0" applyFont="1" applyFill="1" applyBorder="1" applyAlignment="1" applyProtection="1">
      <alignment horizontal="center" vertical="center"/>
      <protection locked="0"/>
    </xf>
    <xf numFmtId="0" fontId="2" fillId="2" borderId="0" xfId="0" applyFont="1" applyFill="1" applyBorder="1" applyAlignment="1" applyProtection="1">
      <alignment horizontal="center" vertical="center" wrapText="1"/>
      <protection hidden="1"/>
    </xf>
    <xf numFmtId="0" fontId="7" fillId="0" borderId="27" xfId="0" applyFont="1" applyFill="1" applyBorder="1" applyAlignment="1" applyProtection="1">
      <alignment horizontal="left" vertical="center" wrapText="1"/>
      <protection locked="0"/>
    </xf>
    <xf numFmtId="0" fontId="0" fillId="0" borderId="0" xfId="0" applyAlignment="1">
      <alignment wrapText="1"/>
    </xf>
    <xf numFmtId="0" fontId="24" fillId="13" borderId="43" xfId="0" applyFont="1" applyFill="1" applyBorder="1" applyAlignment="1">
      <alignment horizontal="center" vertical="center" wrapText="1"/>
    </xf>
    <xf numFmtId="0" fontId="24" fillId="13" borderId="44" xfId="0" applyFont="1" applyFill="1" applyBorder="1" applyAlignment="1">
      <alignment horizontal="center" vertical="center" wrapText="1"/>
    </xf>
    <xf numFmtId="0" fontId="24" fillId="13" borderId="44" xfId="0" applyFont="1" applyFill="1" applyBorder="1" applyAlignment="1">
      <alignment horizontal="left" vertical="center" wrapText="1"/>
    </xf>
    <xf numFmtId="0" fontId="25" fillId="14" borderId="45" xfId="0" applyFont="1" applyFill="1" applyBorder="1" applyAlignment="1">
      <alignment horizontal="center" vertical="center" wrapText="1"/>
    </xf>
    <xf numFmtId="0" fontId="26" fillId="0" borderId="46" xfId="0" applyFont="1" applyBorder="1" applyAlignment="1">
      <alignment horizontal="center" vertical="center" wrapText="1"/>
    </xf>
    <xf numFmtId="0" fontId="26" fillId="0" borderId="46" xfId="0" applyFont="1" applyBorder="1" applyAlignment="1">
      <alignment horizontal="center" vertical="center"/>
    </xf>
    <xf numFmtId="0" fontId="26" fillId="0" borderId="47" xfId="0" applyFont="1" applyBorder="1" applyAlignment="1">
      <alignment horizontal="center" vertical="center"/>
    </xf>
    <xf numFmtId="0" fontId="25" fillId="14" borderId="48" xfId="0" applyFont="1" applyFill="1" applyBorder="1" applyAlignment="1">
      <alignment horizontal="center" vertical="center" wrapText="1"/>
    </xf>
    <xf numFmtId="0" fontId="26" fillId="0" borderId="0" xfId="0" applyFont="1" applyAlignment="1">
      <alignment horizontal="center" vertical="center" wrapText="1"/>
    </xf>
    <xf numFmtId="0" fontId="26" fillId="0" borderId="0" xfId="0" applyFont="1" applyAlignment="1">
      <alignment horizontal="center" vertical="center"/>
    </xf>
    <xf numFmtId="0" fontId="26" fillId="0" borderId="49" xfId="0" applyFont="1" applyBorder="1" applyAlignment="1">
      <alignment horizontal="center" vertical="center"/>
    </xf>
    <xf numFmtId="0" fontId="26" fillId="0" borderId="50" xfId="0" applyFont="1" applyBorder="1" applyAlignment="1">
      <alignment horizontal="center" vertical="center" wrapText="1"/>
    </xf>
    <xf numFmtId="0" fontId="26" fillId="0" borderId="50" xfId="0" applyFont="1" applyBorder="1" applyAlignment="1">
      <alignment horizontal="center" vertical="center"/>
    </xf>
    <xf numFmtId="0" fontId="26" fillId="0" borderId="51" xfId="0" applyFont="1" applyBorder="1" applyAlignment="1">
      <alignment horizontal="center" vertical="center"/>
    </xf>
    <xf numFmtId="0" fontId="26" fillId="0" borderId="0" xfId="0" applyFont="1" applyBorder="1" applyAlignment="1">
      <alignment horizontal="center" vertical="center" wrapText="1"/>
    </xf>
    <xf numFmtId="0" fontId="27" fillId="0" borderId="11" xfId="0" applyFont="1" applyFill="1" applyBorder="1" applyAlignment="1" applyProtection="1">
      <alignment horizontal="left" vertical="center" wrapText="1"/>
      <protection locked="0"/>
    </xf>
    <xf numFmtId="0" fontId="8" fillId="4" borderId="1" xfId="0" applyFont="1" applyFill="1" applyBorder="1" applyAlignment="1" applyProtection="1">
      <alignment horizontal="center" vertical="center" wrapText="1"/>
      <protection locked="0"/>
    </xf>
    <xf numFmtId="0" fontId="8" fillId="4" borderId="23" xfId="0" applyFont="1" applyFill="1" applyBorder="1" applyAlignment="1" applyProtection="1">
      <alignment horizontal="center" vertical="center" wrapText="1"/>
      <protection locked="0"/>
    </xf>
    <xf numFmtId="0" fontId="23" fillId="0" borderId="11" xfId="0" applyFont="1" applyFill="1" applyBorder="1" applyAlignment="1">
      <alignment horizontal="center" vertical="center" wrapText="1"/>
    </xf>
    <xf numFmtId="0" fontId="23" fillId="0" borderId="11" xfId="0" applyFont="1" applyFill="1" applyBorder="1" applyAlignment="1">
      <alignment vertical="center" wrapText="1"/>
    </xf>
    <xf numFmtId="0" fontId="7" fillId="0" borderId="27" xfId="0" applyFont="1" applyFill="1" applyBorder="1" applyAlignment="1" applyProtection="1">
      <alignment horizontal="center" vertical="center" wrapText="1"/>
      <protection locked="0"/>
    </xf>
    <xf numFmtId="0" fontId="0" fillId="0" borderId="27" xfId="0" applyFont="1" applyFill="1" applyBorder="1" applyAlignment="1">
      <alignment horizontal="center" vertical="center" wrapText="1"/>
    </xf>
    <xf numFmtId="0" fontId="23" fillId="0" borderId="27" xfId="0" applyFont="1" applyFill="1" applyBorder="1" applyAlignment="1">
      <alignment horizontal="center" vertical="center" wrapText="1"/>
    </xf>
    <xf numFmtId="0" fontId="0" fillId="0" borderId="11" xfId="0" applyFont="1" applyFill="1" applyBorder="1" applyAlignment="1">
      <alignment horizontal="center" vertical="center" wrapText="1"/>
    </xf>
    <xf numFmtId="0" fontId="8" fillId="4" borderId="1" xfId="0" applyFont="1" applyFill="1" applyBorder="1" applyAlignment="1" applyProtection="1">
      <alignment horizontal="center" vertical="center"/>
      <protection locked="0"/>
    </xf>
    <xf numFmtId="0" fontId="8" fillId="4" borderId="22" xfId="0" applyFont="1" applyFill="1" applyBorder="1" applyAlignment="1" applyProtection="1">
      <alignment horizontal="center" vertical="center"/>
      <protection locked="0"/>
    </xf>
    <xf numFmtId="0" fontId="28" fillId="0" borderId="25" xfId="0" applyFont="1" applyFill="1" applyBorder="1" applyAlignment="1" applyProtection="1">
      <alignment vertical="center" wrapText="1"/>
      <protection locked="0"/>
    </xf>
    <xf numFmtId="0" fontId="29" fillId="0" borderId="11" xfId="0" applyFont="1" applyFill="1" applyBorder="1" applyAlignment="1" applyProtection="1">
      <alignment horizontal="left" vertical="center" wrapText="1"/>
      <protection locked="0"/>
    </xf>
    <xf numFmtId="0" fontId="30" fillId="0" borderId="11" xfId="0" applyFont="1" applyFill="1" applyBorder="1" applyAlignment="1">
      <alignment vertical="center" wrapText="1"/>
    </xf>
    <xf numFmtId="0" fontId="21" fillId="0" borderId="25" xfId="0" applyFont="1" applyFill="1" applyBorder="1" applyAlignment="1" applyProtection="1">
      <alignment horizontal="center" vertical="center" wrapText="1"/>
      <protection locked="0"/>
    </xf>
    <xf numFmtId="0" fontId="21" fillId="0" borderId="27" xfId="0" applyFont="1" applyFill="1" applyBorder="1" applyAlignment="1" applyProtection="1">
      <alignment horizontal="center" vertical="center" wrapText="1"/>
      <protection locked="0"/>
    </xf>
    <xf numFmtId="0" fontId="7" fillId="0" borderId="27" xfId="0" applyFont="1" applyFill="1" applyBorder="1" applyAlignment="1" applyProtection="1">
      <alignment horizontal="center" vertical="center" wrapText="1"/>
      <protection locked="0" hidden="1"/>
    </xf>
    <xf numFmtId="0" fontId="29" fillId="0" borderId="5" xfId="0" applyFont="1" applyFill="1" applyBorder="1" applyAlignment="1">
      <alignment vertical="center" wrapText="1"/>
    </xf>
    <xf numFmtId="0" fontId="31" fillId="0" borderId="11" xfId="0" applyFont="1" applyFill="1" applyBorder="1" applyAlignment="1">
      <alignment vertical="center" wrapText="1"/>
    </xf>
    <xf numFmtId="0" fontId="29" fillId="0" borderId="5" xfId="0" applyFont="1" applyFill="1" applyBorder="1" applyAlignment="1" applyProtection="1">
      <alignment horizontal="left" vertical="center" wrapText="1"/>
      <protection locked="0"/>
    </xf>
    <xf numFmtId="0" fontId="28" fillId="0" borderId="11" xfId="0" applyFont="1" applyFill="1" applyBorder="1" applyAlignment="1" applyProtection="1">
      <alignment vertical="center" wrapText="1"/>
      <protection locked="0"/>
    </xf>
    <xf numFmtId="0" fontId="0" fillId="0" borderId="11" xfId="0" applyFont="1" applyBorder="1" applyAlignment="1">
      <alignment horizontal="center" vertical="center" wrapText="1"/>
    </xf>
    <xf numFmtId="0" fontId="0" fillId="0" borderId="0" xfId="0" applyFont="1" applyBorder="1" applyAlignment="1">
      <alignment horizontal="center" vertical="center"/>
    </xf>
    <xf numFmtId="0" fontId="0" fillId="0" borderId="0" xfId="0" applyFont="1" applyFill="1" applyBorder="1" applyAlignment="1">
      <alignment vertical="center" wrapText="1"/>
    </xf>
    <xf numFmtId="0" fontId="30" fillId="0" borderId="25" xfId="0" applyFont="1" applyFill="1" applyBorder="1" applyAlignment="1" applyProtection="1">
      <alignment horizontal="left" vertical="center" wrapText="1"/>
      <protection locked="0"/>
    </xf>
    <xf numFmtId="0" fontId="0" fillId="0" borderId="11" xfId="0" applyFont="1" applyBorder="1" applyAlignment="1">
      <alignment vertical="center"/>
    </xf>
    <xf numFmtId="0" fontId="1" fillId="0" borderId="11" xfId="0" applyFont="1" applyBorder="1" applyAlignment="1">
      <alignment horizontal="center" vertical="center" wrapText="1"/>
    </xf>
    <xf numFmtId="0" fontId="23" fillId="0" borderId="27" xfId="0" applyFont="1" applyFill="1" applyBorder="1" applyAlignment="1">
      <alignment vertical="center" wrapText="1"/>
    </xf>
    <xf numFmtId="0" fontId="7" fillId="0" borderId="5" xfId="0" applyFont="1" applyFill="1" applyBorder="1" applyAlignment="1" applyProtection="1">
      <alignment horizontal="center" vertical="center" wrapText="1"/>
      <protection locked="0"/>
    </xf>
    <xf numFmtId="0" fontId="21" fillId="0" borderId="5"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hidden="1"/>
    </xf>
    <xf numFmtId="0" fontId="0" fillId="0" borderId="5" xfId="0" applyFont="1" applyFill="1" applyBorder="1" applyAlignment="1">
      <alignment horizontal="center" vertical="center" wrapText="1"/>
    </xf>
    <xf numFmtId="0" fontId="0" fillId="0" borderId="5" xfId="0" applyFont="1" applyFill="1" applyBorder="1" applyAlignment="1">
      <alignment vertical="center" wrapText="1"/>
    </xf>
    <xf numFmtId="0" fontId="23" fillId="0" borderId="5" xfId="0" applyFont="1" applyFill="1" applyBorder="1" applyAlignment="1">
      <alignment horizontal="center" vertical="center" wrapText="1"/>
    </xf>
    <xf numFmtId="0" fontId="0" fillId="0" borderId="55" xfId="0" applyFont="1" applyBorder="1" applyAlignment="1">
      <alignment vertical="center"/>
    </xf>
    <xf numFmtId="0" fontId="0" fillId="0" borderId="13" xfId="0" applyFont="1" applyBorder="1" applyAlignment="1">
      <alignment horizontal="center" vertical="center" wrapText="1"/>
    </xf>
    <xf numFmtId="0" fontId="1" fillId="0" borderId="13" xfId="0" applyFont="1" applyBorder="1" applyAlignment="1">
      <alignment horizontal="center" vertical="center" wrapText="1"/>
    </xf>
    <xf numFmtId="49" fontId="22" fillId="12" borderId="57" xfId="0" applyNumberFormat="1" applyFont="1" applyFill="1" applyBorder="1" applyAlignment="1">
      <alignment horizontal="center" vertical="center" wrapText="1"/>
    </xf>
    <xf numFmtId="0" fontId="20" fillId="0" borderId="5" xfId="0" applyFont="1" applyFill="1" applyBorder="1" applyAlignment="1" applyProtection="1">
      <alignment vertical="center" wrapText="1"/>
      <protection locked="0"/>
    </xf>
    <xf numFmtId="0" fontId="7" fillId="0" borderId="5" xfId="0" applyFont="1" applyFill="1" applyBorder="1" applyAlignment="1" applyProtection="1">
      <alignment horizontal="left" vertical="center" wrapText="1"/>
      <protection locked="0"/>
    </xf>
    <xf numFmtId="0" fontId="0" fillId="0" borderId="5" xfId="0" applyFont="1" applyFill="1" applyBorder="1" applyAlignment="1">
      <alignment horizontal="left" vertical="center" wrapText="1"/>
    </xf>
    <xf numFmtId="0" fontId="0" fillId="0" borderId="58" xfId="0" applyFont="1" applyFill="1" applyBorder="1" applyAlignment="1">
      <alignment horizontal="center" vertical="center" wrapText="1"/>
    </xf>
    <xf numFmtId="0" fontId="23" fillId="0" borderId="13" xfId="0" applyFont="1" applyFill="1" applyBorder="1" applyAlignment="1">
      <alignment horizontal="center" vertical="center" wrapText="1"/>
    </xf>
    <xf numFmtId="0" fontId="23" fillId="0" borderId="5" xfId="0" applyFont="1" applyFill="1" applyBorder="1" applyAlignment="1">
      <alignment vertical="center" wrapText="1"/>
    </xf>
    <xf numFmtId="0" fontId="7" fillId="0" borderId="13" xfId="0" applyFont="1" applyFill="1" applyBorder="1" applyAlignment="1" applyProtection="1">
      <alignment horizontal="center" vertical="center" wrapText="1"/>
      <protection locked="0"/>
    </xf>
    <xf numFmtId="0" fontId="21" fillId="0" borderId="13" xfId="0" applyFont="1" applyFill="1" applyBorder="1" applyAlignment="1" applyProtection="1">
      <alignment horizontal="center" vertical="center" wrapText="1"/>
      <protection locked="0"/>
    </xf>
    <xf numFmtId="0" fontId="0" fillId="0" borderId="13" xfId="0" applyFont="1" applyFill="1" applyBorder="1" applyAlignment="1">
      <alignment horizontal="center" vertical="center" wrapText="1"/>
    </xf>
    <xf numFmtId="0" fontId="0" fillId="0" borderId="13" xfId="0" applyFont="1" applyFill="1" applyBorder="1" applyAlignment="1">
      <alignment vertical="center" wrapText="1"/>
    </xf>
    <xf numFmtId="0" fontId="23" fillId="0" borderId="13" xfId="0" applyFont="1" applyFill="1" applyBorder="1" applyAlignment="1">
      <alignment vertical="center" wrapText="1"/>
    </xf>
    <xf numFmtId="0" fontId="0" fillId="0" borderId="13" xfId="0" applyFont="1" applyBorder="1" applyAlignment="1">
      <alignment vertical="center"/>
    </xf>
    <xf numFmtId="0" fontId="0" fillId="0" borderId="59" xfId="0" applyFont="1" applyBorder="1" applyAlignment="1">
      <alignment vertical="center"/>
    </xf>
    <xf numFmtId="0" fontId="0" fillId="0" borderId="27" xfId="0" applyFont="1" applyBorder="1" applyAlignment="1">
      <alignment vertical="center"/>
    </xf>
    <xf numFmtId="0" fontId="0" fillId="0" borderId="54" xfId="0" applyFont="1" applyBorder="1" applyAlignment="1">
      <alignment vertical="center"/>
    </xf>
    <xf numFmtId="0" fontId="20" fillId="0" borderId="13" xfId="0" applyFont="1" applyFill="1" applyBorder="1" applyAlignment="1" applyProtection="1">
      <alignment vertical="center" wrapText="1"/>
      <protection locked="0"/>
    </xf>
    <xf numFmtId="0" fontId="7" fillId="0" borderId="13" xfId="0" applyFont="1" applyFill="1" applyBorder="1" applyAlignment="1" applyProtection="1">
      <alignment horizontal="left" vertical="center" wrapText="1"/>
      <protection locked="0"/>
    </xf>
    <xf numFmtId="0" fontId="7" fillId="0" borderId="13" xfId="0" applyFont="1" applyFill="1" applyBorder="1" applyAlignment="1" applyProtection="1">
      <alignment horizontal="center" vertical="center" wrapText="1"/>
      <protection locked="0" hidden="1"/>
    </xf>
    <xf numFmtId="0" fontId="0" fillId="0" borderId="13" xfId="0" applyFont="1" applyFill="1" applyBorder="1" applyAlignment="1">
      <alignment horizontal="left" vertical="center" wrapText="1"/>
    </xf>
    <xf numFmtId="0" fontId="0" fillId="0" borderId="59" xfId="0" applyFont="1" applyFill="1" applyBorder="1" applyAlignment="1">
      <alignment horizontal="center" vertical="center" wrapText="1"/>
    </xf>
    <xf numFmtId="0" fontId="21" fillId="0" borderId="42" xfId="0" applyFont="1" applyFill="1" applyBorder="1" applyAlignment="1" applyProtection="1">
      <alignment horizontal="center" vertical="center" wrapText="1"/>
      <protection locked="0"/>
    </xf>
    <xf numFmtId="0" fontId="31" fillId="0" borderId="25" xfId="0" applyFont="1" applyBorder="1" applyAlignment="1">
      <alignment horizontal="left" vertical="center" wrapText="1"/>
    </xf>
    <xf numFmtId="0" fontId="31" fillId="0" borderId="5" xfId="0" applyFont="1" applyBorder="1" applyAlignment="1">
      <alignment horizontal="left" vertical="center" wrapText="1"/>
    </xf>
    <xf numFmtId="0" fontId="29" fillId="0" borderId="25" xfId="0" applyFont="1" applyBorder="1" applyAlignment="1">
      <alignment horizontal="left" vertical="center" wrapText="1"/>
    </xf>
    <xf numFmtId="0" fontId="30" fillId="6" borderId="5" xfId="0" applyFont="1" applyFill="1" applyBorder="1" applyAlignment="1">
      <alignment vertical="center" wrapText="1"/>
    </xf>
    <xf numFmtId="0" fontId="29" fillId="0" borderId="11" xfId="0" applyFont="1" applyFill="1" applyBorder="1" applyAlignment="1">
      <alignment vertical="center" wrapText="1"/>
    </xf>
    <xf numFmtId="0" fontId="29" fillId="0" borderId="25" xfId="0" applyFont="1" applyFill="1" applyBorder="1" applyAlignment="1">
      <alignment vertical="center" wrapText="1"/>
    </xf>
    <xf numFmtId="0" fontId="8" fillId="4" borderId="14" xfId="0" applyFont="1" applyFill="1" applyBorder="1" applyAlignment="1" applyProtection="1">
      <alignment horizontal="center" vertical="center" wrapText="1"/>
      <protection locked="0"/>
    </xf>
    <xf numFmtId="0" fontId="8" fillId="4" borderId="1" xfId="0" applyFont="1" applyFill="1" applyBorder="1" applyAlignment="1" applyProtection="1">
      <alignment horizontal="center" vertical="center"/>
      <protection locked="0"/>
    </xf>
    <xf numFmtId="0" fontId="8" fillId="4" borderId="1" xfId="0" applyFont="1" applyFill="1" applyBorder="1" applyAlignment="1" applyProtection="1">
      <alignment horizontal="center" vertical="center" wrapText="1"/>
      <protection locked="0"/>
    </xf>
    <xf numFmtId="0" fontId="28" fillId="6" borderId="5" xfId="0" applyFont="1" applyFill="1" applyBorder="1" applyAlignment="1" applyProtection="1">
      <alignment horizontal="left" vertical="center" wrapText="1"/>
      <protection locked="0"/>
    </xf>
    <xf numFmtId="0" fontId="28" fillId="6" borderId="11" xfId="0" applyFont="1" applyFill="1" applyBorder="1" applyAlignment="1" applyProtection="1">
      <alignment horizontal="left" vertical="center" wrapText="1"/>
      <protection locked="0"/>
    </xf>
    <xf numFmtId="0" fontId="32" fillId="14" borderId="0" xfId="0" applyFont="1" applyFill="1"/>
    <xf numFmtId="0" fontId="32" fillId="0" borderId="0" xfId="0" applyFont="1"/>
    <xf numFmtId="0" fontId="36" fillId="0" borderId="11" xfId="0" applyFont="1" applyBorder="1" applyAlignment="1">
      <alignment horizontal="justify" vertical="center" wrapText="1"/>
    </xf>
    <xf numFmtId="0" fontId="36" fillId="0" borderId="55" xfId="0" applyFont="1" applyBorder="1" applyAlignment="1">
      <alignment horizontal="justify" vertical="center" wrapText="1"/>
    </xf>
    <xf numFmtId="0" fontId="32" fillId="14" borderId="0" xfId="0" applyFont="1" applyFill="1" applyBorder="1"/>
    <xf numFmtId="0" fontId="36" fillId="6" borderId="12" xfId="0" applyFont="1" applyFill="1" applyBorder="1" applyAlignment="1">
      <alignment horizontal="justify" vertical="center" wrapText="1"/>
    </xf>
    <xf numFmtId="0" fontId="36" fillId="6" borderId="28" xfId="0" applyFont="1" applyFill="1" applyBorder="1" applyAlignment="1">
      <alignment horizontal="justify" vertical="center" wrapText="1"/>
    </xf>
    <xf numFmtId="0" fontId="36" fillId="6" borderId="28" xfId="0" applyFont="1" applyFill="1" applyBorder="1" applyAlignment="1">
      <alignment horizontal="center" vertical="center" wrapText="1"/>
    </xf>
    <xf numFmtId="0" fontId="36" fillId="6" borderId="59" xfId="0" applyFont="1" applyFill="1" applyBorder="1" applyAlignment="1">
      <alignment horizontal="justify" vertical="center" wrapText="1"/>
    </xf>
    <xf numFmtId="0" fontId="32" fillId="6" borderId="0" xfId="0" applyFont="1" applyFill="1" applyBorder="1"/>
    <xf numFmtId="0" fontId="32" fillId="6" borderId="0" xfId="0" applyFont="1" applyFill="1" applyBorder="1" applyAlignment="1">
      <alignment horizontal="center" vertical="center" wrapText="1"/>
    </xf>
    <xf numFmtId="0" fontId="32" fillId="6" borderId="0" xfId="0" applyFont="1" applyFill="1" applyBorder="1" applyAlignment="1">
      <alignment horizontal="justify" vertical="center" wrapText="1"/>
    </xf>
    <xf numFmtId="0" fontId="33" fillId="6" borderId="0" xfId="0" applyFont="1" applyFill="1" applyBorder="1" applyAlignment="1">
      <alignment horizontal="center" vertical="center"/>
    </xf>
    <xf numFmtId="0" fontId="29" fillId="6" borderId="11" xfId="0" applyFont="1" applyFill="1" applyBorder="1" applyAlignment="1" applyProtection="1">
      <alignment horizontal="left" vertical="center" wrapText="1"/>
      <protection locked="0"/>
    </xf>
    <xf numFmtId="0" fontId="0" fillId="6" borderId="11" xfId="0" applyFont="1" applyFill="1" applyBorder="1" applyAlignment="1">
      <alignment horizontal="left" vertical="center" wrapText="1"/>
    </xf>
    <xf numFmtId="0" fontId="28" fillId="0" borderId="42" xfId="0" applyFont="1" applyFill="1" applyBorder="1" applyAlignment="1" applyProtection="1">
      <alignment horizontal="left" vertical="center" wrapText="1"/>
      <protection locked="0"/>
    </xf>
    <xf numFmtId="0" fontId="28" fillId="6" borderId="11" xfId="0" applyFont="1" applyFill="1" applyBorder="1" applyAlignment="1" applyProtection="1">
      <alignment horizontal="justify" vertical="center" wrapText="1"/>
      <protection locked="0"/>
    </xf>
    <xf numFmtId="0" fontId="30" fillId="0" borderId="13" xfId="0" applyFont="1" applyFill="1" applyBorder="1" applyAlignment="1">
      <alignment vertical="center" wrapText="1"/>
    </xf>
    <xf numFmtId="0" fontId="31" fillId="0" borderId="11" xfId="0" applyFont="1" applyFill="1" applyBorder="1" applyAlignment="1" applyProtection="1">
      <alignment horizontal="justify" vertical="center" wrapText="1"/>
    </xf>
    <xf numFmtId="0" fontId="31" fillId="0" borderId="25" xfId="0" applyFont="1" applyBorder="1" applyAlignment="1">
      <alignment vertical="center" wrapText="1"/>
    </xf>
    <xf numFmtId="0" fontId="28" fillId="0" borderId="5" xfId="0" applyFont="1" applyFill="1" applyBorder="1" applyAlignment="1" applyProtection="1">
      <alignment horizontal="justify" vertical="center" wrapText="1"/>
      <protection locked="0"/>
    </xf>
    <xf numFmtId="0" fontId="31" fillId="0" borderId="11" xfId="0" applyFont="1" applyFill="1" applyBorder="1" applyAlignment="1" applyProtection="1">
      <alignment horizontal="justify" vertical="top" wrapText="1"/>
    </xf>
    <xf numFmtId="0" fontId="28" fillId="0" borderId="25" xfId="0" applyFont="1" applyFill="1" applyBorder="1" applyAlignment="1" applyProtection="1">
      <alignment horizontal="justify" vertical="center" wrapText="1"/>
      <protection locked="0"/>
    </xf>
    <xf numFmtId="0" fontId="31" fillId="0" borderId="40" xfId="0" applyFont="1" applyFill="1" applyBorder="1" applyAlignment="1">
      <alignment horizontal="justify" vertical="center" wrapText="1"/>
    </xf>
    <xf numFmtId="0" fontId="29" fillId="0" borderId="25" xfId="0" applyFont="1" applyFill="1" applyBorder="1" applyAlignment="1" applyProtection="1">
      <alignment horizontal="left" vertical="center" wrapText="1"/>
      <protection locked="0"/>
    </xf>
    <xf numFmtId="0" fontId="29" fillId="6" borderId="5" xfId="0" applyFont="1" applyFill="1" applyBorder="1" applyAlignment="1" applyProtection="1">
      <alignment horizontal="left" vertical="center" wrapText="1"/>
      <protection locked="0"/>
    </xf>
    <xf numFmtId="0" fontId="29" fillId="6" borderId="13" xfId="0" applyFont="1" applyFill="1" applyBorder="1" applyAlignment="1" applyProtection="1">
      <alignment horizontal="left" vertical="center" wrapText="1"/>
      <protection locked="0"/>
    </xf>
    <xf numFmtId="0" fontId="29" fillId="0" borderId="0" xfId="0" applyFont="1" applyFill="1" applyBorder="1" applyAlignment="1" applyProtection="1">
      <alignment horizontal="center" vertical="center" wrapText="1"/>
      <protection hidden="1"/>
    </xf>
    <xf numFmtId="0" fontId="33" fillId="6" borderId="61" xfId="0" applyFont="1" applyFill="1" applyBorder="1" applyAlignment="1">
      <alignment horizontal="center" vertical="center" wrapText="1" readingOrder="1"/>
    </xf>
    <xf numFmtId="0" fontId="33" fillId="6" borderId="62" xfId="0" applyFont="1" applyFill="1" applyBorder="1" applyAlignment="1">
      <alignment vertical="center" wrapText="1" readingOrder="1"/>
    </xf>
    <xf numFmtId="0" fontId="32" fillId="6" borderId="15" xfId="0" applyFont="1" applyFill="1" applyBorder="1" applyAlignment="1">
      <alignment horizontal="center" vertical="center" wrapText="1" readingOrder="1"/>
    </xf>
    <xf numFmtId="0" fontId="32" fillId="6" borderId="20" xfId="0" applyFont="1" applyFill="1" applyBorder="1" applyAlignment="1">
      <alignment horizontal="center" vertical="center" wrapText="1" readingOrder="1"/>
    </xf>
    <xf numFmtId="0" fontId="32" fillId="6" borderId="0" xfId="0" applyFont="1" applyFill="1"/>
    <xf numFmtId="0" fontId="37" fillId="0" borderId="0" xfId="0" applyFont="1" applyBorder="1"/>
    <xf numFmtId="0" fontId="37" fillId="6" borderId="0" xfId="0" applyFont="1" applyFill="1"/>
    <xf numFmtId="0" fontId="44" fillId="6" borderId="0" xfId="0" applyFont="1" applyFill="1" applyBorder="1" applyAlignment="1">
      <alignment horizontal="center" vertical="top" wrapText="1"/>
    </xf>
    <xf numFmtId="49" fontId="12" fillId="6" borderId="0" xfId="0" applyNumberFormat="1" applyFont="1" applyFill="1" applyBorder="1" applyAlignment="1" applyProtection="1">
      <alignment vertical="center" wrapText="1"/>
      <protection locked="0"/>
    </xf>
    <xf numFmtId="0" fontId="37" fillId="6" borderId="0" xfId="0" applyFont="1" applyFill="1" applyBorder="1"/>
    <xf numFmtId="0" fontId="39" fillId="6" borderId="0" xfId="0" applyFont="1" applyFill="1" applyBorder="1" applyAlignment="1" applyProtection="1">
      <alignment vertical="center" wrapText="1"/>
      <protection hidden="1"/>
    </xf>
    <xf numFmtId="0" fontId="44" fillId="6" borderId="0" xfId="0" applyFont="1" applyFill="1" applyBorder="1" applyAlignment="1">
      <alignment vertical="top" wrapText="1"/>
    </xf>
    <xf numFmtId="0" fontId="10" fillId="6" borderId="0" xfId="0" applyFont="1" applyFill="1" applyBorder="1" applyAlignment="1" applyProtection="1">
      <alignment vertical="center" wrapText="1"/>
      <protection hidden="1"/>
    </xf>
    <xf numFmtId="0" fontId="0" fillId="6" borderId="0" xfId="0" applyFill="1"/>
    <xf numFmtId="0" fontId="38" fillId="19" borderId="1" xfId="0" applyFont="1" applyFill="1" applyBorder="1" applyAlignment="1" applyProtection="1">
      <alignment horizontal="center" vertical="center"/>
      <protection locked="0"/>
    </xf>
    <xf numFmtId="0" fontId="38" fillId="19" borderId="19" xfId="0" applyFont="1" applyFill="1" applyBorder="1" applyAlignment="1" applyProtection="1">
      <alignment horizontal="center" vertical="center"/>
      <protection locked="0"/>
    </xf>
    <xf numFmtId="0" fontId="38" fillId="20" borderId="1" xfId="0" applyFont="1" applyFill="1" applyBorder="1" applyAlignment="1" applyProtection="1">
      <alignment horizontal="center" vertical="center" wrapText="1"/>
      <protection locked="0"/>
    </xf>
    <xf numFmtId="0" fontId="38" fillId="20" borderId="14" xfId="0" applyFont="1" applyFill="1" applyBorder="1" applyAlignment="1" applyProtection="1">
      <alignment horizontal="center" vertical="center" wrapText="1"/>
      <protection locked="0"/>
    </xf>
    <xf numFmtId="0" fontId="36" fillId="6" borderId="84" xfId="0" applyFont="1" applyFill="1" applyBorder="1" applyAlignment="1">
      <alignment horizontal="justify" vertical="center" wrapText="1"/>
    </xf>
    <xf numFmtId="0" fontId="36" fillId="0" borderId="5" xfId="0" applyFont="1" applyBorder="1" applyAlignment="1">
      <alignment horizontal="justify" vertical="center" wrapText="1"/>
    </xf>
    <xf numFmtId="0" fontId="36" fillId="0" borderId="58" xfId="0" applyFont="1" applyBorder="1" applyAlignment="1">
      <alignment horizontal="justify" vertical="center" wrapText="1"/>
    </xf>
    <xf numFmtId="0" fontId="36" fillId="0" borderId="13" xfId="0" applyFont="1" applyBorder="1" applyAlignment="1">
      <alignment horizontal="justify" vertical="center" wrapText="1"/>
    </xf>
    <xf numFmtId="0" fontId="36" fillId="0" borderId="59" xfId="0" applyFont="1" applyBorder="1" applyAlignment="1">
      <alignment horizontal="justify" vertical="center" wrapText="1"/>
    </xf>
    <xf numFmtId="0" fontId="46" fillId="20" borderId="12" xfId="0" applyFont="1" applyFill="1" applyBorder="1" applyAlignment="1" applyProtection="1">
      <alignment horizontal="center" vertical="center" wrapText="1"/>
      <protection locked="0"/>
    </xf>
    <xf numFmtId="0" fontId="8" fillId="21" borderId="1" xfId="0" applyFont="1" applyFill="1" applyBorder="1" applyAlignment="1" applyProtection="1">
      <alignment horizontal="center" vertical="center"/>
      <protection locked="0"/>
    </xf>
    <xf numFmtId="0" fontId="8" fillId="21" borderId="19" xfId="0" applyFont="1" applyFill="1" applyBorder="1" applyAlignment="1" applyProtection="1">
      <alignment horizontal="center" vertical="center"/>
      <protection locked="0"/>
    </xf>
    <xf numFmtId="0" fontId="8" fillId="21" borderId="1" xfId="0" applyFont="1" applyFill="1" applyBorder="1" applyAlignment="1" applyProtection="1">
      <alignment horizontal="center" vertical="center" wrapText="1"/>
      <protection locked="0"/>
    </xf>
    <xf numFmtId="0" fontId="8" fillId="21" borderId="14" xfId="0" applyFont="1" applyFill="1" applyBorder="1" applyAlignment="1" applyProtection="1">
      <alignment horizontal="center" vertical="center" wrapText="1"/>
      <protection locked="0"/>
    </xf>
    <xf numFmtId="0" fontId="8" fillId="22" borderId="1" xfId="0" applyFont="1" applyFill="1" applyBorder="1" applyAlignment="1" applyProtection="1">
      <alignment horizontal="center" vertical="center"/>
      <protection locked="0"/>
    </xf>
    <xf numFmtId="0" fontId="8" fillId="22" borderId="19" xfId="0" applyFont="1" applyFill="1" applyBorder="1" applyAlignment="1" applyProtection="1">
      <alignment horizontal="center" vertical="center"/>
      <protection locked="0"/>
    </xf>
    <xf numFmtId="0" fontId="8" fillId="22" borderId="1" xfId="0" applyFont="1" applyFill="1" applyBorder="1" applyAlignment="1" applyProtection="1">
      <alignment horizontal="center" vertical="center" wrapText="1"/>
      <protection locked="0"/>
    </xf>
    <xf numFmtId="0" fontId="8" fillId="22" borderId="14" xfId="0" applyFont="1" applyFill="1" applyBorder="1" applyAlignment="1" applyProtection="1">
      <alignment horizontal="center" vertical="center" wrapText="1"/>
      <protection locked="0"/>
    </xf>
    <xf numFmtId="0" fontId="31" fillId="0" borderId="13" xfId="0" applyFont="1" applyFill="1" applyBorder="1" applyAlignment="1" applyProtection="1">
      <alignment horizontal="left" vertical="center" wrapText="1"/>
    </xf>
    <xf numFmtId="0" fontId="32" fillId="0" borderId="0" xfId="0" applyFont="1" applyBorder="1"/>
    <xf numFmtId="0" fontId="32" fillId="6" borderId="0" xfId="0" applyFont="1" applyFill="1" applyBorder="1" applyAlignment="1">
      <alignment vertical="center" wrapText="1"/>
    </xf>
    <xf numFmtId="0" fontId="38" fillId="19" borderId="14" xfId="0" applyFont="1" applyFill="1" applyBorder="1" applyAlignment="1" applyProtection="1">
      <alignment horizontal="center" vertical="center"/>
      <protection locked="0"/>
    </xf>
    <xf numFmtId="0" fontId="38" fillId="19" borderId="38" xfId="0" applyFont="1" applyFill="1" applyBorder="1" applyAlignment="1" applyProtection="1">
      <alignment horizontal="center" vertical="center"/>
      <protection locked="0"/>
    </xf>
    <xf numFmtId="0" fontId="32" fillId="6" borderId="0" xfId="0" applyFont="1" applyFill="1" applyBorder="1" applyAlignment="1"/>
    <xf numFmtId="0" fontId="33" fillId="6" borderId="1" xfId="0" applyFont="1" applyFill="1" applyBorder="1" applyAlignment="1">
      <alignment horizontal="center" vertical="center" wrapText="1" readingOrder="1"/>
    </xf>
    <xf numFmtId="0" fontId="34" fillId="0" borderId="17" xfId="0" applyFont="1" applyBorder="1" applyAlignment="1">
      <alignment vertical="center"/>
    </xf>
    <xf numFmtId="0" fontId="34" fillId="0" borderId="92" xfId="0" applyFont="1" applyBorder="1" applyAlignment="1">
      <alignment vertical="center"/>
    </xf>
    <xf numFmtId="0" fontId="34" fillId="0" borderId="93" xfId="0" applyFont="1" applyBorder="1" applyAlignment="1">
      <alignment vertical="center"/>
    </xf>
    <xf numFmtId="0" fontId="34" fillId="6" borderId="0" xfId="0" applyFont="1" applyFill="1" applyBorder="1" applyAlignment="1">
      <alignment vertical="center"/>
    </xf>
    <xf numFmtId="0" fontId="32" fillId="6" borderId="0" xfId="0" applyFont="1" applyFill="1" applyBorder="1" applyAlignment="1">
      <alignment vertical="top" wrapText="1"/>
    </xf>
    <xf numFmtId="0" fontId="44" fillId="6" borderId="0" xfId="0" applyFont="1" applyFill="1" applyAlignment="1">
      <alignment horizontal="left" vertical="top" wrapText="1"/>
    </xf>
    <xf numFmtId="0" fontId="43" fillId="6" borderId="0" xfId="0" applyFont="1" applyFill="1" applyAlignment="1">
      <alignment horizontal="left" vertical="top"/>
    </xf>
    <xf numFmtId="0" fontId="33" fillId="6" borderId="0" xfId="0" applyFont="1" applyFill="1" applyBorder="1" applyAlignment="1">
      <alignment horizontal="center" vertical="center"/>
    </xf>
    <xf numFmtId="0" fontId="32" fillId="6" borderId="0" xfId="0" applyFont="1" applyFill="1" applyBorder="1" applyAlignment="1">
      <alignment horizontal="center" wrapText="1"/>
    </xf>
    <xf numFmtId="0" fontId="32" fillId="14" borderId="0" xfId="0" applyFont="1" applyFill="1" applyAlignment="1">
      <alignment horizontal="center" wrapText="1"/>
    </xf>
    <xf numFmtId="0" fontId="38" fillId="6" borderId="0" xfId="0" applyFont="1" applyFill="1" applyBorder="1" applyAlignment="1" applyProtection="1">
      <alignment vertical="top" wrapText="1"/>
      <protection locked="0"/>
    </xf>
    <xf numFmtId="0" fontId="33" fillId="6" borderId="103" xfId="0" applyFont="1" applyFill="1" applyBorder="1" applyAlignment="1">
      <alignment horizontal="center" vertical="center"/>
    </xf>
    <xf numFmtId="0" fontId="50" fillId="6" borderId="0" xfId="0" applyFont="1" applyFill="1" applyAlignment="1">
      <alignment horizontal="left" vertical="top" wrapText="1"/>
    </xf>
    <xf numFmtId="0" fontId="49" fillId="6" borderId="0" xfId="0" applyFont="1" applyFill="1" applyAlignment="1">
      <alignment horizontal="left" vertical="top"/>
    </xf>
    <xf numFmtId="0" fontId="21" fillId="0" borderId="11" xfId="0" applyFont="1" applyFill="1" applyBorder="1" applyAlignment="1" applyProtection="1">
      <alignment horizontal="center" vertical="center" wrapText="1"/>
    </xf>
    <xf numFmtId="0" fontId="31" fillId="6" borderId="0" xfId="0" applyFont="1" applyFill="1" applyAlignment="1">
      <alignment horizontal="justify" vertical="center"/>
    </xf>
    <xf numFmtId="0" fontId="31" fillId="0" borderId="0" xfId="0" applyFont="1" applyAlignment="1">
      <alignment horizontal="justify" vertical="center"/>
    </xf>
    <xf numFmtId="0" fontId="31" fillId="14" borderId="0" xfId="0" applyFont="1" applyFill="1" applyAlignment="1">
      <alignment horizontal="justify" vertical="center"/>
    </xf>
    <xf numFmtId="0" fontId="38" fillId="0" borderId="0" xfId="0" applyFont="1" applyBorder="1" applyAlignment="1">
      <alignment horizontal="center" vertical="center"/>
    </xf>
    <xf numFmtId="0" fontId="31" fillId="14" borderId="11" xfId="0" applyFont="1" applyFill="1" applyBorder="1" applyAlignment="1">
      <alignment horizontal="justify" vertical="center"/>
    </xf>
    <xf numFmtId="0" fontId="31" fillId="14" borderId="11" xfId="0" applyFont="1" applyFill="1" applyBorder="1" applyAlignment="1">
      <alignment horizontal="center" vertical="center"/>
    </xf>
    <xf numFmtId="0" fontId="38" fillId="14" borderId="0" xfId="0" applyFont="1" applyFill="1" applyAlignment="1"/>
    <xf numFmtId="0" fontId="31" fillId="14" borderId="0" xfId="0" applyFont="1" applyFill="1" applyAlignment="1">
      <alignment vertical="center" wrapText="1"/>
    </xf>
    <xf numFmtId="0" fontId="31" fillId="14" borderId="0" xfId="0" applyFont="1" applyFill="1"/>
    <xf numFmtId="0" fontId="31" fillId="0" borderId="11" xfId="0" applyFont="1" applyFill="1" applyBorder="1" applyAlignment="1">
      <alignment horizontal="justify" vertical="center"/>
    </xf>
    <xf numFmtId="0" fontId="29" fillId="14" borderId="11" xfId="0" applyFont="1" applyFill="1" applyBorder="1" applyAlignment="1">
      <alignment horizontal="center" vertical="center"/>
    </xf>
    <xf numFmtId="0" fontId="31" fillId="14" borderId="11" xfId="0" applyFont="1" applyFill="1" applyBorder="1" applyAlignment="1">
      <alignment horizontal="center"/>
    </xf>
    <xf numFmtId="0" fontId="38" fillId="6" borderId="0" xfId="0" applyFont="1" applyFill="1" applyBorder="1" applyAlignment="1">
      <alignment horizontal="center" vertical="center"/>
    </xf>
    <xf numFmtId="0" fontId="31" fillId="6" borderId="0" xfId="0" applyFont="1" applyFill="1" applyBorder="1" applyAlignment="1">
      <alignment horizontal="justify" vertical="center"/>
    </xf>
    <xf numFmtId="0" fontId="31" fillId="14" borderId="118" xfId="0" applyFont="1" applyFill="1" applyBorder="1" applyAlignment="1">
      <alignment horizontal="center" vertical="center"/>
    </xf>
    <xf numFmtId="0" fontId="31" fillId="0" borderId="159" xfId="0" applyFont="1" applyBorder="1" applyAlignment="1">
      <alignment horizontal="left" vertical="top"/>
    </xf>
    <xf numFmtId="0" fontId="31" fillId="0" borderId="161" xfId="0" applyFont="1" applyBorder="1" applyAlignment="1">
      <alignment horizontal="left" vertical="top"/>
    </xf>
    <xf numFmtId="0" fontId="31" fillId="0" borderId="160" xfId="0" applyFont="1" applyBorder="1" applyAlignment="1">
      <alignment horizontal="left" vertical="top"/>
    </xf>
    <xf numFmtId="0" fontId="31" fillId="14" borderId="150" xfId="0" applyFont="1" applyFill="1" applyBorder="1" applyAlignment="1">
      <alignment horizontal="center" vertical="center"/>
    </xf>
    <xf numFmtId="0" fontId="31" fillId="14" borderId="157" xfId="0" applyFont="1" applyFill="1" applyBorder="1" applyAlignment="1">
      <alignment horizontal="center" vertical="center"/>
    </xf>
    <xf numFmtId="0" fontId="31" fillId="14" borderId="172" xfId="0" applyFont="1" applyFill="1" applyBorder="1" applyAlignment="1">
      <alignment horizontal="center" vertical="center"/>
    </xf>
    <xf numFmtId="0" fontId="31" fillId="14" borderId="178" xfId="0" applyFont="1" applyFill="1" applyBorder="1" applyAlignment="1">
      <alignment horizontal="justify" vertical="center"/>
    </xf>
    <xf numFmtId="0" fontId="31" fillId="14" borderId="175" xfId="0" applyFont="1" applyFill="1" applyBorder="1" applyAlignment="1">
      <alignment horizontal="justify" vertical="center"/>
    </xf>
    <xf numFmtId="0" fontId="53" fillId="14" borderId="181" xfId="0" applyFont="1" applyFill="1" applyBorder="1" applyAlignment="1">
      <alignment horizontal="center" vertical="center"/>
    </xf>
    <xf numFmtId="0" fontId="31" fillId="14" borderId="182" xfId="0" applyFont="1" applyFill="1" applyBorder="1" applyAlignment="1">
      <alignment horizontal="justify" vertical="center"/>
    </xf>
    <xf numFmtId="0" fontId="31" fillId="14" borderId="177" xfId="0" applyFont="1" applyFill="1" applyBorder="1" applyAlignment="1">
      <alignment horizontal="center" vertical="center"/>
    </xf>
    <xf numFmtId="0" fontId="52" fillId="14" borderId="110" xfId="0" applyFont="1" applyFill="1" applyBorder="1" applyAlignment="1">
      <alignment horizontal="justify" vertical="center"/>
    </xf>
    <xf numFmtId="0" fontId="52" fillId="14" borderId="112" xfId="0" applyFont="1" applyFill="1" applyBorder="1" applyAlignment="1">
      <alignment horizontal="justify" vertical="center"/>
    </xf>
    <xf numFmtId="0" fontId="31" fillId="14" borderId="113" xfId="0" applyFont="1" applyFill="1" applyBorder="1" applyAlignment="1">
      <alignment horizontal="justify" vertical="center"/>
    </xf>
    <xf numFmtId="0" fontId="31" fillId="14" borderId="114" xfId="0" applyFont="1" applyFill="1" applyBorder="1" applyAlignment="1">
      <alignment horizontal="justify" vertical="center"/>
    </xf>
    <xf numFmtId="0" fontId="31" fillId="14" borderId="115" xfId="0" applyFont="1" applyFill="1" applyBorder="1" applyAlignment="1">
      <alignment horizontal="justify" vertical="center"/>
    </xf>
    <xf numFmtId="0" fontId="31" fillId="14" borderId="117" xfId="0" applyFont="1" applyFill="1" applyBorder="1" applyAlignment="1">
      <alignment horizontal="justify" vertical="center"/>
    </xf>
    <xf numFmtId="0" fontId="52" fillId="14" borderId="183" xfId="0" applyFont="1" applyFill="1" applyBorder="1" applyAlignment="1">
      <alignment horizontal="justify" vertical="center"/>
    </xf>
    <xf numFmtId="0" fontId="52" fillId="14" borderId="156" xfId="0" applyFont="1" applyFill="1" applyBorder="1" applyAlignment="1">
      <alignment horizontal="justify" vertical="center"/>
    </xf>
    <xf numFmtId="0" fontId="31" fillId="14" borderId="184" xfId="0" applyFont="1" applyFill="1" applyBorder="1" applyAlignment="1">
      <alignment horizontal="justify" vertical="center"/>
    </xf>
    <xf numFmtId="0" fontId="31" fillId="14" borderId="185" xfId="0" applyFont="1" applyFill="1" applyBorder="1" applyAlignment="1">
      <alignment horizontal="justify" vertical="center"/>
    </xf>
    <xf numFmtId="0" fontId="31" fillId="14" borderId="0" xfId="0" applyFont="1" applyFill="1" applyBorder="1" applyAlignment="1">
      <alignment horizontal="justify" vertical="center" wrapText="1"/>
    </xf>
    <xf numFmtId="0" fontId="31" fillId="14" borderId="114" xfId="0" applyFont="1" applyFill="1" applyBorder="1" applyAlignment="1">
      <alignment horizontal="center" vertical="center"/>
    </xf>
    <xf numFmtId="0" fontId="31" fillId="14" borderId="116" xfId="0" applyFont="1" applyFill="1" applyBorder="1" applyAlignment="1">
      <alignment horizontal="justify" vertical="center"/>
    </xf>
    <xf numFmtId="0" fontId="31" fillId="14" borderId="117" xfId="0" applyFont="1" applyFill="1" applyBorder="1" applyAlignment="1">
      <alignment horizontal="center" vertical="center"/>
    </xf>
    <xf numFmtId="0" fontId="52" fillId="14" borderId="111" xfId="0" applyFont="1" applyFill="1" applyBorder="1" applyAlignment="1">
      <alignment horizontal="justify" vertical="center"/>
    </xf>
    <xf numFmtId="0" fontId="52" fillId="14" borderId="112" xfId="0" applyFont="1" applyFill="1" applyBorder="1" applyAlignment="1">
      <alignment horizontal="center" vertical="center"/>
    </xf>
    <xf numFmtId="0" fontId="29" fillId="14" borderId="110" xfId="0" applyFont="1" applyFill="1" applyBorder="1" applyAlignment="1">
      <alignment horizontal="justify" vertical="center"/>
    </xf>
    <xf numFmtId="0" fontId="29" fillId="14" borderId="112" xfId="0" applyFont="1" applyFill="1" applyBorder="1" applyAlignment="1">
      <alignment horizontal="justify" vertical="center"/>
    </xf>
    <xf numFmtId="0" fontId="29" fillId="14" borderId="114" xfId="0" applyFont="1" applyFill="1" applyBorder="1" applyAlignment="1">
      <alignment horizontal="justify" vertical="center"/>
    </xf>
    <xf numFmtId="0" fontId="29" fillId="14" borderId="185" xfId="0" applyFont="1" applyFill="1" applyBorder="1" applyAlignment="1">
      <alignment horizontal="justify" vertical="center"/>
    </xf>
    <xf numFmtId="0" fontId="38" fillId="36" borderId="106" xfId="0" applyFont="1" applyFill="1" applyBorder="1" applyAlignment="1">
      <alignment horizontal="center" vertical="center"/>
    </xf>
    <xf numFmtId="0" fontId="38" fillId="36" borderId="164" xfId="0" applyFont="1" applyFill="1" applyBorder="1" applyAlignment="1">
      <alignment horizontal="center" vertical="center"/>
    </xf>
    <xf numFmtId="0" fontId="38" fillId="36" borderId="165" xfId="0" applyFont="1" applyFill="1" applyBorder="1" applyAlignment="1">
      <alignment horizontal="center" vertical="center"/>
    </xf>
    <xf numFmtId="0" fontId="38" fillId="36" borderId="3" xfId="0" applyFont="1" applyFill="1" applyBorder="1" applyAlignment="1">
      <alignment horizontal="justify" vertical="center"/>
    </xf>
    <xf numFmtId="0" fontId="38" fillId="36" borderId="136" xfId="0" applyFont="1" applyFill="1" applyBorder="1" applyAlignment="1">
      <alignment horizontal="center" vertical="center"/>
    </xf>
    <xf numFmtId="0" fontId="38" fillId="36" borderId="139" xfId="0" applyFont="1" applyFill="1" applyBorder="1" applyAlignment="1">
      <alignment horizontal="justify" vertical="center"/>
    </xf>
    <xf numFmtId="0" fontId="38" fillId="36" borderId="141" xfId="0" applyFont="1" applyFill="1" applyBorder="1" applyAlignment="1">
      <alignment horizontal="center" vertical="center"/>
    </xf>
    <xf numFmtId="0" fontId="38" fillId="36" borderId="179" xfId="0" applyFont="1" applyFill="1" applyBorder="1" applyAlignment="1">
      <alignment horizontal="justify" vertical="center"/>
    </xf>
    <xf numFmtId="0" fontId="38" fillId="36" borderId="180" xfId="0" applyFont="1" applyFill="1" applyBorder="1" applyAlignment="1">
      <alignment horizontal="justify" vertical="center"/>
    </xf>
    <xf numFmtId="0" fontId="38" fillId="36" borderId="186" xfId="0" applyFont="1" applyFill="1" applyBorder="1" applyAlignment="1">
      <alignment horizontal="justify" vertical="center"/>
    </xf>
    <xf numFmtId="0" fontId="38" fillId="19" borderId="27" xfId="0" applyFont="1" applyFill="1" applyBorder="1" applyAlignment="1">
      <alignment horizontal="justify" vertical="center"/>
    </xf>
    <xf numFmtId="0" fontId="19" fillId="14" borderId="0" xfId="0" applyFont="1" applyFill="1"/>
    <xf numFmtId="0" fontId="19" fillId="0" borderId="0" xfId="0" applyFont="1"/>
    <xf numFmtId="0" fontId="19" fillId="14" borderId="0" xfId="0" applyFont="1" applyFill="1" applyAlignment="1"/>
    <xf numFmtId="0" fontId="54" fillId="6" borderId="106" xfId="0" applyFont="1" applyFill="1" applyBorder="1" applyAlignment="1">
      <alignment vertical="center" wrapText="1"/>
    </xf>
    <xf numFmtId="0" fontId="54" fillId="6" borderId="0" xfId="0" applyFont="1" applyFill="1" applyBorder="1" applyAlignment="1">
      <alignment vertical="center" wrapText="1"/>
    </xf>
    <xf numFmtId="0" fontId="19" fillId="6" borderId="0" xfId="0" applyFont="1" applyFill="1" applyBorder="1" applyAlignment="1"/>
    <xf numFmtId="0" fontId="54" fillId="14" borderId="0" xfId="0" applyFont="1" applyFill="1"/>
    <xf numFmtId="0" fontId="54" fillId="6" borderId="0" xfId="0" applyFont="1" applyFill="1"/>
    <xf numFmtId="0" fontId="56" fillId="24" borderId="110" xfId="0" applyFont="1" applyFill="1" applyBorder="1" applyAlignment="1">
      <alignment horizontal="center" vertical="center" wrapText="1"/>
    </xf>
    <xf numFmtId="0" fontId="56" fillId="24" borderId="111" xfId="0" applyFont="1" applyFill="1" applyBorder="1" applyAlignment="1">
      <alignment horizontal="center" vertical="center" wrapText="1"/>
    </xf>
    <xf numFmtId="0" fontId="56" fillId="24" borderId="112" xfId="0" applyFont="1" applyFill="1" applyBorder="1" applyAlignment="1">
      <alignment horizontal="center" vertical="center" wrapText="1"/>
    </xf>
    <xf numFmtId="0" fontId="19" fillId="6" borderId="131" xfId="0" applyFont="1" applyFill="1" applyBorder="1" applyAlignment="1"/>
    <xf numFmtId="0" fontId="56" fillId="0" borderId="113" xfId="0" applyFont="1" applyBorder="1" applyAlignment="1">
      <alignment vertical="center" wrapText="1"/>
    </xf>
    <xf numFmtId="0" fontId="19" fillId="0" borderId="11" xfId="0" applyFont="1" applyBorder="1" applyAlignment="1">
      <alignment vertical="top" wrapText="1"/>
    </xf>
    <xf numFmtId="0" fontId="19" fillId="0" borderId="11" xfId="0" applyFont="1" applyBorder="1" applyAlignment="1">
      <alignment vertical="center" wrapText="1"/>
    </xf>
    <xf numFmtId="0" fontId="19" fillId="0" borderId="114" xfId="0" applyFont="1" applyBorder="1" applyAlignment="1">
      <alignment horizontal="center" vertical="center" wrapText="1"/>
    </xf>
    <xf numFmtId="0" fontId="57" fillId="23" borderId="53" xfId="0" applyFont="1" applyFill="1" applyBorder="1" applyAlignment="1">
      <alignment horizontal="center" vertical="center" wrapText="1"/>
    </xf>
    <xf numFmtId="0" fontId="57" fillId="23" borderId="11" xfId="0" applyFont="1" applyFill="1" applyBorder="1" applyAlignment="1">
      <alignment horizontal="center" vertical="center" wrapText="1"/>
    </xf>
    <xf numFmtId="0" fontId="57" fillId="23" borderId="55" xfId="0" applyFont="1" applyFill="1" applyBorder="1" applyAlignment="1">
      <alignment horizontal="center" vertical="center" wrapText="1"/>
    </xf>
    <xf numFmtId="0" fontId="56" fillId="0" borderId="113" xfId="0" applyFont="1" applyBorder="1" applyAlignment="1">
      <alignment horizontal="left" vertical="center" wrapText="1"/>
    </xf>
    <xf numFmtId="0" fontId="54" fillId="6" borderId="53" xfId="0" applyFont="1" applyFill="1" applyBorder="1" applyAlignment="1">
      <alignment horizontal="center" vertical="center" wrapText="1"/>
    </xf>
    <xf numFmtId="0" fontId="54" fillId="0" borderId="11" xfId="0" applyFont="1" applyBorder="1" applyAlignment="1">
      <alignment horizontal="center" vertical="center" wrapText="1"/>
    </xf>
    <xf numFmtId="0" fontId="54" fillId="0" borderId="55" xfId="0" applyFont="1" applyBorder="1" applyAlignment="1">
      <alignment vertical="center" wrapText="1"/>
    </xf>
    <xf numFmtId="0" fontId="19" fillId="0" borderId="11" xfId="0" applyFont="1" applyBorder="1" applyAlignment="1">
      <alignment horizontal="justify" vertical="center" wrapText="1"/>
    </xf>
    <xf numFmtId="0" fontId="56" fillId="34" borderId="109" xfId="0" applyFont="1" applyFill="1" applyBorder="1" applyAlignment="1">
      <alignment wrapText="1"/>
    </xf>
    <xf numFmtId="0" fontId="54" fillId="0" borderId="53" xfId="0" applyFont="1" applyBorder="1" applyAlignment="1">
      <alignment horizontal="center" vertical="center" wrapText="1"/>
    </xf>
    <xf numFmtId="0" fontId="56" fillId="0" borderId="113" xfId="0" applyFont="1" applyBorder="1" applyAlignment="1">
      <alignment horizontal="left" vertical="center"/>
    </xf>
    <xf numFmtId="0" fontId="56" fillId="0" borderId="115" xfId="0" applyFont="1" applyBorder="1" applyAlignment="1">
      <alignment horizontal="left" vertical="center" wrapText="1"/>
    </xf>
    <xf numFmtId="0" fontId="19" fillId="0" borderId="116" xfId="0" applyFont="1" applyBorder="1" applyAlignment="1">
      <alignment horizontal="left" vertical="center" wrapText="1"/>
    </xf>
    <xf numFmtId="0" fontId="19" fillId="0" borderId="116" xfId="0" applyFont="1" applyBorder="1" applyAlignment="1">
      <alignment horizontal="justify" vertical="center" wrapText="1"/>
    </xf>
    <xf numFmtId="0" fontId="19" fillId="0" borderId="117" xfId="0" applyFont="1" applyBorder="1" applyAlignment="1">
      <alignment horizontal="center" vertical="center" wrapText="1"/>
    </xf>
    <xf numFmtId="0" fontId="54" fillId="0" borderId="11" xfId="0" applyFont="1" applyBorder="1" applyAlignment="1">
      <alignment horizontal="center" vertical="center"/>
    </xf>
    <xf numFmtId="0" fontId="56" fillId="14" borderId="0" xfId="0" applyFont="1" applyFill="1" applyBorder="1" applyAlignment="1">
      <alignment horizontal="left" vertical="center" wrapText="1"/>
    </xf>
    <xf numFmtId="0" fontId="19" fillId="14" borderId="0" xfId="0" applyFont="1" applyFill="1" applyBorder="1" applyAlignment="1">
      <alignment horizontal="left" vertical="center" wrapText="1"/>
    </xf>
    <xf numFmtId="0" fontId="19" fillId="14" borderId="0" xfId="0" applyFont="1" applyFill="1" applyBorder="1" applyAlignment="1">
      <alignment horizontal="justify" vertical="center" wrapText="1"/>
    </xf>
    <xf numFmtId="0" fontId="19" fillId="14" borderId="0" xfId="0" applyFont="1" applyFill="1" applyBorder="1" applyAlignment="1">
      <alignment horizontal="center" vertical="center" wrapText="1"/>
    </xf>
    <xf numFmtId="0" fontId="54" fillId="0" borderId="56" xfId="0" applyFont="1" applyBorder="1" applyAlignment="1">
      <alignment horizontal="center" vertical="center" wrapText="1"/>
    </xf>
    <xf numFmtId="0" fontId="54" fillId="0" borderId="13" xfId="0" applyFont="1" applyBorder="1" applyAlignment="1">
      <alignment horizontal="center" vertical="center" wrapText="1"/>
    </xf>
    <xf numFmtId="0" fontId="54" fillId="0" borderId="59" xfId="0" applyFont="1" applyBorder="1" applyAlignment="1">
      <alignment vertical="center" wrapText="1"/>
    </xf>
    <xf numFmtId="0" fontId="54" fillId="6" borderId="0" xfId="0" applyFont="1" applyFill="1" applyBorder="1" applyAlignment="1"/>
    <xf numFmtId="0" fontId="19" fillId="6" borderId="0" xfId="0" applyFont="1" applyFill="1" applyBorder="1"/>
    <xf numFmtId="0" fontId="19" fillId="14" borderId="0" xfId="0" applyFont="1" applyFill="1" applyBorder="1" applyAlignment="1">
      <alignment horizontal="center" vertical="center" wrapText="1" readingOrder="1"/>
    </xf>
    <xf numFmtId="0" fontId="56" fillId="24" borderId="141" xfId="0" applyFont="1" applyFill="1" applyBorder="1" applyAlignment="1">
      <alignment horizontal="center" vertical="center"/>
    </xf>
    <xf numFmtId="0" fontId="56" fillId="23" borderId="106" xfId="0" applyFont="1" applyFill="1" applyBorder="1" applyAlignment="1">
      <alignment horizontal="center" vertical="center"/>
    </xf>
    <xf numFmtId="0" fontId="58" fillId="6" borderId="156" xfId="0" applyFont="1" applyFill="1" applyBorder="1" applyAlignment="1">
      <alignment horizontal="center" vertical="center" wrapText="1"/>
    </xf>
    <xf numFmtId="0" fontId="58" fillId="6" borderId="121" xfId="0" applyFont="1" applyFill="1" applyBorder="1" applyAlignment="1">
      <alignment horizontal="center" vertical="center" wrapText="1"/>
    </xf>
    <xf numFmtId="0" fontId="58" fillId="6" borderId="0" xfId="0" applyFont="1" applyFill="1" applyBorder="1" applyAlignment="1">
      <alignment horizontal="center" vertical="center" wrapText="1"/>
    </xf>
    <xf numFmtId="0" fontId="19" fillId="14" borderId="0" xfId="0" applyFont="1" applyFill="1" applyAlignment="1">
      <alignment horizontal="center"/>
    </xf>
    <xf numFmtId="0" fontId="59" fillId="6" borderId="114" xfId="0" applyFont="1" applyFill="1" applyBorder="1" applyAlignment="1">
      <alignment horizontal="center" vertical="center" wrapText="1"/>
    </xf>
    <xf numFmtId="0" fontId="56" fillId="14" borderId="0" xfId="0" applyFont="1" applyFill="1" applyBorder="1" applyAlignment="1">
      <alignment vertical="center"/>
    </xf>
    <xf numFmtId="0" fontId="58" fillId="6" borderId="123" xfId="0" applyFont="1" applyFill="1" applyBorder="1" applyAlignment="1">
      <alignment horizontal="center" vertical="center" wrapText="1"/>
    </xf>
    <xf numFmtId="0" fontId="19" fillId="6" borderId="0" xfId="0" applyFont="1" applyFill="1"/>
    <xf numFmtId="0" fontId="59" fillId="6" borderId="117" xfId="0" applyFont="1" applyFill="1" applyBorder="1" applyAlignment="1">
      <alignment horizontal="center" vertical="center" wrapText="1"/>
    </xf>
    <xf numFmtId="0" fontId="19" fillId="14" borderId="0" xfId="0" applyFont="1" applyFill="1" applyBorder="1"/>
    <xf numFmtId="0" fontId="58" fillId="6" borderId="126" xfId="0" applyFont="1" applyFill="1" applyBorder="1" applyAlignment="1">
      <alignment horizontal="center" vertical="center" wrapText="1"/>
    </xf>
    <xf numFmtId="0" fontId="58" fillId="6" borderId="0" xfId="0" applyFont="1" applyFill="1" applyBorder="1" applyAlignment="1">
      <alignment horizontal="left" vertical="center" wrapText="1"/>
    </xf>
    <xf numFmtId="0" fontId="59" fillId="6" borderId="0" xfId="0" applyFont="1" applyFill="1" applyBorder="1" applyAlignment="1">
      <alignment horizontal="center" vertical="center" wrapText="1"/>
    </xf>
    <xf numFmtId="0" fontId="19" fillId="14" borderId="0" xfId="0" applyFont="1" applyFill="1" applyAlignment="1">
      <alignment textRotation="90"/>
    </xf>
    <xf numFmtId="0" fontId="60" fillId="32" borderId="162" xfId="0" applyFont="1" applyFill="1" applyBorder="1" applyAlignment="1">
      <alignment horizontal="center" vertical="center"/>
    </xf>
    <xf numFmtId="0" fontId="61" fillId="32" borderId="167" xfId="0" applyFont="1" applyFill="1" applyBorder="1" applyAlignment="1">
      <alignment horizontal="center" vertical="center" wrapText="1"/>
    </xf>
    <xf numFmtId="0" fontId="61" fillId="32" borderId="169" xfId="0" applyFont="1" applyFill="1" applyBorder="1" applyAlignment="1">
      <alignment horizontal="center" vertical="center" wrapText="1"/>
    </xf>
    <xf numFmtId="0" fontId="61" fillId="32" borderId="170" xfId="0" applyFont="1" applyFill="1" applyBorder="1" applyAlignment="1">
      <alignment horizontal="center" vertical="center" wrapText="1"/>
    </xf>
    <xf numFmtId="0" fontId="19" fillId="6" borderId="0" xfId="0" applyFont="1" applyFill="1" applyBorder="1" applyAlignment="1">
      <alignment vertical="top" wrapText="1"/>
    </xf>
    <xf numFmtId="0" fontId="61" fillId="33" borderId="119" xfId="0" applyFont="1" applyFill="1" applyBorder="1" applyAlignment="1">
      <alignment horizontal="center" vertical="center" wrapText="1"/>
    </xf>
    <xf numFmtId="0" fontId="63" fillId="6" borderId="0" xfId="0" applyFont="1" applyFill="1" applyBorder="1" applyAlignment="1">
      <alignment horizontal="justify" vertical="top"/>
    </xf>
    <xf numFmtId="0" fontId="61" fillId="33" borderId="122" xfId="0" applyFont="1" applyFill="1" applyBorder="1" applyAlignment="1">
      <alignment horizontal="center" vertical="center" wrapText="1"/>
    </xf>
    <xf numFmtId="0" fontId="64" fillId="33" borderId="122" xfId="0" applyFont="1" applyFill="1" applyBorder="1" applyAlignment="1">
      <alignment horizontal="center" vertical="center" wrapText="1"/>
    </xf>
    <xf numFmtId="0" fontId="56" fillId="14" borderId="0" xfId="0" applyFont="1" applyFill="1" applyAlignment="1">
      <alignment vertical="center" wrapText="1"/>
    </xf>
    <xf numFmtId="0" fontId="61" fillId="33" borderId="124" xfId="0" applyFont="1" applyFill="1" applyBorder="1" applyAlignment="1">
      <alignment horizontal="center" vertical="center" wrapText="1"/>
    </xf>
    <xf numFmtId="0" fontId="68" fillId="6" borderId="0" xfId="0" applyFont="1" applyFill="1"/>
    <xf numFmtId="0" fontId="68" fillId="0" borderId="0" xfId="0" applyFont="1"/>
    <xf numFmtId="0" fontId="56" fillId="24" borderId="106" xfId="0" applyFont="1" applyFill="1" applyBorder="1" applyAlignment="1">
      <alignment horizontal="center" vertical="center"/>
    </xf>
    <xf numFmtId="0" fontId="54" fillId="0" borderId="157" xfId="0" applyFont="1" applyFill="1" applyBorder="1" applyAlignment="1" applyProtection="1">
      <alignment vertical="center" wrapText="1"/>
      <protection hidden="1"/>
    </xf>
    <xf numFmtId="0" fontId="19" fillId="0" borderId="172" xfId="0" applyFont="1" applyBorder="1"/>
    <xf numFmtId="0" fontId="57" fillId="6" borderId="157" xfId="0" applyFont="1" applyFill="1" applyBorder="1" applyAlignment="1">
      <alignment horizontal="center" vertical="center" wrapText="1"/>
    </xf>
    <xf numFmtId="0" fontId="57" fillId="6" borderId="159" xfId="0" applyFont="1" applyFill="1" applyBorder="1" applyAlignment="1">
      <alignment horizontal="center" vertical="center" wrapText="1"/>
    </xf>
    <xf numFmtId="0" fontId="54" fillId="0" borderId="118" xfId="0" applyFont="1" applyFill="1" applyBorder="1" applyAlignment="1" applyProtection="1">
      <alignment vertical="center" wrapText="1"/>
      <protection hidden="1"/>
    </xf>
    <xf numFmtId="0" fontId="19" fillId="0" borderId="150" xfId="0" applyFont="1" applyBorder="1"/>
    <xf numFmtId="0" fontId="57" fillId="6" borderId="118" xfId="0" applyFont="1" applyFill="1" applyBorder="1" applyAlignment="1">
      <alignment horizontal="center" vertical="center" wrapText="1"/>
    </xf>
    <xf numFmtId="0" fontId="57" fillId="6" borderId="160" xfId="0" applyFont="1" applyFill="1" applyBorder="1" applyAlignment="1">
      <alignment horizontal="center" vertical="center" wrapText="1"/>
    </xf>
    <xf numFmtId="0" fontId="54" fillId="6" borderId="118" xfId="0" applyFont="1" applyFill="1" applyBorder="1" applyAlignment="1">
      <alignment horizontal="center" vertical="center" wrapText="1"/>
    </xf>
    <xf numFmtId="0" fontId="57" fillId="6" borderId="161" xfId="0" applyFont="1" applyFill="1" applyBorder="1" applyAlignment="1">
      <alignment horizontal="center" vertical="center" wrapText="1"/>
    </xf>
    <xf numFmtId="0" fontId="57" fillId="11" borderId="160" xfId="0" applyNumberFormat="1" applyFont="1" applyFill="1" applyBorder="1" applyAlignment="1">
      <alignment horizontal="center" vertical="center" wrapText="1"/>
    </xf>
    <xf numFmtId="0" fontId="54" fillId="0" borderId="125" xfId="0" applyFont="1" applyFill="1" applyBorder="1" applyAlignment="1" applyProtection="1">
      <alignment vertical="center" wrapText="1"/>
      <protection hidden="1"/>
    </xf>
    <xf numFmtId="0" fontId="19" fillId="0" borderId="151" xfId="0" applyFont="1" applyBorder="1"/>
    <xf numFmtId="0" fontId="56" fillId="24" borderId="136" xfId="0" applyFont="1" applyFill="1" applyBorder="1" applyAlignment="1">
      <alignment horizontal="center" vertical="center"/>
    </xf>
    <xf numFmtId="0" fontId="56" fillId="23" borderId="136" xfId="0" applyFont="1" applyFill="1" applyBorder="1" applyAlignment="1">
      <alignment horizontal="center" vertical="center"/>
    </xf>
    <xf numFmtId="0" fontId="57" fillId="6" borderId="147" xfId="0" applyFont="1" applyFill="1" applyBorder="1" applyAlignment="1">
      <alignment horizontal="center" vertical="center" wrapText="1"/>
    </xf>
    <xf numFmtId="0" fontId="57" fillId="6" borderId="149" xfId="0" applyFont="1" applyFill="1" applyBorder="1" applyAlignment="1">
      <alignment horizontal="center" vertical="center" wrapText="1"/>
    </xf>
    <xf numFmtId="0" fontId="57" fillId="6" borderId="150" xfId="0" applyFont="1" applyFill="1" applyBorder="1" applyAlignment="1">
      <alignment horizontal="center" vertical="center" wrapText="1"/>
    </xf>
    <xf numFmtId="0" fontId="54" fillId="6" borderId="147" xfId="0" applyFont="1" applyFill="1" applyBorder="1" applyAlignment="1">
      <alignment horizontal="center" vertical="center" wrapText="1"/>
    </xf>
    <xf numFmtId="0" fontId="57" fillId="6" borderId="151" xfId="0" applyFont="1" applyFill="1" applyBorder="1" applyAlignment="1">
      <alignment horizontal="center" vertical="center" wrapText="1"/>
    </xf>
    <xf numFmtId="0" fontId="57" fillId="11" borderId="161" xfId="0" applyFont="1" applyFill="1" applyBorder="1" applyAlignment="1">
      <alignment horizontal="center" vertical="center" wrapText="1"/>
    </xf>
    <xf numFmtId="0" fontId="54" fillId="6" borderId="157" xfId="0" applyFont="1" applyFill="1" applyBorder="1" applyAlignment="1">
      <alignment horizontal="center" vertical="center" wrapText="1"/>
    </xf>
    <xf numFmtId="0" fontId="0" fillId="6" borderId="0" xfId="0" applyFont="1" applyFill="1"/>
    <xf numFmtId="0" fontId="0" fillId="0" borderId="0" xfId="0" applyFont="1"/>
    <xf numFmtId="0" fontId="0" fillId="6" borderId="0" xfId="0" applyFont="1" applyFill="1" applyBorder="1"/>
    <xf numFmtId="0" fontId="38" fillId="26" borderId="11" xfId="0" applyFont="1" applyFill="1" applyBorder="1" applyAlignment="1">
      <alignment horizontal="center" vertical="center" wrapText="1"/>
    </xf>
    <xf numFmtId="0" fontId="38" fillId="7" borderId="11" xfId="0" applyFont="1" applyFill="1" applyBorder="1" applyAlignment="1">
      <alignment horizontal="center" vertical="center" wrapText="1"/>
    </xf>
    <xf numFmtId="0" fontId="38" fillId="5" borderId="11" xfId="0" applyFont="1" applyFill="1" applyBorder="1" applyAlignment="1">
      <alignment horizontal="center" vertical="center" wrapText="1"/>
    </xf>
    <xf numFmtId="0" fontId="38" fillId="27" borderId="11" xfId="0" applyFont="1" applyFill="1" applyBorder="1" applyAlignment="1">
      <alignment horizontal="center" vertical="center"/>
    </xf>
    <xf numFmtId="0" fontId="1" fillId="6" borderId="0" xfId="0" applyFont="1" applyFill="1" applyBorder="1" applyAlignment="1">
      <alignment horizontal="center" vertical="center" textRotation="180"/>
    </xf>
    <xf numFmtId="0" fontId="1" fillId="6" borderId="0" xfId="0" applyFont="1" applyFill="1" applyBorder="1" applyAlignment="1">
      <alignment horizontal="center"/>
    </xf>
    <xf numFmtId="0" fontId="1" fillId="6" borderId="0" xfId="0" applyFont="1" applyFill="1" applyBorder="1" applyAlignment="1">
      <alignment horizontal="center" vertical="center"/>
    </xf>
    <xf numFmtId="0" fontId="31" fillId="6" borderId="0" xfId="0" applyFont="1" applyFill="1" applyBorder="1"/>
    <xf numFmtId="0" fontId="31" fillId="6" borderId="11" xfId="0" applyFont="1" applyFill="1" applyBorder="1" applyAlignment="1">
      <alignment horizontal="center" vertical="center"/>
    </xf>
    <xf numFmtId="0" fontId="31" fillId="0" borderId="110" xfId="0" applyFont="1" applyBorder="1"/>
    <xf numFmtId="0" fontId="38" fillId="0" borderId="111" xfId="0" applyFont="1" applyBorder="1"/>
    <xf numFmtId="0" fontId="38" fillId="0" borderId="111" xfId="0" applyFont="1" applyBorder="1" applyAlignment="1">
      <alignment horizontal="center"/>
    </xf>
    <xf numFmtId="0" fontId="38" fillId="0" borderId="112" xfId="0" applyFont="1" applyBorder="1" applyAlignment="1">
      <alignment horizontal="center"/>
    </xf>
    <xf numFmtId="0" fontId="31" fillId="0" borderId="113" xfId="0" applyFont="1" applyBorder="1"/>
    <xf numFmtId="0" fontId="38" fillId="6" borderId="114" xfId="0" applyFont="1" applyFill="1" applyBorder="1" applyAlignment="1">
      <alignment horizontal="center" vertical="center"/>
    </xf>
    <xf numFmtId="0" fontId="31" fillId="0" borderId="115" xfId="0" applyFont="1" applyBorder="1"/>
    <xf numFmtId="0" fontId="31" fillId="6" borderId="116" xfId="0" applyFont="1" applyFill="1" applyBorder="1" applyAlignment="1">
      <alignment horizontal="center" vertical="center"/>
    </xf>
    <xf numFmtId="0" fontId="38" fillId="6" borderId="117" xfId="0" applyFont="1" applyFill="1" applyBorder="1" applyAlignment="1">
      <alignment horizontal="center" vertical="center"/>
    </xf>
    <xf numFmtId="0" fontId="72" fillId="28" borderId="39" xfId="0" applyFont="1" applyFill="1" applyBorder="1" applyAlignment="1">
      <alignment horizontal="center" vertical="center" wrapText="1"/>
    </xf>
    <xf numFmtId="0" fontId="72" fillId="28" borderId="11" xfId="0" applyFont="1" applyFill="1" applyBorder="1" applyAlignment="1">
      <alignment horizontal="center" vertical="center" wrapText="1"/>
    </xf>
    <xf numFmtId="0" fontId="73" fillId="29" borderId="39" xfId="0" applyFont="1" applyFill="1" applyBorder="1" applyAlignment="1">
      <alignment horizontal="center" vertical="center" wrapText="1"/>
    </xf>
    <xf numFmtId="0" fontId="73" fillId="29" borderId="11" xfId="0" applyFont="1" applyFill="1" applyBorder="1" applyAlignment="1">
      <alignment horizontal="center" vertical="center" wrapText="1"/>
    </xf>
    <xf numFmtId="0" fontId="71" fillId="30" borderId="39" xfId="0" applyFont="1" applyFill="1" applyBorder="1" applyAlignment="1">
      <alignment horizontal="center" vertical="center" wrapText="1"/>
    </xf>
    <xf numFmtId="0" fontId="71" fillId="30" borderId="11" xfId="0" applyFont="1" applyFill="1" applyBorder="1" applyAlignment="1">
      <alignment horizontal="center" vertical="center" wrapText="1"/>
    </xf>
    <xf numFmtId="0" fontId="71" fillId="31" borderId="39" xfId="0" applyFont="1" applyFill="1" applyBorder="1" applyAlignment="1">
      <alignment horizontal="center" vertical="center" wrapText="1"/>
    </xf>
    <xf numFmtId="1" fontId="71" fillId="31" borderId="11" xfId="0" applyNumberFormat="1" applyFont="1" applyFill="1" applyBorder="1" applyAlignment="1">
      <alignment horizontal="center" vertical="center" wrapText="1"/>
    </xf>
    <xf numFmtId="0" fontId="74" fillId="27" borderId="94" xfId="0" applyFont="1" applyFill="1" applyBorder="1" applyAlignment="1">
      <alignment horizontal="center" vertical="center" wrapText="1"/>
    </xf>
    <xf numFmtId="0" fontId="74" fillId="27" borderId="95" xfId="0" applyFont="1" applyFill="1" applyBorder="1" applyAlignment="1">
      <alignment horizontal="center" vertical="center" wrapText="1"/>
    </xf>
    <xf numFmtId="0" fontId="71" fillId="0" borderId="96" xfId="0" applyFont="1" applyBorder="1" applyAlignment="1">
      <alignment horizontal="center" vertical="center" wrapText="1"/>
    </xf>
    <xf numFmtId="0" fontId="71" fillId="0" borderId="97" xfId="0" applyFont="1" applyBorder="1" applyAlignment="1">
      <alignment vertical="center" wrapText="1"/>
    </xf>
    <xf numFmtId="0" fontId="72" fillId="30" borderId="98" xfId="0" applyFont="1" applyFill="1" applyBorder="1" applyAlignment="1">
      <alignment horizontal="center" vertical="center" wrapText="1"/>
    </xf>
    <xf numFmtId="0" fontId="76" fillId="7" borderId="100" xfId="0" applyFont="1" applyFill="1" applyBorder="1" applyAlignment="1">
      <alignment horizontal="center" vertical="center" wrapText="1"/>
    </xf>
    <xf numFmtId="0" fontId="72" fillId="30" borderId="11" xfId="0" applyFont="1" applyFill="1" applyBorder="1" applyAlignment="1">
      <alignment horizontal="center" vertical="center" wrapText="1"/>
    </xf>
    <xf numFmtId="0" fontId="76" fillId="7" borderId="11" xfId="0" applyFont="1" applyFill="1" applyBorder="1" applyAlignment="1">
      <alignment horizontal="center" vertical="center" wrapText="1"/>
    </xf>
    <xf numFmtId="0" fontId="72" fillId="5" borderId="11" xfId="0" applyFont="1" applyFill="1" applyBorder="1" applyAlignment="1">
      <alignment horizontal="center" vertical="center" wrapText="1"/>
    </xf>
    <xf numFmtId="0" fontId="72" fillId="30" borderId="40" xfId="0" applyFont="1" applyFill="1" applyBorder="1" applyAlignment="1">
      <alignment horizontal="center" vertical="center" wrapText="1"/>
    </xf>
    <xf numFmtId="0" fontId="72" fillId="27" borderId="11" xfId="0" applyFont="1" applyFill="1" applyBorder="1" applyAlignment="1">
      <alignment horizontal="center" vertical="center" wrapText="1"/>
    </xf>
    <xf numFmtId="0" fontId="72" fillId="5" borderId="98" xfId="0" applyFont="1" applyFill="1" applyBorder="1" applyAlignment="1">
      <alignment horizontal="center" vertical="center" wrapText="1"/>
    </xf>
    <xf numFmtId="0" fontId="72" fillId="27" borderId="98" xfId="0" applyFont="1" applyFill="1" applyBorder="1" applyAlignment="1">
      <alignment horizontal="center" vertical="center" wrapText="1"/>
    </xf>
    <xf numFmtId="0" fontId="72" fillId="5" borderId="40" xfId="0" applyFont="1" applyFill="1" applyBorder="1" applyAlignment="1">
      <alignment horizontal="center" vertical="center" wrapText="1"/>
    </xf>
    <xf numFmtId="0" fontId="71" fillId="6" borderId="0" xfId="0" applyFont="1" applyFill="1" applyAlignment="1">
      <alignment vertical="center" wrapText="1"/>
    </xf>
    <xf numFmtId="0" fontId="71" fillId="6" borderId="0" xfId="0" applyFont="1" applyFill="1" applyBorder="1" applyAlignment="1">
      <alignment vertical="center" wrapText="1"/>
    </xf>
    <xf numFmtId="0" fontId="72" fillId="6" borderId="0" xfId="0" applyFont="1" applyFill="1" applyBorder="1" applyAlignment="1">
      <alignment horizontal="center" vertical="center" wrapText="1"/>
    </xf>
    <xf numFmtId="0" fontId="38" fillId="6" borderId="0" xfId="0" applyFont="1" applyFill="1" applyBorder="1" applyAlignment="1">
      <alignment vertical="top" wrapText="1"/>
    </xf>
    <xf numFmtId="0" fontId="78" fillId="7" borderId="99" xfId="0" applyFont="1" applyFill="1" applyBorder="1" applyAlignment="1">
      <alignment horizontal="center" vertical="center" wrapText="1"/>
    </xf>
    <xf numFmtId="0" fontId="70" fillId="30" borderId="40" xfId="0" applyFont="1" applyFill="1" applyBorder="1" applyAlignment="1">
      <alignment horizontal="center" vertical="center" wrapText="1"/>
    </xf>
    <xf numFmtId="0" fontId="72" fillId="23" borderId="110" xfId="0" applyFont="1" applyFill="1" applyBorder="1" applyAlignment="1">
      <alignment horizontal="center" vertical="center" wrapText="1"/>
    </xf>
    <xf numFmtId="0" fontId="72" fillId="23" borderId="113" xfId="0" applyFont="1" applyFill="1" applyBorder="1" applyAlignment="1">
      <alignment horizontal="center" vertical="center" wrapText="1"/>
    </xf>
    <xf numFmtId="0" fontId="76" fillId="7" borderId="114" xfId="0" applyFont="1" applyFill="1" applyBorder="1" applyAlignment="1">
      <alignment horizontal="center" vertical="center" wrapText="1"/>
    </xf>
    <xf numFmtId="0" fontId="72" fillId="28" borderId="114" xfId="0" applyFont="1" applyFill="1" applyBorder="1" applyAlignment="1">
      <alignment horizontal="center" vertical="center" wrapText="1"/>
    </xf>
    <xf numFmtId="0" fontId="72" fillId="23" borderId="116" xfId="0" applyFont="1" applyFill="1" applyBorder="1" applyAlignment="1">
      <alignment horizontal="center" vertical="center" wrapText="1"/>
    </xf>
    <xf numFmtId="0" fontId="72" fillId="23" borderId="117" xfId="0" applyFont="1" applyFill="1" applyBorder="1" applyAlignment="1">
      <alignment horizontal="center" vertical="center" wrapText="1"/>
    </xf>
    <xf numFmtId="0" fontId="76" fillId="7" borderId="187" xfId="0" applyFont="1" applyFill="1" applyBorder="1" applyAlignment="1">
      <alignment horizontal="center" vertical="center" wrapText="1"/>
    </xf>
    <xf numFmtId="0" fontId="72" fillId="28" borderId="110" xfId="0" applyFont="1" applyFill="1" applyBorder="1" applyAlignment="1">
      <alignment horizontal="center" vertical="center" wrapText="1"/>
    </xf>
    <xf numFmtId="0" fontId="72" fillId="30" borderId="191" xfId="0" applyFont="1" applyFill="1" applyBorder="1" applyAlignment="1">
      <alignment horizontal="center" vertical="center" wrapText="1"/>
    </xf>
    <xf numFmtId="0" fontId="78" fillId="7" borderId="192" xfId="0" applyFont="1" applyFill="1" applyBorder="1" applyAlignment="1">
      <alignment horizontal="center" vertical="center" wrapText="1"/>
    </xf>
    <xf numFmtId="0" fontId="76" fillId="7" borderId="111" xfId="0" applyFont="1" applyFill="1" applyBorder="1" applyAlignment="1">
      <alignment horizontal="center" vertical="center" wrapText="1"/>
    </xf>
    <xf numFmtId="0" fontId="76" fillId="7" borderId="112" xfId="0" applyFont="1" applyFill="1" applyBorder="1" applyAlignment="1">
      <alignment horizontal="center" vertical="center" wrapText="1"/>
    </xf>
    <xf numFmtId="0" fontId="72" fillId="28" borderId="113" xfId="0" applyFont="1" applyFill="1" applyBorder="1" applyAlignment="1">
      <alignment horizontal="center" vertical="center" wrapText="1"/>
    </xf>
    <xf numFmtId="0" fontId="72" fillId="28" borderId="116" xfId="0" applyFont="1" applyFill="1" applyBorder="1" applyAlignment="1">
      <alignment horizontal="center" vertical="center" wrapText="1"/>
    </xf>
    <xf numFmtId="0" fontId="72" fillId="28" borderId="117" xfId="0" applyFont="1" applyFill="1" applyBorder="1" applyAlignment="1">
      <alignment horizontal="center" vertical="center" wrapText="1"/>
    </xf>
    <xf numFmtId="0" fontId="76" fillId="7" borderId="192" xfId="0" applyFont="1" applyFill="1" applyBorder="1" applyAlignment="1">
      <alignment horizontal="center" vertical="center" wrapText="1"/>
    </xf>
    <xf numFmtId="0" fontId="70" fillId="6" borderId="106" xfId="0" applyFont="1" applyFill="1" applyBorder="1" applyAlignment="1">
      <alignment vertical="center" wrapText="1"/>
    </xf>
    <xf numFmtId="0" fontId="38" fillId="7" borderId="114" xfId="0" applyFont="1" applyFill="1" applyBorder="1" applyAlignment="1">
      <alignment horizontal="center" vertical="center" wrapText="1"/>
    </xf>
    <xf numFmtId="0" fontId="31" fillId="6" borderId="0" xfId="0" applyFont="1" applyFill="1" applyBorder="1" applyAlignment="1">
      <alignment vertical="top" wrapText="1"/>
    </xf>
    <xf numFmtId="0" fontId="1" fillId="6" borderId="0" xfId="0" applyFont="1" applyFill="1" applyBorder="1" applyAlignment="1">
      <alignment vertical="center"/>
    </xf>
    <xf numFmtId="0" fontId="38" fillId="6" borderId="0" xfId="0" applyFont="1" applyFill="1" applyBorder="1" applyAlignment="1">
      <alignment horizontal="left" vertical="top" wrapText="1"/>
    </xf>
    <xf numFmtId="0" fontId="38" fillId="0" borderId="118" xfId="0" applyFont="1" applyBorder="1"/>
    <xf numFmtId="0" fontId="38" fillId="0" borderId="118" xfId="0" applyFont="1" applyBorder="1" applyAlignment="1">
      <alignment horizontal="center"/>
    </xf>
    <xf numFmtId="0" fontId="77" fillId="6" borderId="118" xfId="0" applyFont="1" applyFill="1" applyBorder="1" applyAlignment="1">
      <alignment horizontal="center" vertical="center"/>
    </xf>
    <xf numFmtId="0" fontId="31" fillId="0" borderId="122" xfId="0" applyFont="1" applyBorder="1"/>
    <xf numFmtId="0" fontId="38" fillId="0" borderId="150" xfId="0" applyFont="1" applyBorder="1" applyAlignment="1">
      <alignment horizontal="center"/>
    </xf>
    <xf numFmtId="0" fontId="53" fillId="6" borderId="150" xfId="0" applyFont="1" applyFill="1" applyBorder="1" applyAlignment="1">
      <alignment horizontal="center" vertical="center"/>
    </xf>
    <xf numFmtId="0" fontId="31" fillId="0" borderId="124" xfId="0" applyFont="1" applyBorder="1"/>
    <xf numFmtId="0" fontId="77" fillId="6" borderId="125" xfId="0" applyFont="1" applyFill="1" applyBorder="1" applyAlignment="1">
      <alignment horizontal="center" vertical="center"/>
    </xf>
    <xf numFmtId="0" fontId="53" fillId="6" borderId="151" xfId="0" applyFont="1" applyFill="1" applyBorder="1" applyAlignment="1">
      <alignment horizontal="center" vertical="center"/>
    </xf>
    <xf numFmtId="0" fontId="78" fillId="7" borderId="114" xfId="0" applyFont="1" applyFill="1" applyBorder="1" applyAlignment="1">
      <alignment horizontal="center" vertical="center" wrapText="1"/>
    </xf>
    <xf numFmtId="0" fontId="79" fillId="6" borderId="0" xfId="0" applyFont="1" applyFill="1" applyBorder="1"/>
    <xf numFmtId="0" fontId="47" fillId="6" borderId="0" xfId="0" applyFont="1" applyFill="1" applyBorder="1" applyAlignment="1"/>
    <xf numFmtId="0" fontId="47" fillId="6" borderId="131" xfId="0" applyFont="1" applyFill="1" applyBorder="1" applyAlignment="1"/>
    <xf numFmtId="0" fontId="49" fillId="6" borderId="132" xfId="0" applyFont="1" applyFill="1" applyBorder="1" applyAlignment="1">
      <alignment horizontal="left" vertical="top"/>
    </xf>
    <xf numFmtId="0" fontId="49" fillId="6" borderId="128" xfId="0" applyFont="1" applyFill="1" applyBorder="1" applyAlignment="1">
      <alignment horizontal="left" vertical="top"/>
    </xf>
    <xf numFmtId="0" fontId="47" fillId="6" borderId="0" xfId="0" applyFont="1" applyFill="1" applyBorder="1" applyAlignment="1">
      <alignment horizontal="left" vertical="top"/>
    </xf>
    <xf numFmtId="0" fontId="19" fillId="6" borderId="0" xfId="0" applyFont="1" applyFill="1" applyBorder="1" applyAlignment="1">
      <alignment horizontal="left" vertical="top" wrapText="1"/>
    </xf>
    <xf numFmtId="0" fontId="54" fillId="0" borderId="0" xfId="0" applyFont="1" applyFill="1" applyBorder="1" applyAlignment="1">
      <alignment horizontal="center" vertical="center" wrapText="1" readingOrder="1"/>
    </xf>
    <xf numFmtId="0" fontId="56" fillId="14" borderId="0" xfId="0" applyFont="1" applyFill="1" applyBorder="1" applyAlignment="1">
      <alignment horizontal="center" vertical="center"/>
    </xf>
    <xf numFmtId="0" fontId="19" fillId="6" borderId="0" xfId="0" applyFont="1" applyFill="1" applyBorder="1" applyAlignment="1">
      <alignment horizontal="center" vertical="center" wrapText="1"/>
    </xf>
    <xf numFmtId="0" fontId="19" fillId="0" borderId="171" xfId="0" applyFont="1" applyBorder="1" applyAlignment="1">
      <alignment horizontal="center" vertical="center"/>
    </xf>
    <xf numFmtId="0" fontId="19" fillId="0" borderId="157" xfId="0" applyFont="1" applyBorder="1" applyAlignment="1">
      <alignment horizontal="center" vertical="center"/>
    </xf>
    <xf numFmtId="0" fontId="19" fillId="0" borderId="122" xfId="0" applyFont="1" applyBorder="1" applyAlignment="1">
      <alignment horizontal="center" vertical="center"/>
    </xf>
    <xf numFmtId="0" fontId="19" fillId="0" borderId="118" xfId="0" applyFont="1" applyBorder="1" applyAlignment="1">
      <alignment horizontal="center" vertical="center"/>
    </xf>
    <xf numFmtId="0" fontId="19" fillId="0" borderId="124" xfId="0" applyFont="1" applyBorder="1" applyAlignment="1">
      <alignment horizontal="center" vertical="center"/>
    </xf>
    <xf numFmtId="0" fontId="19" fillId="0" borderId="125" xfId="0" applyFont="1" applyBorder="1" applyAlignment="1">
      <alignment horizontal="center" vertical="center"/>
    </xf>
    <xf numFmtId="0" fontId="56" fillId="0" borderId="164" xfId="0" applyFont="1" applyBorder="1" applyAlignment="1">
      <alignment horizontal="center" vertical="center"/>
    </xf>
    <xf numFmtId="0" fontId="56" fillId="0" borderId="165" xfId="0" applyFont="1" applyBorder="1" applyAlignment="1">
      <alignment horizontal="center" vertical="center"/>
    </xf>
    <xf numFmtId="0" fontId="19" fillId="0" borderId="166" xfId="0" applyFont="1" applyBorder="1" applyAlignment="1">
      <alignment horizontal="center" vertical="center"/>
    </xf>
    <xf numFmtId="0" fontId="19" fillId="35" borderId="120" xfId="0" applyFont="1" applyFill="1" applyBorder="1" applyAlignment="1">
      <alignment horizontal="center" vertical="center" wrapText="1"/>
    </xf>
    <xf numFmtId="0" fontId="19" fillId="35" borderId="149" xfId="0" applyFont="1" applyFill="1" applyBorder="1" applyAlignment="1">
      <alignment horizontal="center" vertical="center" wrapText="1"/>
    </xf>
    <xf numFmtId="0" fontId="19" fillId="35" borderId="118" xfId="0" applyFont="1" applyFill="1" applyBorder="1" applyAlignment="1">
      <alignment horizontal="center" vertical="center" wrapText="1"/>
    </xf>
    <xf numFmtId="0" fontId="19" fillId="35" borderId="150" xfId="0" applyFont="1" applyFill="1" applyBorder="1" applyAlignment="1">
      <alignment horizontal="center" vertical="center" wrapText="1"/>
    </xf>
    <xf numFmtId="0" fontId="19" fillId="35" borderId="125" xfId="0" applyFont="1" applyFill="1" applyBorder="1" applyAlignment="1">
      <alignment horizontal="center" vertical="center" wrapText="1"/>
    </xf>
    <xf numFmtId="0" fontId="19" fillId="35" borderId="151" xfId="0" applyFont="1" applyFill="1" applyBorder="1" applyAlignment="1">
      <alignment horizontal="center" vertical="center" wrapText="1"/>
    </xf>
    <xf numFmtId="0" fontId="80" fillId="33" borderId="120" xfId="0" applyFont="1" applyFill="1" applyBorder="1" applyAlignment="1">
      <alignment horizontal="center" vertical="center" wrapText="1"/>
    </xf>
    <xf numFmtId="0" fontId="80" fillId="33" borderId="149" xfId="0" applyFont="1" applyFill="1" applyBorder="1" applyAlignment="1">
      <alignment horizontal="center" vertical="center" wrapText="1"/>
    </xf>
    <xf numFmtId="0" fontId="80" fillId="33" borderId="118" xfId="0" applyFont="1" applyFill="1" applyBorder="1" applyAlignment="1">
      <alignment horizontal="center" vertical="center" wrapText="1"/>
    </xf>
    <xf numFmtId="0" fontId="80" fillId="33" borderId="150" xfId="0" applyFont="1" applyFill="1" applyBorder="1" applyAlignment="1">
      <alignment horizontal="center" vertical="center" wrapText="1"/>
    </xf>
    <xf numFmtId="0" fontId="80" fillId="33" borderId="125" xfId="0" applyFont="1" applyFill="1" applyBorder="1" applyAlignment="1">
      <alignment horizontal="center" vertical="center" wrapText="1"/>
    </xf>
    <xf numFmtId="0" fontId="80" fillId="33" borderId="151" xfId="0" applyFont="1" applyFill="1" applyBorder="1" applyAlignment="1">
      <alignment horizontal="center" vertical="center" wrapText="1"/>
    </xf>
    <xf numFmtId="0" fontId="31" fillId="14" borderId="159" xfId="0" applyFont="1" applyFill="1" applyBorder="1"/>
    <xf numFmtId="0" fontId="31" fillId="14" borderId="161" xfId="0" applyFont="1" applyFill="1" applyBorder="1"/>
    <xf numFmtId="0" fontId="38" fillId="14" borderId="136" xfId="0" applyFont="1" applyFill="1" applyBorder="1"/>
    <xf numFmtId="0" fontId="28" fillId="2" borderId="159" xfId="0" applyFont="1" applyFill="1" applyBorder="1" applyAlignment="1" applyProtection="1">
      <alignment horizontal="left" vertical="center"/>
      <protection hidden="1"/>
    </xf>
    <xf numFmtId="0" fontId="28" fillId="2" borderId="160" xfId="0" applyFont="1" applyFill="1" applyBorder="1" applyAlignment="1" applyProtection="1">
      <alignment horizontal="left" vertical="center"/>
      <protection hidden="1"/>
    </xf>
    <xf numFmtId="0" fontId="28" fillId="0" borderId="5" xfId="0" applyFont="1" applyFill="1" applyBorder="1" applyAlignment="1" applyProtection="1">
      <alignment horizontal="left" vertical="center" wrapText="1"/>
      <protection locked="0"/>
    </xf>
    <xf numFmtId="0" fontId="28" fillId="0" borderId="13" xfId="0" applyFont="1" applyFill="1" applyBorder="1" applyAlignment="1" applyProtection="1">
      <alignment horizontal="left" vertical="center" wrapText="1"/>
      <protection locked="0"/>
    </xf>
    <xf numFmtId="0" fontId="8" fillId="4" borderId="0" xfId="0" applyFont="1" applyFill="1" applyBorder="1" applyAlignment="1" applyProtection="1">
      <alignment horizontal="center" vertical="center"/>
      <protection locked="0"/>
    </xf>
    <xf numFmtId="0" fontId="29" fillId="0" borderId="5" xfId="0" applyFont="1" applyFill="1" applyBorder="1" applyAlignment="1" applyProtection="1">
      <alignment horizontal="left" vertical="top" wrapText="1"/>
      <protection locked="0"/>
    </xf>
    <xf numFmtId="0" fontId="33" fillId="6" borderId="66" xfId="0" applyFont="1" applyFill="1" applyBorder="1" applyAlignment="1">
      <alignment horizontal="center" vertical="center" wrapText="1" readingOrder="1"/>
    </xf>
    <xf numFmtId="0" fontId="33" fillId="6" borderId="67" xfId="0" applyFont="1" applyFill="1" applyBorder="1" applyAlignment="1">
      <alignment horizontal="center" vertical="center" wrapText="1" readingOrder="1"/>
    </xf>
    <xf numFmtId="0" fontId="31" fillId="0" borderId="26" xfId="0" applyFont="1" applyBorder="1" applyAlignment="1">
      <alignment vertical="center" wrapText="1"/>
    </xf>
    <xf numFmtId="0" fontId="21" fillId="0" borderId="26" xfId="0" applyFont="1" applyFill="1" applyBorder="1" applyAlignment="1" applyProtection="1">
      <alignment horizontal="center" vertical="center" wrapText="1"/>
      <protection locked="0"/>
    </xf>
    <xf numFmtId="0" fontId="29" fillId="0" borderId="11" xfId="0" applyFont="1" applyBorder="1" applyAlignment="1">
      <alignment horizontal="justify" vertical="center" wrapText="1" readingOrder="1"/>
    </xf>
    <xf numFmtId="0" fontId="31" fillId="0" borderId="26" xfId="0" applyFont="1" applyBorder="1" applyAlignment="1">
      <alignment horizontal="left" vertical="top" wrapText="1"/>
    </xf>
    <xf numFmtId="0" fontId="29" fillId="6" borderId="11"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83" fillId="6" borderId="11" xfId="0" applyFont="1" applyFill="1" applyBorder="1" applyAlignment="1">
      <alignment horizontal="left" vertical="top" wrapText="1"/>
    </xf>
    <xf numFmtId="0" fontId="84" fillId="0" borderId="11" xfId="2" applyFont="1" applyBorder="1" applyAlignment="1">
      <alignment horizontal="left" vertical="center" wrapText="1"/>
    </xf>
    <xf numFmtId="0" fontId="0" fillId="6" borderId="11" xfId="0" applyFont="1" applyFill="1" applyBorder="1" applyAlignment="1">
      <alignment horizontal="center" vertical="center"/>
    </xf>
    <xf numFmtId="0" fontId="83" fillId="6" borderId="11" xfId="0" applyFont="1" applyFill="1" applyBorder="1" applyAlignment="1">
      <alignment horizontal="left" vertical="center" wrapText="1"/>
    </xf>
    <xf numFmtId="0" fontId="83" fillId="0" borderId="11" xfId="0" applyFont="1" applyBorder="1" applyAlignment="1">
      <alignment vertical="center" wrapText="1"/>
    </xf>
    <xf numFmtId="0" fontId="83" fillId="6" borderId="11" xfId="0" applyFont="1" applyFill="1" applyBorder="1" applyAlignment="1">
      <alignment vertical="center" wrapText="1"/>
    </xf>
    <xf numFmtId="0" fontId="84" fillId="0" borderId="11" xfId="3" applyFont="1" applyBorder="1" applyAlignment="1">
      <alignment horizontal="left" vertical="center" wrapText="1"/>
    </xf>
    <xf numFmtId="0" fontId="31" fillId="0" borderId="40" xfId="0" applyFont="1" applyFill="1" applyBorder="1" applyAlignment="1">
      <alignment horizontal="left" vertical="top" wrapText="1"/>
    </xf>
    <xf numFmtId="0" fontId="31" fillId="0" borderId="11" xfId="0" applyFont="1" applyFill="1" applyBorder="1" applyAlignment="1">
      <alignment horizontal="left" vertical="top" wrapText="1"/>
    </xf>
    <xf numFmtId="0" fontId="29" fillId="0" borderId="11" xfId="0" applyFont="1" applyFill="1" applyBorder="1" applyAlignment="1">
      <alignment horizontal="left" vertical="center" wrapText="1"/>
    </xf>
    <xf numFmtId="0" fontId="31" fillId="6" borderId="40" xfId="0" applyFont="1" applyFill="1" applyBorder="1" applyAlignment="1">
      <alignment horizontal="left" vertical="center" wrapText="1"/>
    </xf>
    <xf numFmtId="0" fontId="28" fillId="0" borderId="11" xfId="0" applyFont="1" applyFill="1" applyBorder="1" applyAlignment="1" applyProtection="1">
      <alignment horizontal="left" vertical="center" wrapText="1"/>
      <protection locked="0"/>
    </xf>
    <xf numFmtId="0" fontId="28" fillId="0" borderId="13" xfId="0" applyFont="1" applyFill="1" applyBorder="1" applyAlignment="1" applyProtection="1">
      <alignment horizontal="left" vertical="center" wrapText="1"/>
      <protection locked="0"/>
    </xf>
    <xf numFmtId="0" fontId="28" fillId="0" borderId="27" xfId="0" applyFont="1" applyFill="1" applyBorder="1" applyAlignment="1" applyProtection="1">
      <alignment horizontal="left" vertical="center" wrapText="1"/>
      <protection locked="0"/>
    </xf>
    <xf numFmtId="0" fontId="39" fillId="0" borderId="194" xfId="0" applyFont="1" applyBorder="1" applyAlignment="1">
      <alignment horizontal="left" vertical="center" wrapText="1"/>
    </xf>
    <xf numFmtId="0" fontId="49" fillId="6" borderId="0" xfId="0" applyFont="1" applyFill="1" applyBorder="1" applyAlignment="1">
      <alignment horizontal="left" vertical="top"/>
    </xf>
    <xf numFmtId="0" fontId="50" fillId="6" borderId="129" xfId="0" applyFont="1" applyFill="1" applyBorder="1" applyAlignment="1">
      <alignment horizontal="left" vertical="top" wrapText="1"/>
    </xf>
    <xf numFmtId="0" fontId="36" fillId="0" borderId="11" xfId="0" applyFont="1" applyBorder="1" applyAlignment="1">
      <alignment horizontal="justify" vertical="top" wrapText="1"/>
    </xf>
    <xf numFmtId="0" fontId="86" fillId="4" borderId="1" xfId="0" applyFont="1" applyFill="1" applyBorder="1" applyAlignment="1" applyProtection="1">
      <alignment horizontal="center" vertical="center" wrapText="1"/>
      <protection locked="0"/>
    </xf>
    <xf numFmtId="0" fontId="36" fillId="0" borderId="55" xfId="0" applyFont="1" applyBorder="1" applyAlignment="1">
      <alignment horizontal="left" vertical="top" wrapText="1"/>
    </xf>
    <xf numFmtId="0" fontId="86" fillId="4" borderId="14" xfId="0" applyFont="1" applyFill="1" applyBorder="1" applyAlignment="1" applyProtection="1">
      <alignment horizontal="center" vertical="center" wrapText="1"/>
      <protection locked="0"/>
    </xf>
    <xf numFmtId="0" fontId="36" fillId="0" borderId="11" xfId="0" quotePrefix="1" applyFont="1" applyBorder="1" applyAlignment="1">
      <alignment horizontal="justify" vertical="center" wrapText="1"/>
    </xf>
    <xf numFmtId="0" fontId="31" fillId="6" borderId="27" xfId="0" applyFont="1" applyFill="1" applyBorder="1" applyAlignment="1">
      <alignment vertical="center" wrapText="1"/>
    </xf>
    <xf numFmtId="0" fontId="31" fillId="6" borderId="11" xfId="0" applyFont="1" applyFill="1" applyBorder="1" applyAlignment="1">
      <alignment vertical="center" wrapText="1"/>
    </xf>
    <xf numFmtId="0" fontId="31" fillId="6" borderId="13" xfId="0" applyFont="1" applyFill="1" applyBorder="1" applyAlignment="1">
      <alignment vertical="center" wrapText="1"/>
    </xf>
    <xf numFmtId="0" fontId="44" fillId="6" borderId="6" xfId="0" applyFont="1" applyFill="1" applyBorder="1" applyAlignment="1">
      <alignment vertical="top" wrapText="1"/>
    </xf>
    <xf numFmtId="0" fontId="44" fillId="6" borderId="23" xfId="0" applyFont="1" applyFill="1" applyBorder="1" applyAlignment="1">
      <alignment vertical="top" wrapText="1"/>
    </xf>
    <xf numFmtId="0" fontId="44" fillId="6" borderId="12" xfId="0" applyFont="1" applyFill="1" applyBorder="1" applyAlignment="1">
      <alignment vertical="top" wrapText="1"/>
    </xf>
    <xf numFmtId="0" fontId="44" fillId="6" borderId="28" xfId="0" applyFont="1" applyFill="1" applyBorder="1" applyAlignment="1">
      <alignment vertical="top" wrapText="1"/>
    </xf>
    <xf numFmtId="0" fontId="44" fillId="6" borderId="29" xfId="0" applyFont="1" applyFill="1" applyBorder="1" applyAlignment="1">
      <alignment vertical="top" wrapText="1"/>
    </xf>
    <xf numFmtId="0" fontId="0" fillId="6" borderId="11" xfId="0" applyFont="1" applyFill="1" applyBorder="1" applyAlignment="1">
      <alignment vertical="top" wrapText="1"/>
    </xf>
    <xf numFmtId="0" fontId="95" fillId="0" borderId="0" xfId="0" applyFont="1" applyFill="1" applyAlignment="1">
      <alignment vertical="center" wrapText="1"/>
    </xf>
    <xf numFmtId="0" fontId="85" fillId="0" borderId="11" xfId="2" applyFont="1" applyFill="1" applyBorder="1" applyAlignment="1">
      <alignment horizontal="left" vertical="center" wrapText="1"/>
    </xf>
    <xf numFmtId="0" fontId="85" fillId="0" borderId="11" xfId="3" applyFont="1" applyFill="1" applyBorder="1" applyAlignment="1">
      <alignment horizontal="left" vertical="top" wrapText="1"/>
    </xf>
    <xf numFmtId="0" fontId="85" fillId="0" borderId="11" xfId="3" applyFont="1" applyBorder="1" applyAlignment="1">
      <alignment horizontal="left" vertical="top" wrapText="1"/>
    </xf>
    <xf numFmtId="0" fontId="27" fillId="6" borderId="11" xfId="0" applyFont="1" applyFill="1" applyBorder="1" applyAlignment="1" applyProtection="1">
      <alignment horizontal="left" vertical="center" wrapText="1"/>
      <protection locked="0"/>
    </xf>
    <xf numFmtId="0" fontId="82" fillId="0" borderId="11" xfId="3" applyFont="1" applyBorder="1" applyAlignment="1">
      <alignment horizontal="justify" vertical="top" wrapText="1"/>
    </xf>
    <xf numFmtId="0" fontId="84" fillId="0" borderId="11" xfId="3" applyFont="1" applyBorder="1" applyAlignment="1">
      <alignment horizontal="center" vertical="center" wrapText="1"/>
    </xf>
    <xf numFmtId="0" fontId="84" fillId="0" borderId="11" xfId="3" applyFont="1" applyBorder="1" applyAlignment="1">
      <alignment horizontal="justify" vertical="top" wrapText="1"/>
    </xf>
    <xf numFmtId="0" fontId="85" fillId="0" borderId="11" xfId="3" applyFont="1" applyBorder="1" applyAlignment="1">
      <alignment horizontal="left" vertical="center" wrapText="1"/>
    </xf>
    <xf numFmtId="0" fontId="85" fillId="0" borderId="13" xfId="3" applyFont="1" applyBorder="1" applyAlignment="1">
      <alignment horizontal="left" vertical="center" wrapText="1"/>
    </xf>
    <xf numFmtId="0" fontId="85" fillId="0" borderId="13" xfId="3" applyFont="1" applyFill="1" applyBorder="1" applyAlignment="1">
      <alignment horizontal="left" vertical="top" wrapText="1"/>
    </xf>
    <xf numFmtId="0" fontId="82" fillId="0" borderId="13" xfId="3" applyFont="1" applyFill="1" applyBorder="1" applyAlignment="1">
      <alignment horizontal="justify" vertical="top" wrapText="1"/>
    </xf>
    <xf numFmtId="0" fontId="84" fillId="0" borderId="13" xfId="3" applyFont="1" applyBorder="1" applyAlignment="1">
      <alignment horizontal="center" vertical="center" wrapText="1"/>
    </xf>
    <xf numFmtId="0" fontId="31" fillId="0" borderId="55" xfId="0" applyFont="1" applyFill="1" applyBorder="1" applyAlignment="1">
      <alignment horizontal="center" vertical="center" wrapText="1"/>
    </xf>
    <xf numFmtId="0" fontId="28" fillId="0" borderId="25" xfId="0" applyFont="1" applyFill="1" applyBorder="1" applyAlignment="1" applyProtection="1">
      <alignment horizontal="left" vertical="center" wrapText="1"/>
    </xf>
    <xf numFmtId="0" fontId="28" fillId="0" borderId="11" xfId="0" applyFont="1" applyFill="1" applyBorder="1" applyAlignment="1" applyProtection="1">
      <alignment horizontal="left" vertical="center" wrapText="1"/>
      <protection locked="0"/>
    </xf>
    <xf numFmtId="0" fontId="28" fillId="0" borderId="25" xfId="0" applyFont="1" applyFill="1" applyBorder="1" applyAlignment="1" applyProtection="1">
      <alignment horizontal="left" vertical="center" wrapText="1"/>
      <protection locked="0"/>
    </xf>
    <xf numFmtId="0" fontId="28" fillId="0" borderId="11" xfId="0" applyFont="1" applyFill="1" applyBorder="1" applyAlignment="1" applyProtection="1">
      <alignment horizontal="center" vertical="center" wrapText="1"/>
      <protection locked="0" hidden="1"/>
    </xf>
    <xf numFmtId="0" fontId="28" fillId="0" borderId="25" xfId="0" applyFont="1" applyFill="1" applyBorder="1" applyAlignment="1" applyProtection="1">
      <alignment horizontal="center" vertical="center" wrapText="1"/>
      <protection locked="0" hidden="1"/>
    </xf>
    <xf numFmtId="0" fontId="29" fillId="0" borderId="27" xfId="0" applyFont="1" applyFill="1" applyBorder="1" applyAlignment="1" applyProtection="1">
      <alignment horizontal="center" vertical="center" wrapText="1"/>
      <protection hidden="1"/>
    </xf>
    <xf numFmtId="0" fontId="29" fillId="0" borderId="11" xfId="0" applyFont="1" applyFill="1" applyBorder="1" applyAlignment="1" applyProtection="1">
      <alignment horizontal="center" vertical="center" wrapText="1"/>
      <protection hidden="1"/>
    </xf>
    <xf numFmtId="0" fontId="28" fillId="0" borderId="42" xfId="0" applyFont="1" applyFill="1" applyBorder="1" applyAlignment="1" applyProtection="1">
      <alignment horizontal="center" vertical="center" wrapText="1"/>
      <protection locked="0"/>
    </xf>
    <xf numFmtId="0" fontId="28" fillId="0" borderId="42" xfId="0" applyFont="1" applyFill="1" applyBorder="1" applyAlignment="1" applyProtection="1">
      <alignment horizontal="center" vertical="center" wrapText="1"/>
      <protection locked="0" hidden="1"/>
    </xf>
    <xf numFmtId="0" fontId="29" fillId="0" borderId="5" xfId="0" applyFont="1" applyFill="1" applyBorder="1" applyAlignment="1" applyProtection="1">
      <alignment horizontal="center" vertical="center" wrapText="1"/>
      <protection hidden="1"/>
    </xf>
    <xf numFmtId="0" fontId="29" fillId="0" borderId="25" xfId="0" applyFont="1" applyFill="1" applyBorder="1" applyAlignment="1" applyProtection="1">
      <alignment horizontal="center" vertical="center" wrapText="1"/>
      <protection hidden="1"/>
    </xf>
    <xf numFmtId="0" fontId="29" fillId="0" borderId="39" xfId="0" applyFont="1" applyFill="1" applyBorder="1" applyAlignment="1" applyProtection="1">
      <alignment horizontal="center" vertical="center" wrapText="1"/>
      <protection hidden="1"/>
    </xf>
    <xf numFmtId="0" fontId="28" fillId="0" borderId="5" xfId="0" applyFont="1" applyFill="1" applyBorder="1" applyAlignment="1" applyProtection="1">
      <alignment horizontal="left" vertical="center" wrapText="1"/>
      <protection locked="0"/>
    </xf>
    <xf numFmtId="0" fontId="29" fillId="0" borderId="72" xfId="0" applyFont="1" applyFill="1" applyBorder="1" applyAlignment="1" applyProtection="1">
      <alignment horizontal="center" vertical="center" wrapText="1"/>
      <protection hidden="1"/>
    </xf>
    <xf numFmtId="0" fontId="31" fillId="0" borderId="59" xfId="0" applyFont="1" applyFill="1" applyBorder="1" applyAlignment="1">
      <alignment horizontal="center" vertical="center" wrapText="1"/>
    </xf>
    <xf numFmtId="0" fontId="29" fillId="0" borderId="13" xfId="0" applyFont="1" applyFill="1" applyBorder="1" applyAlignment="1" applyProtection="1">
      <alignment horizontal="center" vertical="center" wrapText="1"/>
      <protection hidden="1"/>
    </xf>
    <xf numFmtId="0" fontId="31" fillId="0" borderId="5" xfId="0" applyFont="1" applyFill="1" applyBorder="1" applyAlignment="1">
      <alignment horizontal="center" vertical="center" wrapText="1"/>
    </xf>
    <xf numFmtId="0" fontId="31" fillId="0" borderId="13" xfId="0" applyFont="1" applyFill="1" applyBorder="1" applyAlignment="1">
      <alignment horizontal="center" vertical="center" wrapText="1"/>
    </xf>
    <xf numFmtId="0" fontId="28" fillId="0" borderId="5" xfId="0" applyFont="1" applyFill="1" applyBorder="1" applyAlignment="1" applyProtection="1">
      <alignment horizontal="center" vertical="center" wrapText="1"/>
      <protection locked="0"/>
    </xf>
    <xf numFmtId="0" fontId="28" fillId="0" borderId="13" xfId="0" applyFont="1" applyFill="1" applyBorder="1" applyAlignment="1" applyProtection="1">
      <alignment horizontal="center" vertical="center" wrapText="1"/>
      <protection locked="0"/>
    </xf>
    <xf numFmtId="0" fontId="28" fillId="0" borderId="5" xfId="0" applyFont="1" applyFill="1" applyBorder="1" applyAlignment="1" applyProtection="1">
      <alignment horizontal="center" vertical="center" wrapText="1"/>
      <protection locked="0" hidden="1"/>
    </xf>
    <xf numFmtId="0" fontId="28" fillId="0" borderId="13" xfId="0" applyFont="1" applyFill="1" applyBorder="1" applyAlignment="1" applyProtection="1">
      <alignment horizontal="center" vertical="center" wrapText="1"/>
      <protection locked="0" hidden="1"/>
    </xf>
    <xf numFmtId="0" fontId="31" fillId="0" borderId="11" xfId="0" applyFont="1" applyFill="1" applyBorder="1" applyAlignment="1">
      <alignment horizontal="left" vertical="center" wrapText="1"/>
    </xf>
    <xf numFmtId="0" fontId="31" fillId="0" borderId="25" xfId="0" applyFont="1" applyFill="1" applyBorder="1" applyAlignment="1">
      <alignment horizontal="left" vertical="center" wrapText="1"/>
    </xf>
    <xf numFmtId="0" fontId="29" fillId="0" borderId="3" xfId="0" applyFont="1" applyFill="1" applyBorder="1" applyAlignment="1" applyProtection="1">
      <alignment horizontal="center" vertical="center" wrapText="1"/>
      <protection hidden="1"/>
    </xf>
    <xf numFmtId="0" fontId="30" fillId="0" borderId="11" xfId="0" applyFont="1" applyFill="1" applyBorder="1" applyAlignment="1" applyProtection="1">
      <alignment horizontal="left" vertical="center" wrapText="1"/>
    </xf>
    <xf numFmtId="0" fontId="31" fillId="0" borderId="5" xfId="0" applyFont="1" applyFill="1" applyBorder="1" applyAlignment="1">
      <alignment horizontal="left" vertical="center" wrapText="1"/>
    </xf>
    <xf numFmtId="0" fontId="28" fillId="0" borderId="11" xfId="0" applyFont="1" applyFill="1" applyBorder="1" applyAlignment="1" applyProtection="1">
      <alignment horizontal="center" vertical="center" wrapText="1"/>
      <protection locked="0"/>
    </xf>
    <xf numFmtId="0" fontId="28" fillId="0" borderId="25" xfId="0" applyFont="1" applyFill="1" applyBorder="1" applyAlignment="1" applyProtection="1">
      <alignment horizontal="center" vertical="center" wrapText="1"/>
      <protection locked="0"/>
    </xf>
    <xf numFmtId="0" fontId="31" fillId="0" borderId="11" xfId="0" applyFont="1" applyFill="1" applyBorder="1" applyAlignment="1">
      <alignment horizontal="center" vertical="center" wrapText="1"/>
    </xf>
    <xf numFmtId="0" fontId="31" fillId="0" borderId="25" xfId="0" applyFont="1" applyFill="1" applyBorder="1" applyAlignment="1">
      <alignment horizontal="center" vertical="center" wrapText="1"/>
    </xf>
    <xf numFmtId="0" fontId="28" fillId="6" borderId="27" xfId="0" applyFont="1" applyFill="1" applyBorder="1" applyAlignment="1" applyProtection="1">
      <alignment horizontal="left" vertical="center" wrapText="1"/>
      <protection locked="0"/>
    </xf>
    <xf numFmtId="0" fontId="28" fillId="0" borderId="27" xfId="0" applyFont="1" applyFill="1" applyBorder="1" applyAlignment="1" applyProtection="1">
      <alignment horizontal="left" vertical="center" wrapText="1"/>
      <protection locked="0"/>
    </xf>
    <xf numFmtId="0" fontId="28" fillId="0" borderId="27" xfId="0" applyFont="1" applyFill="1" applyBorder="1" applyAlignment="1" applyProtection="1">
      <alignment horizontal="center" vertical="center" wrapText="1"/>
      <protection locked="0" hidden="1"/>
    </xf>
    <xf numFmtId="0" fontId="31" fillId="6" borderId="5" xfId="0" applyFont="1" applyFill="1" applyBorder="1" applyAlignment="1">
      <alignment horizontal="left" vertical="center" wrapText="1"/>
    </xf>
    <xf numFmtId="0" fontId="31" fillId="6" borderId="11" xfId="0" applyFont="1" applyFill="1" applyBorder="1" applyAlignment="1">
      <alignment horizontal="left" vertical="center" wrapText="1"/>
    </xf>
    <xf numFmtId="0" fontId="31" fillId="0" borderId="27" xfId="0" applyFont="1" applyFill="1" applyBorder="1" applyAlignment="1">
      <alignment horizontal="center" vertical="center" wrapText="1"/>
    </xf>
    <xf numFmtId="0" fontId="30" fillId="0" borderId="5" xfId="0" applyFont="1" applyFill="1" applyBorder="1" applyAlignment="1" applyProtection="1">
      <alignment horizontal="left" vertical="center" wrapText="1"/>
      <protection locked="0"/>
    </xf>
    <xf numFmtId="0" fontId="30" fillId="0" borderId="11" xfId="0" applyFont="1" applyFill="1" applyBorder="1" applyAlignment="1" applyProtection="1">
      <alignment horizontal="left" vertical="center" wrapText="1"/>
      <protection locked="0"/>
    </xf>
    <xf numFmtId="0" fontId="28" fillId="0" borderId="13" xfId="0" applyFont="1" applyFill="1" applyBorder="1" applyAlignment="1" applyProtection="1">
      <alignment horizontal="left" vertical="center" wrapText="1"/>
      <protection locked="0"/>
    </xf>
    <xf numFmtId="0" fontId="31" fillId="0" borderId="13" xfId="0" applyFont="1" applyFill="1" applyBorder="1" applyAlignment="1">
      <alignment horizontal="left" vertical="center" wrapText="1"/>
    </xf>
    <xf numFmtId="0" fontId="31" fillId="0" borderId="25" xfId="0" applyFont="1" applyFill="1" applyBorder="1" applyAlignment="1" applyProtection="1">
      <alignment horizontal="center" vertical="center" wrapText="1"/>
    </xf>
    <xf numFmtId="0" fontId="31" fillId="0" borderId="58" xfId="0" applyFont="1" applyFill="1" applyBorder="1" applyAlignment="1">
      <alignment horizontal="center" vertical="center" wrapText="1"/>
    </xf>
    <xf numFmtId="0" fontId="8" fillId="4" borderId="1" xfId="0" applyFont="1" applyFill="1" applyBorder="1" applyAlignment="1" applyProtection="1">
      <alignment horizontal="center" vertical="center" wrapText="1"/>
      <protection locked="0"/>
    </xf>
    <xf numFmtId="0" fontId="28" fillId="0" borderId="26" xfId="0" applyFont="1" applyFill="1" applyBorder="1" applyAlignment="1" applyProtection="1">
      <alignment horizontal="center" vertical="center" wrapText="1"/>
      <protection locked="0"/>
    </xf>
    <xf numFmtId="0" fontId="21" fillId="0" borderId="5" xfId="0" applyFont="1" applyFill="1" applyBorder="1" applyAlignment="1" applyProtection="1">
      <alignment horizontal="center" vertical="center" wrapText="1"/>
      <protection hidden="1"/>
    </xf>
    <xf numFmtId="0" fontId="21" fillId="0" borderId="25" xfId="0" applyFont="1" applyFill="1" applyBorder="1" applyAlignment="1" applyProtection="1">
      <alignment horizontal="center" vertical="center" wrapText="1"/>
      <protection hidden="1"/>
    </xf>
    <xf numFmtId="0" fontId="8" fillId="4" borderId="22" xfId="0" applyFont="1" applyFill="1" applyBorder="1" applyAlignment="1" applyProtection="1">
      <alignment horizontal="center" vertical="center"/>
      <protection locked="0"/>
    </xf>
    <xf numFmtId="0" fontId="30" fillId="0" borderId="25" xfId="0" applyFont="1" applyFill="1" applyBorder="1" applyAlignment="1">
      <alignment vertical="center" wrapText="1"/>
    </xf>
    <xf numFmtId="0" fontId="31" fillId="0" borderId="0" xfId="0" applyFont="1" applyAlignment="1">
      <alignment vertical="center"/>
    </xf>
    <xf numFmtId="0" fontId="28" fillId="2" borderId="0" xfId="0" applyFont="1" applyFill="1" applyBorder="1" applyAlignment="1" applyProtection="1">
      <alignment horizontal="center" vertical="center" wrapText="1"/>
      <protection hidden="1"/>
    </xf>
    <xf numFmtId="0" fontId="28" fillId="2" borderId="0" xfId="0" applyFont="1" applyFill="1" applyAlignment="1" applyProtection="1">
      <alignment horizontal="left" vertical="center" wrapText="1"/>
      <protection hidden="1"/>
    </xf>
    <xf numFmtId="0" fontId="28" fillId="2" borderId="0" xfId="0" applyFont="1" applyFill="1" applyAlignment="1" applyProtection="1">
      <alignment horizontal="center" vertical="center" wrapText="1"/>
      <protection hidden="1"/>
    </xf>
    <xf numFmtId="0" fontId="38" fillId="0" borderId="0" xfId="0" applyFont="1" applyAlignment="1">
      <alignment vertical="center"/>
    </xf>
    <xf numFmtId="0" fontId="38" fillId="0" borderId="0" xfId="0" applyFont="1" applyAlignment="1">
      <alignment horizontal="center" vertical="center"/>
    </xf>
    <xf numFmtId="0" fontId="29" fillId="0" borderId="5" xfId="0" applyFont="1" applyFill="1" applyBorder="1" applyAlignment="1">
      <alignment horizontal="center" vertical="center" wrapText="1"/>
    </xf>
    <xf numFmtId="0" fontId="31" fillId="0" borderId="71" xfId="0" applyFont="1" applyFill="1" applyBorder="1" applyAlignment="1">
      <alignment horizontal="left" vertical="center" wrapText="1"/>
    </xf>
    <xf numFmtId="0" fontId="31" fillId="0" borderId="0" xfId="0" applyFont="1" applyFill="1" applyBorder="1" applyAlignment="1">
      <alignment vertical="center" wrapText="1"/>
    </xf>
    <xf numFmtId="0" fontId="29" fillId="0" borderId="11" xfId="0" applyFont="1" applyFill="1" applyBorder="1" applyAlignment="1">
      <alignment horizontal="center" vertical="center" wrapText="1"/>
    </xf>
    <xf numFmtId="0" fontId="29" fillId="0" borderId="25" xfId="0" applyFont="1" applyFill="1" applyBorder="1" applyAlignment="1">
      <alignment horizontal="center" vertical="center" wrapText="1"/>
    </xf>
    <xf numFmtId="0" fontId="31" fillId="0" borderId="0" xfId="0" applyFont="1" applyFill="1" applyAlignment="1">
      <alignment vertical="center" wrapText="1"/>
    </xf>
    <xf numFmtId="0" fontId="29" fillId="0" borderId="40" xfId="0" applyFont="1" applyFill="1" applyBorder="1" applyAlignment="1">
      <alignment horizontal="left" vertical="center" wrapText="1"/>
    </xf>
    <xf numFmtId="0" fontId="31" fillId="6" borderId="55" xfId="0" applyFont="1" applyFill="1" applyBorder="1" applyAlignment="1">
      <alignment horizontal="center" vertical="center" wrapText="1"/>
    </xf>
    <xf numFmtId="0" fontId="29" fillId="0" borderId="13" xfId="0" applyFont="1" applyFill="1" applyBorder="1" applyAlignment="1">
      <alignment horizontal="center" vertical="center" wrapText="1"/>
    </xf>
    <xf numFmtId="0" fontId="29" fillId="0" borderId="13" xfId="0" applyFont="1" applyFill="1" applyBorder="1" applyAlignment="1">
      <alignment vertical="center" wrapText="1"/>
    </xf>
    <xf numFmtId="0" fontId="31" fillId="0" borderId="42" xfId="0" applyFont="1" applyFill="1" applyBorder="1" applyAlignment="1">
      <alignment horizontal="center" vertical="center" wrapText="1"/>
    </xf>
    <xf numFmtId="0" fontId="29" fillId="0" borderId="42" xfId="0" applyFont="1" applyFill="1" applyBorder="1" applyAlignment="1">
      <alignment horizontal="center" vertical="center" wrapText="1"/>
    </xf>
    <xf numFmtId="0" fontId="29" fillId="0" borderId="42" xfId="0" applyFont="1" applyFill="1" applyBorder="1" applyAlignment="1">
      <alignment vertical="center" wrapText="1"/>
    </xf>
    <xf numFmtId="1" fontId="31" fillId="0" borderId="42" xfId="0" applyNumberFormat="1" applyFont="1" applyFill="1" applyBorder="1" applyAlignment="1">
      <alignment horizontal="center" vertical="center" wrapText="1"/>
    </xf>
    <xf numFmtId="0" fontId="28" fillId="0" borderId="27" xfId="0" applyFont="1" applyFill="1" applyBorder="1" applyAlignment="1" applyProtection="1">
      <alignment horizontal="center" vertical="center" wrapText="1"/>
      <protection locked="0"/>
    </xf>
    <xf numFmtId="0" fontId="29" fillId="0" borderId="27" xfId="0" applyFont="1" applyFill="1" applyBorder="1" applyAlignment="1">
      <alignment horizontal="center" vertical="center" wrapText="1"/>
    </xf>
    <xf numFmtId="0" fontId="31" fillId="18" borderId="11" xfId="0" applyFont="1" applyFill="1" applyBorder="1" applyAlignment="1">
      <alignment horizontal="left" vertical="center" wrapText="1"/>
    </xf>
    <xf numFmtId="0" fontId="31" fillId="0" borderId="26" xfId="0" applyFont="1" applyFill="1" applyBorder="1" applyAlignment="1">
      <alignment horizontal="center" vertical="center" wrapText="1"/>
    </xf>
    <xf numFmtId="0" fontId="29" fillId="0" borderId="26" xfId="0" applyFont="1" applyFill="1" applyBorder="1" applyAlignment="1">
      <alignment horizontal="center" vertical="center" wrapText="1"/>
    </xf>
    <xf numFmtId="0" fontId="31" fillId="0" borderId="5" xfId="0" applyFont="1" applyFill="1" applyBorder="1" applyAlignment="1">
      <alignment vertical="center" wrapText="1"/>
    </xf>
    <xf numFmtId="0" fontId="31" fillId="0" borderId="27" xfId="0" applyFont="1" applyFill="1" applyBorder="1" applyAlignment="1">
      <alignment vertical="center" wrapText="1"/>
    </xf>
    <xf numFmtId="0" fontId="31" fillId="0" borderId="40" xfId="0" applyFont="1" applyFill="1" applyBorder="1" applyAlignment="1">
      <alignment vertical="center" wrapText="1"/>
    </xf>
    <xf numFmtId="0" fontId="31" fillId="0" borderId="11" xfId="0" applyFont="1" applyFill="1" applyBorder="1" applyAlignment="1">
      <alignment horizontal="justify" vertical="center" wrapText="1"/>
    </xf>
    <xf numFmtId="0" fontId="29" fillId="0" borderId="73" xfId="0" applyFont="1" applyFill="1" applyBorder="1" applyAlignment="1">
      <alignment horizontal="left" vertical="center" wrapText="1"/>
    </xf>
    <xf numFmtId="0" fontId="31" fillId="0" borderId="13" xfId="0" applyFont="1" applyFill="1" applyBorder="1" applyAlignment="1">
      <alignment horizontal="justify" vertical="center" wrapText="1"/>
    </xf>
    <xf numFmtId="0" fontId="31" fillId="0" borderId="0" xfId="0" applyFont="1" applyBorder="1" applyAlignment="1">
      <alignment horizontal="center" vertical="center"/>
    </xf>
    <xf numFmtId="0" fontId="31" fillId="0" borderId="0" xfId="0" applyFont="1" applyBorder="1" applyAlignment="1">
      <alignment horizontal="left" vertical="center"/>
    </xf>
    <xf numFmtId="0" fontId="31" fillId="0" borderId="0" xfId="0" applyFont="1" applyBorder="1" applyAlignment="1">
      <alignment vertical="center"/>
    </xf>
    <xf numFmtId="0" fontId="31" fillId="0" borderId="0" xfId="0" applyFont="1" applyFill="1" applyBorder="1" applyAlignment="1">
      <alignment horizontal="center" vertical="center"/>
    </xf>
    <xf numFmtId="0" fontId="31" fillId="0" borderId="0" xfId="0" applyFont="1" applyFill="1" applyAlignment="1">
      <alignment vertical="center"/>
    </xf>
    <xf numFmtId="0" fontId="28" fillId="0" borderId="0" xfId="0" applyFont="1" applyFill="1" applyAlignment="1" applyProtection="1">
      <alignment horizontal="center" vertical="center" wrapText="1"/>
      <protection hidden="1"/>
    </xf>
    <xf numFmtId="0" fontId="38" fillId="0" borderId="0" xfId="0" applyFont="1" applyFill="1" applyAlignment="1">
      <alignment vertical="center"/>
    </xf>
    <xf numFmtId="0" fontId="38" fillId="0" borderId="0" xfId="0" applyFont="1" applyFill="1" applyAlignment="1">
      <alignment horizontal="center" vertical="center"/>
    </xf>
    <xf numFmtId="0" fontId="31" fillId="0" borderId="0" xfId="0" applyFont="1" applyFill="1" applyBorder="1" applyAlignment="1">
      <alignment vertical="center"/>
    </xf>
    <xf numFmtId="0" fontId="29" fillId="0" borderId="11" xfId="0" applyFont="1" applyBorder="1" applyAlignment="1">
      <alignment vertical="center" wrapText="1"/>
    </xf>
    <xf numFmtId="0" fontId="29" fillId="6" borderId="27" xfId="0" applyFont="1" applyFill="1" applyBorder="1" applyAlignment="1" applyProtection="1">
      <alignment horizontal="left" vertical="center" wrapText="1"/>
      <protection locked="0"/>
    </xf>
    <xf numFmtId="0" fontId="29" fillId="6" borderId="11" xfId="0" applyFont="1" applyFill="1" applyBorder="1" applyAlignment="1" applyProtection="1">
      <alignment horizontal="left" vertical="top" wrapText="1"/>
      <protection locked="0"/>
    </xf>
    <xf numFmtId="0" fontId="29" fillId="0" borderId="11" xfId="0" applyFont="1" applyFill="1" applyBorder="1" applyAlignment="1" applyProtection="1">
      <alignment horizontal="left" vertical="top" wrapText="1"/>
      <protection locked="0"/>
    </xf>
    <xf numFmtId="0" fontId="29" fillId="0" borderId="40" xfId="0" applyFont="1" applyFill="1" applyBorder="1" applyAlignment="1" applyProtection="1">
      <alignment horizontal="left" vertical="center" wrapText="1"/>
    </xf>
    <xf numFmtId="0" fontId="29" fillId="0" borderId="11" xfId="0" applyFont="1" applyFill="1" applyBorder="1" applyAlignment="1" applyProtection="1">
      <alignment horizontal="justify" vertical="center" wrapText="1"/>
    </xf>
    <xf numFmtId="0" fontId="29" fillId="6" borderId="40" xfId="0" applyFont="1" applyFill="1" applyBorder="1" applyAlignment="1">
      <alignment horizontal="left" vertical="center" wrapText="1"/>
    </xf>
    <xf numFmtId="0" fontId="29" fillId="6" borderId="11" xfId="0" applyFont="1" applyFill="1" applyBorder="1" applyAlignment="1" applyProtection="1">
      <alignment horizontal="justify" vertical="top" wrapText="1"/>
    </xf>
    <xf numFmtId="0" fontId="29" fillId="6" borderId="11" xfId="0" applyFont="1" applyFill="1" applyBorder="1" applyAlignment="1" applyProtection="1">
      <alignment horizontal="justify" vertical="center" wrapText="1"/>
    </xf>
    <xf numFmtId="0" fontId="37" fillId="6" borderId="0" xfId="0" applyFont="1" applyFill="1" applyAlignment="1">
      <alignment horizontal="center"/>
    </xf>
    <xf numFmtId="0" fontId="10" fillId="0" borderId="1" xfId="0" applyFont="1" applyBorder="1" applyAlignment="1">
      <alignment horizontal="center" vertical="center"/>
    </xf>
    <xf numFmtId="0" fontId="10" fillId="0" borderId="21" xfId="0" applyFont="1" applyBorder="1" applyAlignment="1">
      <alignment horizontal="center" vertical="center"/>
    </xf>
    <xf numFmtId="0" fontId="10" fillId="0" borderId="22" xfId="0" applyFont="1" applyBorder="1" applyAlignment="1">
      <alignment horizontal="center" vertical="center"/>
    </xf>
    <xf numFmtId="0" fontId="10" fillId="0" borderId="41" xfId="0" applyFont="1" applyBorder="1" applyAlignment="1">
      <alignment horizontal="center" vertical="center"/>
    </xf>
    <xf numFmtId="0" fontId="10" fillId="0" borderId="9" xfId="0" applyFont="1" applyBorder="1" applyAlignment="1">
      <alignment horizontal="center" vertical="center"/>
    </xf>
    <xf numFmtId="0" fontId="10" fillId="0" borderId="70" xfId="0" applyFont="1" applyBorder="1" applyAlignment="1">
      <alignment horizontal="center" vertical="center"/>
    </xf>
    <xf numFmtId="0" fontId="10" fillId="2" borderId="82" xfId="0" applyFont="1" applyFill="1" applyBorder="1" applyAlignment="1" applyProtection="1">
      <alignment horizontal="center" vertical="center" wrapText="1"/>
      <protection hidden="1"/>
    </xf>
    <xf numFmtId="0" fontId="10" fillId="2" borderId="78" xfId="0" applyFont="1" applyFill="1" applyBorder="1" applyAlignment="1" applyProtection="1">
      <alignment horizontal="center" vertical="center" wrapText="1"/>
      <protection hidden="1"/>
    </xf>
    <xf numFmtId="0" fontId="43" fillId="2" borderId="78" xfId="0" applyFont="1" applyFill="1" applyBorder="1" applyAlignment="1" applyProtection="1">
      <alignment horizontal="center" vertical="center" wrapText="1"/>
      <protection hidden="1"/>
    </xf>
    <xf numFmtId="0" fontId="43" fillId="2" borderId="79" xfId="0" applyFont="1" applyFill="1" applyBorder="1" applyAlignment="1" applyProtection="1">
      <alignment horizontal="center" vertical="center" wrapText="1"/>
      <protection hidden="1"/>
    </xf>
    <xf numFmtId="0" fontId="39" fillId="0" borderId="83" xfId="0" applyFont="1" applyBorder="1" applyAlignment="1" applyProtection="1">
      <alignment horizontal="center" vertical="center" wrapText="1"/>
      <protection hidden="1"/>
    </xf>
    <xf numFmtId="0" fontId="39" fillId="0" borderId="74" xfId="0" applyFont="1" applyBorder="1" applyAlignment="1" applyProtection="1">
      <alignment horizontal="center" vertical="center" wrapText="1"/>
      <protection hidden="1"/>
    </xf>
    <xf numFmtId="0" fontId="43" fillId="0" borderId="74" xfId="0" applyFont="1" applyBorder="1" applyAlignment="1" applyProtection="1">
      <alignment horizontal="center" vertical="center" wrapText="1"/>
      <protection hidden="1"/>
    </xf>
    <xf numFmtId="0" fontId="43" fillId="0" borderId="75" xfId="0" applyFont="1" applyBorder="1" applyAlignment="1" applyProtection="1">
      <alignment horizontal="center" vertical="center" wrapText="1"/>
      <protection hidden="1"/>
    </xf>
    <xf numFmtId="0" fontId="47" fillId="6" borderId="129" xfId="0" applyFont="1" applyFill="1" applyBorder="1" applyAlignment="1">
      <alignment horizontal="left"/>
    </xf>
    <xf numFmtId="0" fontId="47" fillId="6" borderId="0" xfId="0" applyFont="1" applyFill="1" applyBorder="1" applyAlignment="1">
      <alignment horizontal="left"/>
    </xf>
    <xf numFmtId="0" fontId="47" fillId="6" borderId="0" xfId="0" applyFont="1" applyFill="1" applyBorder="1" applyAlignment="1">
      <alignment horizontal="left" vertical="top" wrapText="1"/>
    </xf>
    <xf numFmtId="0" fontId="50" fillId="6" borderId="0" xfId="0" applyFont="1" applyFill="1" applyAlignment="1">
      <alignment horizontal="left" vertical="top" wrapText="1"/>
    </xf>
    <xf numFmtId="0" fontId="49" fillId="6" borderId="0" xfId="0" applyFont="1" applyFill="1" applyAlignment="1">
      <alignment horizontal="left" vertical="top"/>
    </xf>
    <xf numFmtId="0" fontId="44" fillId="0" borderId="14" xfId="0" applyFont="1" applyBorder="1" applyAlignment="1">
      <alignment horizontal="center" vertical="top" wrapText="1"/>
    </xf>
    <xf numFmtId="0" fontId="44" fillId="0" borderId="15" xfId="0" applyFont="1" applyBorder="1" applyAlignment="1">
      <alignment horizontal="center" vertical="top" wrapText="1"/>
    </xf>
    <xf numFmtId="0" fontId="44" fillId="0" borderId="20" xfId="0" applyFont="1" applyBorder="1" applyAlignment="1">
      <alignment horizontal="center" vertical="top" wrapText="1"/>
    </xf>
    <xf numFmtId="0" fontId="44" fillId="0" borderId="1" xfId="0" applyFont="1" applyBorder="1" applyAlignment="1">
      <alignment horizontal="left" vertical="top" wrapText="1"/>
    </xf>
    <xf numFmtId="0" fontId="44" fillId="0" borderId="21" xfId="0" applyFont="1" applyBorder="1" applyAlignment="1">
      <alignment horizontal="left" vertical="top" wrapText="1"/>
    </xf>
    <xf numFmtId="0" fontId="44" fillId="0" borderId="22" xfId="0" applyFont="1" applyBorder="1" applyAlignment="1">
      <alignment horizontal="left" vertical="top" wrapText="1"/>
    </xf>
    <xf numFmtId="0" fontId="44" fillId="0" borderId="6" xfId="0" applyFont="1" applyBorder="1" applyAlignment="1">
      <alignment horizontal="left" vertical="top" wrapText="1"/>
    </xf>
    <xf numFmtId="0" fontId="44" fillId="0" borderId="0" xfId="0" applyFont="1" applyBorder="1" applyAlignment="1">
      <alignment horizontal="left" vertical="top" wrapText="1"/>
    </xf>
    <xf numFmtId="0" fontId="44" fillId="0" borderId="23" xfId="0" applyFont="1" applyBorder="1" applyAlignment="1">
      <alignment horizontal="left" vertical="top" wrapText="1"/>
    </xf>
    <xf numFmtId="0" fontId="44" fillId="0" borderId="12" xfId="0" applyFont="1" applyBorder="1" applyAlignment="1">
      <alignment horizontal="left" vertical="top" wrapText="1"/>
    </xf>
    <xf numFmtId="0" fontId="44" fillId="0" borderId="28" xfId="0" applyFont="1" applyBorder="1" applyAlignment="1">
      <alignment horizontal="left" vertical="top" wrapText="1"/>
    </xf>
    <xf numFmtId="0" fontId="44" fillId="0" borderId="29" xfId="0" applyFont="1" applyBorder="1" applyAlignment="1">
      <alignment horizontal="left" vertical="top" wrapText="1"/>
    </xf>
    <xf numFmtId="0" fontId="37" fillId="0" borderId="6" xfId="0" applyFont="1" applyBorder="1" applyAlignment="1">
      <alignment horizontal="left" vertical="top" wrapText="1"/>
    </xf>
    <xf numFmtId="0" fontId="37" fillId="0" borderId="0" xfId="0" applyFont="1" applyBorder="1" applyAlignment="1">
      <alignment horizontal="left" vertical="top" wrapText="1"/>
    </xf>
    <xf numFmtId="0" fontId="37" fillId="0" borderId="23" xfId="0" applyFont="1" applyBorder="1" applyAlignment="1">
      <alignment horizontal="left" vertical="top" wrapText="1"/>
    </xf>
    <xf numFmtId="0" fontId="37" fillId="0" borderId="12" xfId="0" applyFont="1" applyBorder="1" applyAlignment="1">
      <alignment horizontal="left" vertical="top" wrapText="1"/>
    </xf>
    <xf numFmtId="0" fontId="37" fillId="0" borderId="28" xfId="0" applyFont="1" applyBorder="1" applyAlignment="1">
      <alignment horizontal="left" vertical="top" wrapText="1"/>
    </xf>
    <xf numFmtId="0" fontId="37" fillId="0" borderId="29" xfId="0" applyFont="1" applyBorder="1" applyAlignment="1">
      <alignment horizontal="left" vertical="top" wrapText="1"/>
    </xf>
    <xf numFmtId="0" fontId="47" fillId="6" borderId="130" xfId="0" applyFont="1" applyFill="1" applyBorder="1" applyAlignment="1">
      <alignment horizontal="left"/>
    </xf>
    <xf numFmtId="0" fontId="47" fillId="6" borderId="131" xfId="0" applyFont="1" applyFill="1" applyBorder="1" applyAlignment="1">
      <alignment horizontal="left"/>
    </xf>
    <xf numFmtId="0" fontId="47" fillId="6" borderId="129" xfId="0" applyFont="1" applyFill="1" applyBorder="1" applyAlignment="1">
      <alignment horizontal="left" vertical="top" wrapText="1"/>
    </xf>
    <xf numFmtId="0" fontId="47" fillId="6" borderId="0" xfId="0" applyFont="1" applyFill="1" applyBorder="1" applyAlignment="1">
      <alignment horizontal="left" vertical="top"/>
    </xf>
    <xf numFmtId="0" fontId="10" fillId="6" borderId="14" xfId="0" applyFont="1" applyFill="1" applyBorder="1" applyAlignment="1">
      <alignment horizontal="left" vertical="top" wrapText="1"/>
    </xf>
    <xf numFmtId="0" fontId="10" fillId="6" borderId="15" xfId="0" applyFont="1" applyFill="1" applyBorder="1" applyAlignment="1">
      <alignment horizontal="left" vertical="top" wrapText="1"/>
    </xf>
    <xf numFmtId="0" fontId="10" fillId="6" borderId="20" xfId="0" applyFont="1" applyFill="1" applyBorder="1" applyAlignment="1">
      <alignment horizontal="left" vertical="top" wrapText="1"/>
    </xf>
    <xf numFmtId="0" fontId="32" fillId="6" borderId="119" xfId="0" applyFont="1" applyFill="1" applyBorder="1" applyAlignment="1">
      <alignment horizontal="center" vertical="center" wrapText="1" readingOrder="1"/>
    </xf>
    <xf numFmtId="0" fontId="32" fillId="6" borderId="149" xfId="0" applyFont="1" applyFill="1" applyBorder="1" applyAlignment="1">
      <alignment horizontal="center" vertical="center" wrapText="1" readingOrder="1"/>
    </xf>
    <xf numFmtId="0" fontId="33" fillId="0" borderId="1" xfId="0" applyFont="1" applyBorder="1" applyAlignment="1">
      <alignment horizontal="center" vertical="center"/>
    </xf>
    <xf numFmtId="0" fontId="33" fillId="0" borderId="21" xfId="0" applyFont="1" applyBorder="1" applyAlignment="1">
      <alignment horizontal="center" vertical="center"/>
    </xf>
    <xf numFmtId="0" fontId="33" fillId="0" borderId="6" xfId="0" applyFont="1" applyBorder="1" applyAlignment="1">
      <alignment horizontal="center" vertical="center"/>
    </xf>
    <xf numFmtId="0" fontId="33" fillId="0" borderId="0" xfId="0" applyFont="1" applyBorder="1" applyAlignment="1">
      <alignment horizontal="center" vertical="center"/>
    </xf>
    <xf numFmtId="0" fontId="33" fillId="0" borderId="12" xfId="0" applyFont="1" applyBorder="1" applyAlignment="1">
      <alignment horizontal="center" vertical="center"/>
    </xf>
    <xf numFmtId="0" fontId="33" fillId="0" borderId="28" xfId="0" applyFont="1" applyBorder="1" applyAlignment="1">
      <alignment horizontal="center" vertical="center"/>
    </xf>
    <xf numFmtId="0" fontId="33" fillId="6" borderId="19" xfId="0" applyFont="1" applyFill="1" applyBorder="1" applyAlignment="1">
      <alignment horizontal="center" vertical="center" wrapText="1" readingOrder="1"/>
    </xf>
    <xf numFmtId="0" fontId="33" fillId="6" borderId="85" xfId="0" applyFont="1" applyFill="1" applyBorder="1" applyAlignment="1">
      <alignment horizontal="center" vertical="center" wrapText="1" readingOrder="1"/>
    </xf>
    <xf numFmtId="0" fontId="33" fillId="6" borderId="1" xfId="0" applyFont="1" applyFill="1" applyBorder="1" applyAlignment="1">
      <alignment horizontal="center" vertical="center" wrapText="1" readingOrder="1"/>
    </xf>
    <xf numFmtId="0" fontId="33" fillId="6" borderId="21" xfId="0" applyFont="1" applyFill="1" applyBorder="1" applyAlignment="1">
      <alignment horizontal="center" vertical="center" wrapText="1" readingOrder="1"/>
    </xf>
    <xf numFmtId="0" fontId="33" fillId="6" borderId="22" xfId="0" applyFont="1" applyFill="1" applyBorder="1" applyAlignment="1">
      <alignment horizontal="center" vertical="center" wrapText="1" readingOrder="1"/>
    </xf>
    <xf numFmtId="0" fontId="33" fillId="6" borderId="6" xfId="0" applyFont="1" applyFill="1" applyBorder="1" applyAlignment="1">
      <alignment horizontal="center" vertical="center" wrapText="1" readingOrder="1"/>
    </xf>
    <xf numFmtId="0" fontId="33" fillId="6" borderId="0" xfId="0" applyFont="1" applyFill="1" applyBorder="1" applyAlignment="1">
      <alignment horizontal="center" vertical="center" wrapText="1" readingOrder="1"/>
    </xf>
    <xf numFmtId="0" fontId="33" fillId="6" borderId="23" xfId="0" applyFont="1" applyFill="1" applyBorder="1" applyAlignment="1">
      <alignment horizontal="center" vertical="center" wrapText="1" readingOrder="1"/>
    </xf>
    <xf numFmtId="0" fontId="33" fillId="6" borderId="64" xfId="0" applyFont="1" applyFill="1" applyBorder="1" applyAlignment="1">
      <alignment horizontal="center" vertical="center" wrapText="1" readingOrder="1"/>
    </xf>
    <xf numFmtId="0" fontId="33" fillId="6" borderId="76" xfId="0" applyFont="1" applyFill="1" applyBorder="1" applyAlignment="1">
      <alignment horizontal="center" vertical="center" wrapText="1" readingOrder="1"/>
    </xf>
    <xf numFmtId="0" fontId="33" fillId="6" borderId="65" xfId="0" applyFont="1" applyFill="1" applyBorder="1" applyAlignment="1">
      <alignment horizontal="center" vertical="center" wrapText="1" readingOrder="1"/>
    </xf>
    <xf numFmtId="0" fontId="33" fillId="6" borderId="77" xfId="0" applyFont="1" applyFill="1" applyBorder="1" applyAlignment="1">
      <alignment horizontal="center" vertical="center" wrapText="1" readingOrder="1"/>
    </xf>
    <xf numFmtId="0" fontId="33" fillId="6" borderId="0" xfId="0" applyFont="1" applyFill="1" applyBorder="1" applyAlignment="1">
      <alignment horizontal="center" vertical="center"/>
    </xf>
    <xf numFmtId="0" fontId="32" fillId="6" borderId="0" xfId="0" applyFont="1" applyFill="1" applyBorder="1" applyAlignment="1">
      <alignment horizontal="left" vertical="top" wrapText="1"/>
    </xf>
    <xf numFmtId="0" fontId="32" fillId="6" borderId="14" xfId="0" applyFont="1" applyFill="1" applyBorder="1" applyAlignment="1">
      <alignment horizontal="center" vertical="center" wrapText="1" readingOrder="1"/>
    </xf>
    <xf numFmtId="0" fontId="32" fillId="6" borderId="15" xfId="0" applyFont="1" applyFill="1" applyBorder="1" applyAlignment="1">
      <alignment horizontal="center" vertical="center" wrapText="1" readingOrder="1"/>
    </xf>
    <xf numFmtId="0" fontId="32" fillId="6" borderId="20" xfId="0" applyFont="1" applyFill="1" applyBorder="1" applyAlignment="1">
      <alignment horizontal="center" vertical="center" wrapText="1" readingOrder="1"/>
    </xf>
    <xf numFmtId="0" fontId="38" fillId="19" borderId="41" xfId="0" applyFont="1" applyFill="1" applyBorder="1" applyAlignment="1" applyProtection="1">
      <alignment horizontal="center" vertical="center"/>
      <protection locked="0"/>
    </xf>
    <xf numFmtId="0" fontId="38" fillId="19" borderId="69" xfId="0" applyFont="1" applyFill="1" applyBorder="1" applyAlignment="1" applyProtection="1">
      <alignment horizontal="center" vertical="center"/>
      <protection locked="0"/>
    </xf>
    <xf numFmtId="0" fontId="38" fillId="19" borderId="18" xfId="0" applyFont="1" applyFill="1" applyBorder="1" applyAlignment="1" applyProtection="1">
      <alignment horizontal="center" vertical="center"/>
      <protection locked="0"/>
    </xf>
    <xf numFmtId="0" fontId="38" fillId="19" borderId="16" xfId="0" applyFont="1" applyFill="1" applyBorder="1" applyAlignment="1" applyProtection="1">
      <alignment horizontal="center" vertical="center"/>
      <protection locked="0"/>
    </xf>
    <xf numFmtId="0" fontId="32" fillId="6" borderId="80" xfId="0" applyFont="1" applyFill="1" applyBorder="1" applyAlignment="1">
      <alignment horizontal="center" vertical="center" wrapText="1" readingOrder="1"/>
    </xf>
    <xf numFmtId="0" fontId="32" fillId="6" borderId="81" xfId="0" applyFont="1" applyFill="1" applyBorder="1" applyAlignment="1">
      <alignment horizontal="center" vertical="center" wrapText="1" readingOrder="1"/>
    </xf>
    <xf numFmtId="0" fontId="48" fillId="6" borderId="0" xfId="0" applyFont="1" applyFill="1" applyAlignment="1">
      <alignment horizontal="left" vertical="top" wrapText="1"/>
    </xf>
    <xf numFmtId="0" fontId="37" fillId="6" borderId="103" xfId="0" applyFont="1" applyFill="1" applyBorder="1" applyAlignment="1">
      <alignment horizontal="left" vertical="top" wrapText="1"/>
    </xf>
    <xf numFmtId="0" fontId="37" fillId="6" borderId="104" xfId="0" applyFont="1" applyFill="1" applyBorder="1" applyAlignment="1">
      <alignment horizontal="left" vertical="top" wrapText="1"/>
    </xf>
    <xf numFmtId="0" fontId="37" fillId="6" borderId="105" xfId="0" applyFont="1" applyFill="1" applyBorder="1" applyAlignment="1">
      <alignment horizontal="left" vertical="top" wrapText="1"/>
    </xf>
    <xf numFmtId="0" fontId="32" fillId="6" borderId="0" xfId="0" applyFont="1" applyFill="1" applyBorder="1" applyAlignment="1">
      <alignment horizontal="center"/>
    </xf>
    <xf numFmtId="0" fontId="32" fillId="6" borderId="0" xfId="0" applyFont="1" applyFill="1" applyBorder="1" applyAlignment="1">
      <alignment horizontal="left" vertical="center" wrapText="1"/>
    </xf>
    <xf numFmtId="0" fontId="32" fillId="0" borderId="0" xfId="0" applyFont="1" applyBorder="1" applyAlignment="1">
      <alignment horizontal="center"/>
    </xf>
    <xf numFmtId="0" fontId="32" fillId="6" borderId="0" xfId="0" applyFont="1" applyFill="1" applyBorder="1" applyAlignment="1">
      <alignment horizontal="center" vertical="top" wrapText="1"/>
    </xf>
    <xf numFmtId="0" fontId="33" fillId="6" borderId="66" xfId="0" applyFont="1" applyFill="1" applyBorder="1" applyAlignment="1">
      <alignment horizontal="center" vertical="center" wrapText="1" readingOrder="1"/>
    </xf>
    <xf numFmtId="0" fontId="33" fillId="6" borderId="67" xfId="0" applyFont="1" applyFill="1" applyBorder="1" applyAlignment="1">
      <alignment horizontal="center" vertical="center" wrapText="1" readingOrder="1"/>
    </xf>
    <xf numFmtId="0" fontId="33" fillId="6" borderId="65" xfId="0" applyFont="1" applyFill="1" applyBorder="1" applyAlignment="1">
      <alignment horizontal="center" vertical="top" wrapText="1" readingOrder="1"/>
    </xf>
    <xf numFmtId="0" fontId="33" fillId="6" borderId="21" xfId="0" applyFont="1" applyFill="1" applyBorder="1" applyAlignment="1">
      <alignment horizontal="center" vertical="top" wrapText="1" readingOrder="1"/>
    </xf>
    <xf numFmtId="0" fontId="33" fillId="6" borderId="22" xfId="0" applyFont="1" applyFill="1" applyBorder="1" applyAlignment="1">
      <alignment horizontal="center" vertical="top" wrapText="1" readingOrder="1"/>
    </xf>
    <xf numFmtId="0" fontId="33" fillId="6" borderId="77" xfId="0" applyFont="1" applyFill="1" applyBorder="1" applyAlignment="1">
      <alignment horizontal="center" vertical="top" wrapText="1" readingOrder="1"/>
    </xf>
    <xf numFmtId="0" fontId="33" fillId="6" borderId="0" xfId="0" applyFont="1" applyFill="1" applyBorder="1" applyAlignment="1">
      <alignment horizontal="center" vertical="top" wrapText="1" readingOrder="1"/>
    </xf>
    <xf numFmtId="0" fontId="33" fillId="6" borderId="23" xfId="0" applyFont="1" applyFill="1" applyBorder="1" applyAlignment="1">
      <alignment horizontal="center" vertical="top" wrapText="1" readingOrder="1"/>
    </xf>
    <xf numFmtId="0" fontId="32" fillId="6" borderId="21" xfId="0" applyFont="1" applyFill="1" applyBorder="1" applyAlignment="1">
      <alignment horizontal="center" vertical="center" wrapText="1" readingOrder="1"/>
    </xf>
    <xf numFmtId="0" fontId="32" fillId="6" borderId="22" xfId="0" applyFont="1" applyFill="1" applyBorder="1" applyAlignment="1">
      <alignment horizontal="center" vertical="center" wrapText="1" readingOrder="1"/>
    </xf>
    <xf numFmtId="0" fontId="32" fillId="6" borderId="56" xfId="0" applyFont="1" applyFill="1" applyBorder="1" applyAlignment="1">
      <alignment horizontal="center" vertical="center" wrapText="1" readingOrder="1"/>
    </xf>
    <xf numFmtId="0" fontId="32" fillId="6" borderId="13" xfId="0" applyFont="1" applyFill="1" applyBorder="1" applyAlignment="1">
      <alignment horizontal="center" vertical="center" wrapText="1" readingOrder="1"/>
    </xf>
    <xf numFmtId="0" fontId="32" fillId="6" borderId="59" xfId="0" applyFont="1" applyFill="1" applyBorder="1" applyAlignment="1">
      <alignment horizontal="center" vertical="center" wrapText="1" readingOrder="1"/>
    </xf>
    <xf numFmtId="0" fontId="32" fillId="6" borderId="83" xfId="0" applyFont="1" applyFill="1" applyBorder="1" applyAlignment="1">
      <alignment horizontal="center" vertical="center" wrapText="1" readingOrder="1"/>
    </xf>
    <xf numFmtId="0" fontId="32" fillId="6" borderId="75" xfId="0" applyFont="1" applyFill="1" applyBorder="1" applyAlignment="1">
      <alignment horizontal="center" vertical="center" wrapText="1" readingOrder="1"/>
    </xf>
    <xf numFmtId="0" fontId="8" fillId="4" borderId="16" xfId="0" applyFont="1" applyFill="1" applyBorder="1" applyAlignment="1" applyProtection="1">
      <alignment horizontal="center" vertical="center"/>
      <protection locked="0"/>
    </xf>
    <xf numFmtId="0" fontId="8" fillId="4" borderId="69" xfId="0" applyFont="1" applyFill="1" applyBorder="1" applyAlignment="1" applyProtection="1">
      <alignment horizontal="center" vertical="center"/>
      <protection locked="0"/>
    </xf>
    <xf numFmtId="0" fontId="8" fillId="4" borderId="70" xfId="0" applyFont="1" applyFill="1" applyBorder="1" applyAlignment="1" applyProtection="1">
      <alignment horizontal="center" vertical="center"/>
      <protection locked="0"/>
    </xf>
    <xf numFmtId="0" fontId="8" fillId="4" borderId="41" xfId="0" applyFont="1" applyFill="1" applyBorder="1" applyAlignment="1" applyProtection="1">
      <alignment horizontal="center" vertical="center"/>
      <protection locked="0"/>
    </xf>
    <xf numFmtId="0" fontId="8" fillId="4" borderId="9" xfId="0" applyFont="1" applyFill="1" applyBorder="1" applyAlignment="1" applyProtection="1">
      <alignment horizontal="center" vertical="center"/>
      <protection locked="0"/>
    </xf>
    <xf numFmtId="0" fontId="8" fillId="4" borderId="18" xfId="0" applyFont="1" applyFill="1" applyBorder="1" applyAlignment="1" applyProtection="1">
      <alignment horizontal="center" vertical="center"/>
      <protection locked="0"/>
    </xf>
    <xf numFmtId="0" fontId="8" fillId="21" borderId="16" xfId="0" applyFont="1" applyFill="1" applyBorder="1" applyAlignment="1" applyProtection="1">
      <alignment horizontal="center" vertical="center"/>
      <protection locked="0"/>
    </xf>
    <xf numFmtId="0" fontId="8" fillId="21" borderId="69" xfId="0" applyFont="1" applyFill="1" applyBorder="1" applyAlignment="1" applyProtection="1">
      <alignment horizontal="center" vertical="center"/>
      <protection locked="0"/>
    </xf>
    <xf numFmtId="0" fontId="8" fillId="21" borderId="18" xfId="0" applyFont="1" applyFill="1" applyBorder="1" applyAlignment="1" applyProtection="1">
      <alignment horizontal="center" vertical="center"/>
      <protection locked="0"/>
    </xf>
    <xf numFmtId="0" fontId="33" fillId="6" borderId="28" xfId="0" applyFont="1" applyFill="1" applyBorder="1" applyAlignment="1">
      <alignment horizontal="center" vertical="center" wrapText="1" readingOrder="1"/>
    </xf>
    <xf numFmtId="0" fontId="32" fillId="6" borderId="30" xfId="0" applyFont="1" applyFill="1" applyBorder="1" applyAlignment="1">
      <alignment horizontal="center" vertical="center" wrapText="1" readingOrder="1"/>
    </xf>
    <xf numFmtId="0" fontId="32" fillId="6" borderId="58" xfId="0" applyFont="1" applyFill="1" applyBorder="1" applyAlignment="1">
      <alignment horizontal="center" vertical="center" wrapText="1" readingOrder="1"/>
    </xf>
    <xf numFmtId="0" fontId="32" fillId="6" borderId="124" xfId="0" applyFont="1" applyFill="1" applyBorder="1" applyAlignment="1">
      <alignment horizontal="center" vertical="center" wrapText="1" readingOrder="1"/>
    </xf>
    <xf numFmtId="0" fontId="32" fillId="6" borderId="125" xfId="0" applyFont="1" applyFill="1" applyBorder="1" applyAlignment="1">
      <alignment horizontal="center" vertical="center" wrapText="1" readingOrder="1"/>
    </xf>
    <xf numFmtId="0" fontId="32" fillId="6" borderId="151" xfId="0" applyFont="1" applyFill="1" applyBorder="1" applyAlignment="1">
      <alignment horizontal="center" vertical="center" wrapText="1" readingOrder="1"/>
    </xf>
    <xf numFmtId="0" fontId="32" fillId="6" borderId="120" xfId="0" applyFont="1" applyFill="1" applyBorder="1" applyAlignment="1">
      <alignment horizontal="center" vertical="center" wrapText="1" readingOrder="1"/>
    </xf>
    <xf numFmtId="0" fontId="32" fillId="6" borderId="80" xfId="0" applyFont="1" applyFill="1" applyBorder="1" applyAlignment="1">
      <alignment vertical="center" wrapText="1" readingOrder="1"/>
    </xf>
    <xf numFmtId="0" fontId="32" fillId="6" borderId="20" xfId="0" applyFont="1" applyFill="1" applyBorder="1" applyAlignment="1">
      <alignment vertical="center" wrapText="1" readingOrder="1"/>
    </xf>
    <xf numFmtId="0" fontId="32" fillId="6" borderId="5" xfId="0" applyFont="1" applyFill="1" applyBorder="1" applyAlignment="1">
      <alignment horizontal="center" vertical="center" wrapText="1" readingOrder="1"/>
    </xf>
    <xf numFmtId="0" fontId="32" fillId="6" borderId="53" xfId="0" applyFont="1" applyFill="1" applyBorder="1" applyAlignment="1">
      <alignment horizontal="center" vertical="center" wrapText="1" readingOrder="1"/>
    </xf>
    <xf numFmtId="0" fontId="32" fillId="6" borderId="11" xfId="0" applyFont="1" applyFill="1" applyBorder="1" applyAlignment="1">
      <alignment horizontal="center" vertical="center" wrapText="1" readingOrder="1"/>
    </xf>
    <xf numFmtId="0" fontId="32" fillId="6" borderId="55" xfId="0" applyFont="1" applyFill="1" applyBorder="1" applyAlignment="1">
      <alignment horizontal="center" vertical="center" wrapText="1" readingOrder="1"/>
    </xf>
    <xf numFmtId="0" fontId="8" fillId="22" borderId="16" xfId="0" applyFont="1" applyFill="1" applyBorder="1" applyAlignment="1" applyProtection="1">
      <alignment horizontal="center" vertical="center"/>
      <protection locked="0"/>
    </xf>
    <xf numFmtId="0" fontId="8" fillId="22" borderId="69" xfId="0" applyFont="1" applyFill="1" applyBorder="1" applyAlignment="1" applyProtection="1">
      <alignment horizontal="center" vertical="center"/>
      <protection locked="0"/>
    </xf>
    <xf numFmtId="0" fontId="8" fillId="22" borderId="18" xfId="0" applyFont="1" applyFill="1" applyBorder="1" applyAlignment="1" applyProtection="1">
      <alignment horizontal="center" vertical="center"/>
      <protection locked="0"/>
    </xf>
    <xf numFmtId="0" fontId="34" fillId="14" borderId="0" xfId="0" applyFont="1" applyFill="1" applyBorder="1" applyAlignment="1">
      <alignment horizontal="center" wrapText="1"/>
    </xf>
    <xf numFmtId="0" fontId="38" fillId="6" borderId="86" xfId="0" applyFont="1" applyFill="1" applyBorder="1" applyAlignment="1" applyProtection="1">
      <alignment horizontal="center" vertical="top" wrapText="1"/>
      <protection locked="0"/>
    </xf>
    <xf numFmtId="0" fontId="38" fillId="6" borderId="101" xfId="0" applyFont="1" applyFill="1" applyBorder="1" applyAlignment="1" applyProtection="1">
      <alignment horizontal="center" vertical="top" wrapText="1"/>
      <protection locked="0"/>
    </xf>
    <xf numFmtId="0" fontId="38" fillId="6" borderId="87" xfId="0" applyFont="1" applyFill="1" applyBorder="1" applyAlignment="1" applyProtection="1">
      <alignment horizontal="center" vertical="top" wrapText="1"/>
      <protection locked="0"/>
    </xf>
    <xf numFmtId="0" fontId="38" fillId="6" borderId="90" xfId="0" applyFont="1" applyFill="1" applyBorder="1" applyAlignment="1" applyProtection="1">
      <alignment horizontal="center" vertical="top" wrapText="1"/>
      <protection locked="0"/>
    </xf>
    <xf numFmtId="0" fontId="38" fillId="6" borderId="0" xfId="0" applyFont="1" applyFill="1" applyBorder="1" applyAlignment="1" applyProtection="1">
      <alignment horizontal="center" vertical="top" wrapText="1"/>
      <protection locked="0"/>
    </xf>
    <xf numFmtId="0" fontId="38" fillId="6" borderId="91" xfId="0" applyFont="1" applyFill="1" applyBorder="1" applyAlignment="1" applyProtection="1">
      <alignment horizontal="center" vertical="top" wrapText="1"/>
      <protection locked="0"/>
    </xf>
    <xf numFmtId="0" fontId="38" fillId="6" borderId="88" xfId="0" applyFont="1" applyFill="1" applyBorder="1" applyAlignment="1" applyProtection="1">
      <alignment horizontal="center" vertical="top" wrapText="1"/>
      <protection locked="0"/>
    </xf>
    <xf numFmtId="0" fontId="38" fillId="6" borderId="102" xfId="0" applyFont="1" applyFill="1" applyBorder="1" applyAlignment="1" applyProtection="1">
      <alignment horizontal="center" vertical="top" wrapText="1"/>
      <protection locked="0"/>
    </xf>
    <xf numFmtId="0" fontId="38" fillId="6" borderId="89" xfId="0" applyFont="1" applyFill="1" applyBorder="1" applyAlignment="1" applyProtection="1">
      <alignment horizontal="center" vertical="top" wrapText="1"/>
      <protection locked="0"/>
    </xf>
    <xf numFmtId="0" fontId="48" fillId="6" borderId="101" xfId="0" applyFont="1" applyFill="1" applyBorder="1" applyAlignment="1">
      <alignment horizontal="left" vertical="top" wrapText="1"/>
    </xf>
    <xf numFmtId="0" fontId="62" fillId="33" borderId="118" xfId="0" applyFont="1" applyFill="1" applyBorder="1" applyAlignment="1">
      <alignment horizontal="left" vertical="center" wrapText="1"/>
    </xf>
    <xf numFmtId="0" fontId="62" fillId="33" borderId="147" xfId="0" applyFont="1" applyFill="1" applyBorder="1" applyAlignment="1">
      <alignment horizontal="left" vertical="center" wrapText="1"/>
    </xf>
    <xf numFmtId="0" fontId="62" fillId="33" borderId="125" xfId="0" applyFont="1" applyFill="1" applyBorder="1" applyAlignment="1">
      <alignment horizontal="left" vertical="center" wrapText="1"/>
    </xf>
    <xf numFmtId="0" fontId="62" fillId="33" borderId="148" xfId="0" applyFont="1" applyFill="1" applyBorder="1" applyAlignment="1">
      <alignment horizontal="left" vertical="center" wrapText="1"/>
    </xf>
    <xf numFmtId="0" fontId="62" fillId="6" borderId="168" xfId="0" applyFont="1" applyFill="1" applyBorder="1" applyAlignment="1">
      <alignment horizontal="center" vertical="center" wrapText="1"/>
    </xf>
    <xf numFmtId="0" fontId="62" fillId="35" borderId="120" xfId="0" applyFont="1" applyFill="1" applyBorder="1" applyAlignment="1">
      <alignment horizontal="center" vertical="center" wrapText="1"/>
    </xf>
    <xf numFmtId="0" fontId="60" fillId="33" borderId="143" xfId="0" applyFont="1" applyFill="1" applyBorder="1" applyAlignment="1">
      <alignment horizontal="center" vertical="center" textRotation="90"/>
    </xf>
    <xf numFmtId="0" fontId="60" fillId="33" borderId="129" xfId="0" applyFont="1" applyFill="1" applyBorder="1" applyAlignment="1">
      <alignment horizontal="center" vertical="center" textRotation="90"/>
    </xf>
    <xf numFmtId="0" fontId="63" fillId="33" borderId="133" xfId="0" applyFont="1" applyFill="1" applyBorder="1" applyAlignment="1">
      <alignment horizontal="left" vertical="top" wrapText="1"/>
    </xf>
    <xf numFmtId="0" fontId="63" fillId="33" borderId="135" xfId="0" applyFont="1" applyFill="1" applyBorder="1" applyAlignment="1">
      <alignment horizontal="left" vertical="top" wrapText="1"/>
    </xf>
    <xf numFmtId="0" fontId="19" fillId="6" borderId="129" xfId="0" applyFont="1" applyFill="1" applyBorder="1" applyAlignment="1">
      <alignment horizontal="left" vertical="top" wrapText="1"/>
    </xf>
    <xf numFmtId="0" fontId="19" fillId="6" borderId="128" xfId="0" applyFont="1" applyFill="1" applyBorder="1" applyAlignment="1">
      <alignment horizontal="left" vertical="top" wrapText="1"/>
    </xf>
    <xf numFmtId="0" fontId="19" fillId="6" borderId="168" xfId="0" applyFont="1" applyFill="1" applyBorder="1" applyAlignment="1">
      <alignment horizontal="center" vertical="center" wrapText="1"/>
    </xf>
    <xf numFmtId="0" fontId="19" fillId="33" borderId="130" xfId="0" applyFont="1" applyFill="1" applyBorder="1" applyAlignment="1">
      <alignment horizontal="left" vertical="top" wrapText="1"/>
    </xf>
    <xf numFmtId="0" fontId="19" fillId="33" borderId="132" xfId="0" applyFont="1" applyFill="1" applyBorder="1" applyAlignment="1">
      <alignment horizontal="left" vertical="top" wrapText="1"/>
    </xf>
    <xf numFmtId="0" fontId="19" fillId="33" borderId="129" xfId="0" applyFont="1" applyFill="1" applyBorder="1" applyAlignment="1">
      <alignment horizontal="left" vertical="top" wrapText="1"/>
    </xf>
    <xf numFmtId="0" fontId="19" fillId="33" borderId="128" xfId="0" applyFont="1" applyFill="1" applyBorder="1" applyAlignment="1">
      <alignment horizontal="left" vertical="top" wrapText="1"/>
    </xf>
    <xf numFmtId="0" fontId="63" fillId="33" borderId="129" xfId="0" applyFont="1" applyFill="1" applyBorder="1" applyAlignment="1">
      <alignment horizontal="left" vertical="top" wrapText="1"/>
    </xf>
    <xf numFmtId="0" fontId="63" fillId="33" borderId="128" xfId="0" applyFont="1" applyFill="1" applyBorder="1" applyAlignment="1">
      <alignment horizontal="left" vertical="top" wrapText="1"/>
    </xf>
    <xf numFmtId="0" fontId="60" fillId="0" borderId="143" xfId="0" applyFont="1" applyBorder="1" applyAlignment="1">
      <alignment horizontal="center" vertical="center" textRotation="90" wrapText="1"/>
    </xf>
    <xf numFmtId="0" fontId="60" fillId="0" borderId="129" xfId="0" applyFont="1" applyBorder="1" applyAlignment="1">
      <alignment horizontal="center" vertical="center" textRotation="90" wrapText="1"/>
    </xf>
    <xf numFmtId="0" fontId="60" fillId="0" borderId="133" xfId="0" applyFont="1" applyBorder="1" applyAlignment="1">
      <alignment horizontal="center" vertical="center" textRotation="90" wrapText="1"/>
    </xf>
    <xf numFmtId="0" fontId="63" fillId="6" borderId="130" xfId="0" applyFont="1" applyFill="1" applyBorder="1" applyAlignment="1">
      <alignment horizontal="left" vertical="top" wrapText="1"/>
    </xf>
    <xf numFmtId="0" fontId="63" fillId="6" borderId="132" xfId="0" applyFont="1" applyFill="1" applyBorder="1" applyAlignment="1">
      <alignment horizontal="left" vertical="top" wrapText="1"/>
    </xf>
    <xf numFmtId="0" fontId="63" fillId="6" borderId="129" xfId="0" applyFont="1" applyFill="1" applyBorder="1" applyAlignment="1">
      <alignment horizontal="left" vertical="top" wrapText="1"/>
    </xf>
    <xf numFmtId="0" fontId="63" fillId="6" borderId="128" xfId="0" applyFont="1" applyFill="1" applyBorder="1" applyAlignment="1">
      <alignment horizontal="left" vertical="top" wrapText="1"/>
    </xf>
    <xf numFmtId="0" fontId="63" fillId="6" borderId="133" xfId="0" applyFont="1" applyFill="1" applyBorder="1" applyAlignment="1">
      <alignment horizontal="left" vertical="top" wrapText="1"/>
    </xf>
    <xf numFmtId="0" fontId="63" fillId="6" borderId="135" xfId="0" applyFont="1" applyFill="1" applyBorder="1" applyAlignment="1">
      <alignment horizontal="left" vertical="top" wrapText="1"/>
    </xf>
    <xf numFmtId="0" fontId="54" fillId="6" borderId="118" xfId="0" applyFont="1" applyFill="1" applyBorder="1" applyAlignment="1">
      <alignment horizontal="left" vertical="top" wrapText="1"/>
    </xf>
    <xf numFmtId="0" fontId="57" fillId="6" borderId="118" xfId="0" applyFont="1" applyFill="1" applyBorder="1" applyAlignment="1">
      <alignment horizontal="left" vertical="center" wrapText="1"/>
    </xf>
    <xf numFmtId="0" fontId="54" fillId="6" borderId="122" xfId="0" applyFont="1" applyFill="1" applyBorder="1" applyAlignment="1">
      <alignment horizontal="left" vertical="center" wrapText="1"/>
    </xf>
    <xf numFmtId="0" fontId="54" fillId="6" borderId="118" xfId="0" applyFont="1" applyFill="1" applyBorder="1" applyAlignment="1">
      <alignment horizontal="left" vertical="center" wrapText="1"/>
    </xf>
    <xf numFmtId="0" fontId="54" fillId="6" borderId="124" xfId="0" applyFont="1" applyFill="1" applyBorder="1" applyAlignment="1">
      <alignment horizontal="left" vertical="center" wrapText="1"/>
    </xf>
    <xf numFmtId="0" fontId="54" fillId="6" borderId="125" xfId="0" applyFont="1" applyFill="1" applyBorder="1" applyAlignment="1">
      <alignment horizontal="left" vertical="center" wrapText="1"/>
    </xf>
    <xf numFmtId="0" fontId="56" fillId="24" borderId="107" xfId="0" applyFont="1" applyFill="1" applyBorder="1" applyAlignment="1">
      <alignment horizontal="center" vertical="center"/>
    </xf>
    <xf numFmtId="0" fontId="56" fillId="24" borderId="108" xfId="0" applyFont="1" applyFill="1" applyBorder="1" applyAlignment="1">
      <alignment horizontal="center" vertical="center"/>
    </xf>
    <xf numFmtId="0" fontId="56" fillId="24" borderId="109" xfId="0" applyFont="1" applyFill="1" applyBorder="1" applyAlignment="1">
      <alignment horizontal="center" vertical="center"/>
    </xf>
    <xf numFmtId="0" fontId="54" fillId="6" borderId="157" xfId="0" applyFont="1" applyFill="1" applyBorder="1" applyAlignment="1">
      <alignment horizontal="left" vertical="top" wrapText="1"/>
    </xf>
    <xf numFmtId="0" fontId="17" fillId="4" borderId="107" xfId="0" applyFont="1" applyFill="1" applyBorder="1" applyAlignment="1">
      <alignment horizontal="center" vertical="center" wrapText="1"/>
    </xf>
    <xf numFmtId="0" fontId="17" fillId="4" borderId="108" xfId="0" applyFont="1" applyFill="1" applyBorder="1" applyAlignment="1">
      <alignment horizontal="center" vertical="center" wrapText="1"/>
    </xf>
    <xf numFmtId="0" fontId="17" fillId="4" borderId="109" xfId="0" applyFont="1" applyFill="1" applyBorder="1" applyAlignment="1">
      <alignment horizontal="center" vertical="center" wrapText="1"/>
    </xf>
    <xf numFmtId="0" fontId="56" fillId="23" borderId="129" xfId="0" applyFont="1" applyFill="1" applyBorder="1" applyAlignment="1">
      <alignment horizontal="center" vertical="center"/>
    </xf>
    <xf numFmtId="0" fontId="56" fillId="23" borderId="131" xfId="0" applyFont="1" applyFill="1" applyBorder="1" applyAlignment="1">
      <alignment horizontal="center" vertical="center"/>
    </xf>
    <xf numFmtId="0" fontId="54" fillId="6" borderId="119" xfId="0" applyFont="1" applyFill="1" applyBorder="1" applyAlignment="1">
      <alignment horizontal="left" vertical="top" wrapText="1"/>
    </xf>
    <xf numFmtId="0" fontId="54" fillId="6" borderId="120" xfId="0" applyFont="1" applyFill="1" applyBorder="1" applyAlignment="1">
      <alignment horizontal="left" vertical="top" wrapText="1"/>
    </xf>
    <xf numFmtId="0" fontId="17" fillId="22" borderId="107" xfId="0" applyFont="1" applyFill="1" applyBorder="1" applyAlignment="1">
      <alignment horizontal="center" vertical="center" wrapText="1"/>
    </xf>
    <xf numFmtId="0" fontId="17" fillId="22" borderId="108" xfId="0" applyFont="1" applyFill="1" applyBorder="1" applyAlignment="1">
      <alignment horizontal="center" vertical="center" wrapText="1"/>
    </xf>
    <xf numFmtId="0" fontId="17" fillId="22" borderId="109" xfId="0" applyFont="1" applyFill="1" applyBorder="1" applyAlignment="1">
      <alignment horizontal="center" vertical="center" wrapText="1"/>
    </xf>
    <xf numFmtId="0" fontId="54" fillId="11" borderId="124" xfId="0" applyFont="1" applyFill="1" applyBorder="1" applyAlignment="1">
      <alignment horizontal="left" vertical="center" wrapText="1"/>
    </xf>
    <xf numFmtId="0" fontId="54" fillId="11" borderId="125" xfId="0" applyFont="1" applyFill="1" applyBorder="1" applyAlignment="1">
      <alignment horizontal="left" vertical="center" wrapText="1"/>
    </xf>
    <xf numFmtId="0" fontId="54" fillId="6" borderId="164" xfId="0" applyFont="1" applyFill="1" applyBorder="1" applyAlignment="1">
      <alignment horizontal="left" vertical="top" wrapText="1"/>
    </xf>
    <xf numFmtId="0" fontId="54" fillId="6" borderId="165" xfId="0" applyFont="1" applyFill="1" applyBorder="1" applyAlignment="1">
      <alignment horizontal="left" vertical="top" wrapText="1"/>
    </xf>
    <xf numFmtId="0" fontId="17" fillId="21" borderId="107" xfId="0" applyFont="1" applyFill="1" applyBorder="1" applyAlignment="1">
      <alignment horizontal="center" vertical="center" wrapText="1"/>
    </xf>
    <xf numFmtId="0" fontId="17" fillId="21" borderId="108" xfId="0" applyFont="1" applyFill="1" applyBorder="1" applyAlignment="1">
      <alignment horizontal="center" vertical="center" wrapText="1"/>
    </xf>
    <xf numFmtId="0" fontId="17" fillId="21" borderId="109" xfId="0" applyFont="1" applyFill="1" applyBorder="1" applyAlignment="1">
      <alignment horizontal="center" vertical="center" wrapText="1"/>
    </xf>
    <xf numFmtId="0" fontId="1" fillId="20" borderId="107" xfId="0" applyFont="1" applyFill="1" applyBorder="1" applyAlignment="1">
      <alignment horizontal="center" vertical="center" wrapText="1"/>
    </xf>
    <xf numFmtId="0" fontId="1" fillId="20" borderId="108" xfId="0" applyFont="1" applyFill="1" applyBorder="1" applyAlignment="1">
      <alignment horizontal="center" vertical="center" wrapText="1"/>
    </xf>
    <xf numFmtId="0" fontId="1" fillId="20" borderId="109" xfId="0" applyFont="1" applyFill="1" applyBorder="1" applyAlignment="1">
      <alignment horizontal="center" vertical="center" wrapText="1"/>
    </xf>
    <xf numFmtId="0" fontId="54" fillId="6" borderId="147" xfId="0" applyFont="1" applyFill="1" applyBorder="1" applyAlignment="1">
      <alignment horizontal="center" vertical="top" wrapText="1"/>
    </xf>
    <xf numFmtId="0" fontId="54" fillId="6" borderId="174" xfId="0" applyFont="1" applyFill="1" applyBorder="1" applyAlignment="1">
      <alignment horizontal="center" vertical="top" wrapText="1"/>
    </xf>
    <xf numFmtId="0" fontId="54" fillId="6" borderId="175" xfId="0" applyFont="1" applyFill="1" applyBorder="1" applyAlignment="1">
      <alignment horizontal="center" vertical="top" wrapText="1"/>
    </xf>
    <xf numFmtId="0" fontId="54" fillId="6" borderId="176" xfId="0" applyFont="1" applyFill="1" applyBorder="1" applyAlignment="1">
      <alignment horizontal="center" vertical="top" wrapText="1"/>
    </xf>
    <xf numFmtId="0" fontId="56" fillId="24" borderId="130" xfId="0" applyFont="1" applyFill="1" applyBorder="1" applyAlignment="1">
      <alignment horizontal="center" vertical="center"/>
    </xf>
    <xf numFmtId="0" fontId="56" fillId="24" borderId="131" xfId="0" applyFont="1" applyFill="1" applyBorder="1" applyAlignment="1">
      <alignment horizontal="center" vertical="center"/>
    </xf>
    <xf numFmtId="0" fontId="56" fillId="24" borderId="132" xfId="0" applyFont="1" applyFill="1" applyBorder="1" applyAlignment="1">
      <alignment horizontal="center" vertical="center"/>
    </xf>
    <xf numFmtId="0" fontId="67" fillId="14" borderId="0" xfId="0" applyFont="1" applyFill="1" applyAlignment="1">
      <alignment horizontal="center"/>
    </xf>
    <xf numFmtId="0" fontId="62" fillId="35" borderId="118" xfId="0" applyFont="1" applyFill="1" applyBorder="1" applyAlignment="1">
      <alignment horizontal="center" vertical="center" wrapText="1"/>
    </xf>
    <xf numFmtId="0" fontId="19" fillId="6" borderId="130" xfId="0" applyFont="1" applyFill="1" applyBorder="1" applyAlignment="1">
      <alignment horizontal="left" vertical="top" wrapText="1"/>
    </xf>
    <xf numFmtId="0" fontId="19" fillId="6" borderId="132" xfId="0" applyFont="1" applyFill="1" applyBorder="1" applyAlignment="1">
      <alignment horizontal="left" vertical="top" wrapText="1"/>
    </xf>
    <xf numFmtId="0" fontId="62" fillId="35" borderId="119" xfId="0" applyFont="1" applyFill="1" applyBorder="1" applyAlignment="1">
      <alignment horizontal="left" vertical="center" wrapText="1" indent="2"/>
    </xf>
    <xf numFmtId="0" fontId="62" fillId="35" borderId="120" xfId="0" applyFont="1" applyFill="1" applyBorder="1" applyAlignment="1">
      <alignment horizontal="left" vertical="center" wrapText="1" indent="2"/>
    </xf>
    <xf numFmtId="0" fontId="62" fillId="35" borderId="122" xfId="0" applyFont="1" applyFill="1" applyBorder="1" applyAlignment="1">
      <alignment horizontal="left" vertical="center" wrapText="1" indent="4"/>
    </xf>
    <xf numFmtId="0" fontId="62" fillId="35" borderId="118" xfId="0" applyFont="1" applyFill="1" applyBorder="1" applyAlignment="1">
      <alignment horizontal="left" vertical="center" wrapText="1" indent="4"/>
    </xf>
    <xf numFmtId="0" fontId="62" fillId="35" borderId="130" xfId="0" applyFont="1" applyFill="1" applyBorder="1" applyAlignment="1">
      <alignment horizontal="left" vertical="top" wrapText="1"/>
    </xf>
    <xf numFmtId="0" fontId="62" fillId="35" borderId="131" xfId="0" applyFont="1" applyFill="1" applyBorder="1" applyAlignment="1">
      <alignment horizontal="left" vertical="top" wrapText="1"/>
    </xf>
    <xf numFmtId="0" fontId="62" fillId="35" borderId="142" xfId="0" applyFont="1" applyFill="1" applyBorder="1" applyAlignment="1">
      <alignment horizontal="left" vertical="top" wrapText="1"/>
    </xf>
    <xf numFmtId="0" fontId="62" fillId="35" borderId="133" xfId="0" applyFont="1" applyFill="1" applyBorder="1" applyAlignment="1">
      <alignment horizontal="left" vertical="top" wrapText="1"/>
    </xf>
    <xf numFmtId="0" fontId="62" fillId="35" borderId="134" xfId="0" applyFont="1" applyFill="1" applyBorder="1" applyAlignment="1">
      <alignment horizontal="left" vertical="top" wrapText="1"/>
    </xf>
    <xf numFmtId="0" fontId="62" fillId="35" borderId="173" xfId="0" applyFont="1" applyFill="1" applyBorder="1" applyAlignment="1">
      <alignment horizontal="left" vertical="top" wrapText="1"/>
    </xf>
    <xf numFmtId="0" fontId="66" fillId="6" borderId="131" xfId="0" applyFont="1" applyFill="1" applyBorder="1" applyAlignment="1">
      <alignment horizontal="center" vertical="top"/>
    </xf>
    <xf numFmtId="0" fontId="19" fillId="6" borderId="131" xfId="0" applyFont="1" applyFill="1" applyBorder="1" applyAlignment="1">
      <alignment horizontal="center" vertical="top"/>
    </xf>
    <xf numFmtId="0" fontId="65" fillId="0" borderId="131" xfId="0" applyFont="1" applyBorder="1" applyAlignment="1">
      <alignment horizontal="center" vertical="top" wrapText="1"/>
    </xf>
    <xf numFmtId="0" fontId="62" fillId="35" borderId="124" xfId="0" applyFont="1" applyFill="1" applyBorder="1" applyAlignment="1">
      <alignment vertical="center" wrapText="1"/>
    </xf>
    <xf numFmtId="0" fontId="62" fillId="35" borderId="125" xfId="0" applyFont="1" applyFill="1" applyBorder="1" applyAlignment="1">
      <alignment vertical="center" wrapText="1"/>
    </xf>
    <xf numFmtId="0" fontId="54" fillId="11" borderId="122" xfId="0" applyFont="1" applyFill="1" applyBorder="1" applyAlignment="1">
      <alignment horizontal="left" vertical="center" wrapText="1"/>
    </xf>
    <xf numFmtId="0" fontId="54" fillId="11" borderId="118" xfId="0" applyFont="1" applyFill="1" applyBorder="1" applyAlignment="1">
      <alignment horizontal="left" vertical="center" wrapText="1"/>
    </xf>
    <xf numFmtId="0" fontId="62" fillId="35" borderId="125" xfId="0" applyFont="1" applyFill="1" applyBorder="1" applyAlignment="1">
      <alignment horizontal="center" vertical="center" wrapText="1"/>
    </xf>
    <xf numFmtId="0" fontId="60" fillId="0" borderId="130" xfId="0" applyFont="1" applyBorder="1" applyAlignment="1">
      <alignment horizontal="center" vertical="center" textRotation="90" wrapText="1"/>
    </xf>
    <xf numFmtId="0" fontId="60" fillId="33" borderId="136" xfId="0" applyFont="1" applyFill="1" applyBorder="1" applyAlignment="1">
      <alignment horizontal="center" vertical="center" textRotation="90" wrapText="1"/>
    </xf>
    <xf numFmtId="0" fontId="60" fillId="33" borderId="137" xfId="0" applyFont="1" applyFill="1" applyBorder="1" applyAlignment="1">
      <alignment horizontal="center" vertical="center" textRotation="90" wrapText="1"/>
    </xf>
    <xf numFmtId="0" fontId="60" fillId="33" borderId="138" xfId="0" applyFont="1" applyFill="1" applyBorder="1" applyAlignment="1">
      <alignment horizontal="center" vertical="center" textRotation="90" wrapText="1"/>
    </xf>
    <xf numFmtId="0" fontId="60" fillId="0" borderId="158" xfId="0" applyFont="1" applyBorder="1" applyAlignment="1">
      <alignment horizontal="center" vertical="center" textRotation="90" wrapText="1"/>
    </xf>
    <xf numFmtId="0" fontId="60" fillId="0" borderId="127" xfId="0" applyFont="1" applyBorder="1" applyAlignment="1">
      <alignment horizontal="center" vertical="center" textRotation="90" wrapText="1"/>
    </xf>
    <xf numFmtId="0" fontId="60" fillId="0" borderId="144" xfId="0" applyFont="1" applyBorder="1" applyAlignment="1">
      <alignment horizontal="center" vertical="center" textRotation="90" wrapText="1"/>
    </xf>
    <xf numFmtId="0" fontId="58" fillId="6" borderId="39" xfId="0" applyFont="1" applyFill="1" applyBorder="1" applyAlignment="1">
      <alignment horizontal="left" vertical="center" wrapText="1"/>
    </xf>
    <xf numFmtId="0" fontId="58" fillId="6" borderId="78" xfId="0" applyFont="1" applyFill="1" applyBorder="1" applyAlignment="1">
      <alignment horizontal="left" vertical="center" wrapText="1"/>
    </xf>
    <xf numFmtId="0" fontId="58" fillId="6" borderId="40" xfId="0" applyFont="1" applyFill="1" applyBorder="1" applyAlignment="1">
      <alignment horizontal="left" vertical="center" wrapText="1"/>
    </xf>
    <xf numFmtId="0" fontId="58" fillId="6" borderId="153" xfId="0" applyFont="1" applyFill="1" applyBorder="1" applyAlignment="1">
      <alignment horizontal="left" vertical="center" wrapText="1"/>
    </xf>
    <xf numFmtId="0" fontId="58" fillId="6" borderId="154" xfId="0" applyFont="1" applyFill="1" applyBorder="1" applyAlignment="1">
      <alignment horizontal="left" vertical="center" wrapText="1"/>
    </xf>
    <xf numFmtId="0" fontId="58" fillId="6" borderId="155" xfId="0" applyFont="1" applyFill="1" applyBorder="1" applyAlignment="1">
      <alignment horizontal="left" vertical="center" wrapText="1"/>
    </xf>
    <xf numFmtId="0" fontId="54" fillId="6" borderId="129" xfId="0" applyFont="1" applyFill="1" applyBorder="1" applyAlignment="1">
      <alignment horizontal="left" vertical="top" wrapText="1"/>
    </xf>
    <xf numFmtId="0" fontId="54" fillId="6" borderId="128" xfId="0" applyFont="1" applyFill="1" applyBorder="1" applyAlignment="1">
      <alignment horizontal="left" vertical="top" wrapText="1"/>
    </xf>
    <xf numFmtId="0" fontId="19" fillId="6" borderId="133" xfId="0" applyFont="1" applyFill="1" applyBorder="1" applyAlignment="1">
      <alignment horizontal="left" vertical="top" wrapText="1"/>
    </xf>
    <xf numFmtId="0" fontId="19" fillId="6" borderId="135" xfId="0" applyFont="1" applyFill="1" applyBorder="1" applyAlignment="1">
      <alignment horizontal="left" vertical="top" wrapText="1"/>
    </xf>
    <xf numFmtId="0" fontId="54" fillId="6" borderId="133" xfId="0" applyFont="1" applyFill="1" applyBorder="1" applyAlignment="1">
      <alignment horizontal="left" vertical="top" wrapText="1"/>
    </xf>
    <xf numFmtId="0" fontId="54" fillId="6" borderId="135" xfId="0" applyFont="1" applyFill="1" applyBorder="1" applyAlignment="1">
      <alignment horizontal="left" vertical="top" wrapText="1"/>
    </xf>
    <xf numFmtId="0" fontId="63" fillId="33" borderId="130" xfId="0" applyFont="1" applyFill="1" applyBorder="1" applyAlignment="1">
      <alignment horizontal="left" vertical="top" wrapText="1"/>
    </xf>
    <xf numFmtId="0" fontId="63" fillId="33" borderId="132" xfId="0" applyFont="1" applyFill="1" applyBorder="1" applyAlignment="1">
      <alignment horizontal="left" vertical="top" wrapText="1"/>
    </xf>
    <xf numFmtId="0" fontId="19" fillId="33" borderId="133" xfId="0" applyFont="1" applyFill="1" applyBorder="1" applyAlignment="1">
      <alignment horizontal="left" vertical="top" wrapText="1"/>
    </xf>
    <xf numFmtId="0" fontId="19" fillId="33" borderId="135" xfId="0" applyFont="1" applyFill="1" applyBorder="1" applyAlignment="1">
      <alignment horizontal="left" vertical="top" wrapText="1"/>
    </xf>
    <xf numFmtId="0" fontId="56" fillId="6" borderId="134" xfId="0" applyFont="1" applyFill="1" applyBorder="1" applyAlignment="1">
      <alignment horizontal="center"/>
    </xf>
    <xf numFmtId="0" fontId="19" fillId="6" borderId="134" xfId="0" applyFont="1" applyFill="1" applyBorder="1" applyAlignment="1">
      <alignment horizontal="center"/>
    </xf>
    <xf numFmtId="0" fontId="56" fillId="14" borderId="134" xfId="0" applyFont="1" applyFill="1" applyBorder="1" applyAlignment="1">
      <alignment horizontal="center"/>
    </xf>
    <xf numFmtId="0" fontId="19" fillId="14" borderId="134" xfId="0" applyFont="1" applyFill="1" applyBorder="1" applyAlignment="1">
      <alignment horizontal="center"/>
    </xf>
    <xf numFmtId="0" fontId="60" fillId="32" borderId="163" xfId="0" applyFont="1" applyFill="1" applyBorder="1" applyAlignment="1">
      <alignment horizontal="center" vertical="center"/>
    </xf>
    <xf numFmtId="0" fontId="60" fillId="32" borderId="109" xfId="0" applyFont="1" applyFill="1" applyBorder="1" applyAlignment="1">
      <alignment horizontal="center" vertical="center"/>
    </xf>
    <xf numFmtId="0" fontId="60" fillId="32" borderId="107" xfId="0" applyFont="1" applyFill="1" applyBorder="1" applyAlignment="1">
      <alignment horizontal="center" vertical="center"/>
    </xf>
    <xf numFmtId="0" fontId="61" fillId="32" borderId="145" xfId="0" applyFont="1" applyFill="1" applyBorder="1" applyAlignment="1">
      <alignment horizontal="center" vertical="center" wrapText="1"/>
    </xf>
    <xf numFmtId="0" fontId="61" fillId="32" borderId="131" xfId="0" applyFont="1" applyFill="1" applyBorder="1" applyAlignment="1">
      <alignment horizontal="center" vertical="center" wrapText="1"/>
    </xf>
    <xf numFmtId="0" fontId="61" fillId="32" borderId="132" xfId="0" applyFont="1" applyFill="1" applyBorder="1" applyAlignment="1">
      <alignment horizontal="center" vertical="center" wrapText="1"/>
    </xf>
    <xf numFmtId="0" fontId="62" fillId="33" borderId="120" xfId="0" applyFont="1" applyFill="1" applyBorder="1" applyAlignment="1">
      <alignment horizontal="left" vertical="center" wrapText="1"/>
    </xf>
    <xf numFmtId="0" fontId="62" fillId="33" borderId="146" xfId="0" applyFont="1" applyFill="1" applyBorder="1" applyAlignment="1">
      <alignment horizontal="left" vertical="center" wrapText="1"/>
    </xf>
    <xf numFmtId="0" fontId="38" fillId="6" borderId="139" xfId="0" applyFont="1" applyFill="1" applyBorder="1" applyAlignment="1">
      <alignment horizontal="center" vertical="center"/>
    </xf>
    <xf numFmtId="0" fontId="38" fillId="6" borderId="140" xfId="0" applyFont="1" applyFill="1" applyBorder="1" applyAlignment="1">
      <alignment horizontal="center" vertical="center"/>
    </xf>
    <xf numFmtId="0" fontId="38" fillId="6" borderId="141" xfId="0" applyFont="1" applyFill="1" applyBorder="1" applyAlignment="1">
      <alignment horizontal="center" vertical="center"/>
    </xf>
    <xf numFmtId="0" fontId="56" fillId="6" borderId="0" xfId="0" applyFont="1" applyFill="1" applyBorder="1" applyAlignment="1">
      <alignment horizontal="center" vertical="center" wrapText="1"/>
    </xf>
    <xf numFmtId="0" fontId="54" fillId="6" borderId="0" xfId="0" applyFont="1" applyFill="1" applyBorder="1" applyAlignment="1">
      <alignment horizontal="center" vertical="center" wrapText="1" readingOrder="1"/>
    </xf>
    <xf numFmtId="0" fontId="56" fillId="24" borderId="107" xfId="0" applyFont="1" applyFill="1" applyBorder="1" applyAlignment="1">
      <alignment horizontal="center" vertical="center" wrapText="1"/>
    </xf>
    <xf numFmtId="0" fontId="56" fillId="24" borderId="108" xfId="0" applyFont="1" applyFill="1" applyBorder="1" applyAlignment="1">
      <alignment horizontal="center" vertical="center" wrapText="1"/>
    </xf>
    <xf numFmtId="0" fontId="56" fillId="24" borderId="152" xfId="0" applyFont="1" applyFill="1" applyBorder="1" applyAlignment="1">
      <alignment horizontal="center" vertical="center" wrapText="1"/>
    </xf>
    <xf numFmtId="0" fontId="56" fillId="14" borderId="0" xfId="0" applyFont="1" applyFill="1" applyBorder="1" applyAlignment="1">
      <alignment horizontal="center" vertical="center"/>
    </xf>
    <xf numFmtId="0" fontId="58" fillId="6" borderId="158" xfId="0" applyFont="1" applyFill="1" applyBorder="1" applyAlignment="1">
      <alignment horizontal="left" vertical="center" wrapText="1"/>
    </xf>
    <xf numFmtId="0" fontId="58" fillId="6" borderId="9" xfId="0" applyFont="1" applyFill="1" applyBorder="1" applyAlignment="1">
      <alignment horizontal="left" vertical="center" wrapText="1"/>
    </xf>
    <xf numFmtId="0" fontId="58" fillId="6" borderId="10" xfId="0" applyFont="1" applyFill="1" applyBorder="1" applyAlignment="1">
      <alignment horizontal="left" vertical="center" wrapText="1"/>
    </xf>
    <xf numFmtId="0" fontId="58" fillId="6" borderId="127" xfId="0" applyFont="1" applyFill="1" applyBorder="1" applyAlignment="1">
      <alignment horizontal="left" vertical="center" wrapText="1"/>
    </xf>
    <xf numFmtId="0" fontId="21" fillId="0" borderId="14" xfId="0" applyFont="1" applyBorder="1" applyAlignment="1">
      <alignment horizontal="center" vertical="center"/>
    </xf>
    <xf numFmtId="0" fontId="21" fillId="0" borderId="15" xfId="0" applyFont="1" applyBorder="1" applyAlignment="1">
      <alignment horizontal="center" vertical="center"/>
    </xf>
    <xf numFmtId="0" fontId="56" fillId="23" borderId="107" xfId="0" applyFont="1" applyFill="1" applyBorder="1" applyAlignment="1">
      <alignment horizontal="center" vertical="center"/>
    </xf>
    <xf numFmtId="0" fontId="56" fillId="23" borderId="108" xfId="0" applyFont="1" applyFill="1" applyBorder="1" applyAlignment="1">
      <alignment horizontal="center" vertical="center"/>
    </xf>
    <xf numFmtId="0" fontId="56" fillId="23" borderId="109" xfId="0" applyFont="1" applyFill="1" applyBorder="1" applyAlignment="1">
      <alignment horizontal="center" vertical="center"/>
    </xf>
    <xf numFmtId="0" fontId="19" fillId="34" borderId="136" xfId="0" applyFont="1" applyFill="1" applyBorder="1" applyAlignment="1">
      <alignment horizontal="center" vertical="center" wrapText="1"/>
    </xf>
    <xf numFmtId="0" fontId="19" fillId="34" borderId="137" xfId="0" applyFont="1" applyFill="1" applyBorder="1" applyAlignment="1">
      <alignment horizontal="center" vertical="center" wrapText="1"/>
    </xf>
    <xf numFmtId="0" fontId="57" fillId="23" borderId="30" xfId="0" applyFont="1" applyFill="1" applyBorder="1" applyAlignment="1">
      <alignment horizontal="center" vertical="center" wrapText="1"/>
    </xf>
    <xf numFmtId="0" fontId="57" fillId="23" borderId="5" xfId="0" applyFont="1" applyFill="1" applyBorder="1" applyAlignment="1">
      <alignment horizontal="center" vertical="center" wrapText="1"/>
    </xf>
    <xf numFmtId="0" fontId="57" fillId="23" borderId="58" xfId="0" applyFont="1" applyFill="1" applyBorder="1" applyAlignment="1">
      <alignment horizontal="center" vertical="center" wrapText="1"/>
    </xf>
    <xf numFmtId="0" fontId="19" fillId="6" borderId="107" xfId="0" applyFont="1" applyFill="1" applyBorder="1" applyAlignment="1">
      <alignment horizontal="left" vertical="top" wrapText="1"/>
    </xf>
    <xf numFmtId="0" fontId="19" fillId="6" borderId="109" xfId="0" applyFont="1" applyFill="1" applyBorder="1" applyAlignment="1">
      <alignment horizontal="left" vertical="top" wrapText="1"/>
    </xf>
    <xf numFmtId="0" fontId="72" fillId="23" borderId="153" xfId="0" applyFont="1" applyFill="1" applyBorder="1" applyAlignment="1">
      <alignment horizontal="center" vertical="center" wrapText="1"/>
    </xf>
    <xf numFmtId="0" fontId="72" fillId="23" borderId="154" xfId="0" applyFont="1" applyFill="1" applyBorder="1" applyAlignment="1">
      <alignment horizontal="center" vertical="center" wrapText="1"/>
    </xf>
    <xf numFmtId="0" fontId="72" fillId="23" borderId="155" xfId="0" applyFont="1" applyFill="1" applyBorder="1" applyAlignment="1">
      <alignment horizontal="center" vertical="center" wrapText="1"/>
    </xf>
    <xf numFmtId="0" fontId="17" fillId="4" borderId="107" xfId="0" applyFont="1" applyFill="1" applyBorder="1" applyAlignment="1">
      <alignment horizontal="center" vertical="center"/>
    </xf>
    <xf numFmtId="0" fontId="17" fillId="4" borderId="108" xfId="0" applyFont="1" applyFill="1" applyBorder="1" applyAlignment="1">
      <alignment horizontal="center" vertical="center"/>
    </xf>
    <xf numFmtId="0" fontId="17" fillId="4" borderId="109" xfId="0" applyFont="1" applyFill="1" applyBorder="1" applyAlignment="1">
      <alignment horizontal="center" vertical="center"/>
    </xf>
    <xf numFmtId="0" fontId="38" fillId="6" borderId="119" xfId="0" applyFont="1" applyFill="1" applyBorder="1" applyAlignment="1">
      <alignment horizontal="center" vertical="center"/>
    </xf>
    <xf numFmtId="0" fontId="38" fillId="6" borderId="120" xfId="0" applyFont="1" applyFill="1" applyBorder="1" applyAlignment="1">
      <alignment horizontal="center" vertical="center"/>
    </xf>
    <xf numFmtId="0" fontId="38" fillId="6" borderId="149" xfId="0" applyFont="1" applyFill="1" applyBorder="1" applyAlignment="1">
      <alignment horizontal="center" vertical="center"/>
    </xf>
    <xf numFmtId="0" fontId="72" fillId="25" borderId="111" xfId="0" applyFont="1" applyFill="1" applyBorder="1" applyAlignment="1">
      <alignment horizontal="center" vertical="center" wrapText="1"/>
    </xf>
    <xf numFmtId="0" fontId="72" fillId="25" borderId="180" xfId="0" applyFont="1" applyFill="1" applyBorder="1" applyAlignment="1">
      <alignment horizontal="center" vertical="center" wrapText="1"/>
    </xf>
    <xf numFmtId="0" fontId="72" fillId="25" borderId="186" xfId="0" applyFont="1" applyFill="1" applyBorder="1" applyAlignment="1">
      <alignment horizontal="center" vertical="center" wrapText="1"/>
    </xf>
    <xf numFmtId="0" fontId="72" fillId="25" borderId="188" xfId="0" applyFont="1" applyFill="1" applyBorder="1" applyAlignment="1">
      <alignment horizontal="center" vertical="center" wrapText="1"/>
    </xf>
    <xf numFmtId="0" fontId="72" fillId="25" borderId="189" xfId="0" applyFont="1" applyFill="1" applyBorder="1" applyAlignment="1">
      <alignment horizontal="center" vertical="center" wrapText="1"/>
    </xf>
    <xf numFmtId="0" fontId="72" fillId="25" borderId="121" xfId="0" applyFont="1" applyFill="1" applyBorder="1" applyAlignment="1">
      <alignment horizontal="center" vertical="center" wrapText="1"/>
    </xf>
    <xf numFmtId="0" fontId="75" fillId="28" borderId="25" xfId="0" applyFont="1" applyFill="1" applyBorder="1" applyAlignment="1">
      <alignment horizontal="center" vertical="center" textRotation="90" wrapText="1"/>
    </xf>
    <xf numFmtId="0" fontId="75" fillId="28" borderId="26" xfId="0" applyFont="1" applyFill="1" applyBorder="1" applyAlignment="1">
      <alignment horizontal="center" vertical="center" textRotation="90" wrapText="1"/>
    </xf>
    <xf numFmtId="0" fontId="75" fillId="28" borderId="27" xfId="0" applyFont="1" applyFill="1" applyBorder="1" applyAlignment="1">
      <alignment horizontal="center" vertical="center" textRotation="90" wrapText="1"/>
    </xf>
    <xf numFmtId="0" fontId="1" fillId="6" borderId="0" xfId="0" applyFont="1" applyFill="1" applyBorder="1" applyAlignment="1">
      <alignment horizontal="center" vertical="center" textRotation="180"/>
    </xf>
    <xf numFmtId="0" fontId="1" fillId="20" borderId="107" xfId="0" applyFont="1" applyFill="1" applyBorder="1" applyAlignment="1">
      <alignment horizontal="center" vertical="center"/>
    </xf>
    <xf numFmtId="0" fontId="1" fillId="20" borderId="108" xfId="0" applyFont="1" applyFill="1" applyBorder="1" applyAlignment="1">
      <alignment horizontal="center" vertical="center"/>
    </xf>
    <xf numFmtId="0" fontId="1" fillId="20" borderId="109" xfId="0" applyFont="1" applyFill="1" applyBorder="1" applyAlignment="1">
      <alignment horizontal="center" vertical="center"/>
    </xf>
    <xf numFmtId="0" fontId="72" fillId="28" borderId="127" xfId="0" applyFont="1" applyFill="1" applyBorder="1" applyAlignment="1">
      <alignment horizontal="center" vertical="center" wrapText="1"/>
    </xf>
    <xf numFmtId="0" fontId="72" fillId="28" borderId="78" xfId="0" applyFont="1" applyFill="1" applyBorder="1" applyAlignment="1">
      <alignment horizontal="center" vertical="center" wrapText="1"/>
    </xf>
    <xf numFmtId="0" fontId="72" fillId="28" borderId="40" xfId="0" applyFont="1" applyFill="1" applyBorder="1" applyAlignment="1">
      <alignment horizontal="center" vertical="center" wrapText="1"/>
    </xf>
    <xf numFmtId="0" fontId="75" fillId="28" borderId="180" xfId="0" applyFont="1" applyFill="1" applyBorder="1" applyAlignment="1">
      <alignment horizontal="center" vertical="center" textRotation="90" wrapText="1"/>
    </xf>
    <xf numFmtId="0" fontId="72" fillId="28" borderId="153" xfId="0" applyFont="1" applyFill="1" applyBorder="1" applyAlignment="1">
      <alignment horizontal="center" vertical="center" wrapText="1"/>
    </xf>
    <xf numFmtId="0" fontId="72" fillId="28" borderId="155" xfId="0" applyFont="1" applyFill="1" applyBorder="1" applyAlignment="1">
      <alignment horizontal="center" vertical="center" wrapText="1"/>
    </xf>
    <xf numFmtId="0" fontId="1" fillId="0" borderId="107" xfId="0" applyFont="1" applyBorder="1" applyAlignment="1">
      <alignment horizontal="center" vertical="center"/>
    </xf>
    <xf numFmtId="0" fontId="1" fillId="0" borderId="108" xfId="0" applyFont="1" applyBorder="1" applyAlignment="1">
      <alignment horizontal="center" vertical="center"/>
    </xf>
    <xf numFmtId="0" fontId="1" fillId="0" borderId="109" xfId="0" applyFont="1" applyBorder="1" applyAlignment="1">
      <alignment horizontal="center" vertical="center"/>
    </xf>
    <xf numFmtId="0" fontId="38" fillId="6" borderId="130" xfId="0" applyFont="1" applyFill="1" applyBorder="1" applyAlignment="1">
      <alignment horizontal="left" vertical="top" wrapText="1"/>
    </xf>
    <xf numFmtId="0" fontId="38" fillId="6" borderId="131" xfId="0" applyFont="1" applyFill="1" applyBorder="1" applyAlignment="1">
      <alignment horizontal="left" vertical="top" wrapText="1"/>
    </xf>
    <xf numFmtId="0" fontId="38" fillId="6" borderId="132" xfId="0" applyFont="1" applyFill="1" applyBorder="1" applyAlignment="1">
      <alignment horizontal="left" vertical="top" wrapText="1"/>
    </xf>
    <xf numFmtId="0" fontId="38" fillId="6" borderId="133" xfId="0" applyFont="1" applyFill="1" applyBorder="1" applyAlignment="1">
      <alignment horizontal="left" vertical="top" wrapText="1"/>
    </xf>
    <xf numFmtId="0" fontId="38" fillId="6" borderId="134" xfId="0" applyFont="1" applyFill="1" applyBorder="1" applyAlignment="1">
      <alignment horizontal="left" vertical="top" wrapText="1"/>
    </xf>
    <xf numFmtId="0" fontId="38" fillId="6" borderId="135" xfId="0" applyFont="1" applyFill="1" applyBorder="1" applyAlignment="1">
      <alignment horizontal="left" vertical="top" wrapText="1"/>
    </xf>
    <xf numFmtId="0" fontId="38" fillId="11" borderId="107" xfId="0" applyFont="1" applyFill="1" applyBorder="1" applyAlignment="1">
      <alignment horizontal="center" vertical="top" wrapText="1"/>
    </xf>
    <xf numFmtId="0" fontId="38" fillId="11" borderId="108" xfId="0" applyFont="1" applyFill="1" applyBorder="1" applyAlignment="1">
      <alignment horizontal="center" vertical="top" wrapText="1"/>
    </xf>
    <xf numFmtId="0" fontId="38" fillId="11" borderId="109" xfId="0" applyFont="1" applyFill="1" applyBorder="1" applyAlignment="1">
      <alignment horizontal="center" vertical="top" wrapText="1"/>
    </xf>
    <xf numFmtId="0" fontId="38" fillId="0" borderId="130" xfId="0" applyFont="1" applyBorder="1" applyAlignment="1">
      <alignment horizontal="left" vertical="top" wrapText="1"/>
    </xf>
    <xf numFmtId="0" fontId="38" fillId="0" borderId="131" xfId="0" applyFont="1" applyBorder="1" applyAlignment="1">
      <alignment horizontal="left" vertical="top" wrapText="1"/>
    </xf>
    <xf numFmtId="0" fontId="38" fillId="0" borderId="132" xfId="0" applyFont="1" applyBorder="1" applyAlignment="1">
      <alignment horizontal="left" vertical="top" wrapText="1"/>
    </xf>
    <xf numFmtId="0" fontId="38" fillId="0" borderId="133" xfId="0" applyFont="1" applyBorder="1" applyAlignment="1">
      <alignment horizontal="left" vertical="top" wrapText="1"/>
    </xf>
    <xf numFmtId="0" fontId="38" fillId="0" borderId="134" xfId="0" applyFont="1" applyBorder="1" applyAlignment="1">
      <alignment horizontal="left" vertical="top" wrapText="1"/>
    </xf>
    <xf numFmtId="0" fontId="38" fillId="0" borderId="135" xfId="0" applyFont="1" applyBorder="1" applyAlignment="1">
      <alignment horizontal="left" vertical="top" wrapText="1"/>
    </xf>
    <xf numFmtId="0" fontId="72" fillId="28" borderId="190" xfId="0" applyFont="1" applyFill="1" applyBorder="1" applyAlignment="1">
      <alignment horizontal="center" vertical="center" wrapText="1"/>
    </xf>
    <xf numFmtId="0" fontId="72" fillId="28" borderId="4" xfId="0" applyFont="1" applyFill="1" applyBorder="1" applyAlignment="1">
      <alignment horizontal="center" vertical="center" wrapText="1"/>
    </xf>
    <xf numFmtId="0" fontId="72" fillId="28" borderId="36" xfId="0" applyFont="1" applyFill="1" applyBorder="1" applyAlignment="1">
      <alignment horizontal="center" vertical="center" wrapText="1"/>
    </xf>
    <xf numFmtId="0" fontId="52" fillId="14" borderId="0" xfId="0" applyFont="1" applyFill="1" applyBorder="1" applyAlignment="1">
      <alignment horizontal="justify" vertical="center" wrapText="1"/>
    </xf>
    <xf numFmtId="0" fontId="38" fillId="14" borderId="0" xfId="0" applyFont="1" applyFill="1" applyAlignment="1">
      <alignment horizontal="center" vertical="center"/>
    </xf>
    <xf numFmtId="0" fontId="31" fillId="6" borderId="0" xfId="0" applyFont="1" applyFill="1" applyBorder="1" applyAlignment="1">
      <alignment horizontal="justify" vertical="center"/>
    </xf>
    <xf numFmtId="0" fontId="38" fillId="14" borderId="0" xfId="0" applyFont="1" applyFill="1" applyBorder="1" applyAlignment="1">
      <alignment horizontal="center" vertical="center"/>
    </xf>
    <xf numFmtId="0" fontId="31" fillId="6" borderId="0" xfId="0" applyFont="1" applyFill="1" applyBorder="1" applyAlignment="1">
      <alignment horizontal="justify" vertical="center" wrapText="1"/>
    </xf>
    <xf numFmtId="0" fontId="52" fillId="14" borderId="110" xfId="0" applyFont="1" applyFill="1" applyBorder="1" applyAlignment="1">
      <alignment horizontal="center" vertical="center"/>
    </xf>
    <xf numFmtId="0" fontId="52" fillId="14" borderId="113" xfId="0" applyFont="1" applyFill="1" applyBorder="1" applyAlignment="1">
      <alignment horizontal="center" vertical="center"/>
    </xf>
    <xf numFmtId="0" fontId="31" fillId="14" borderId="113" xfId="0" applyFont="1" applyFill="1" applyBorder="1" applyAlignment="1">
      <alignment horizontal="justify" vertical="center"/>
    </xf>
    <xf numFmtId="0" fontId="31" fillId="14" borderId="113" xfId="0" applyFont="1" applyFill="1" applyBorder="1" applyAlignment="1">
      <alignment horizontal="center" vertical="center"/>
    </xf>
    <xf numFmtId="0" fontId="31" fillId="14" borderId="115" xfId="0" applyFont="1" applyFill="1" applyBorder="1" applyAlignment="1">
      <alignment horizontal="center" vertical="center"/>
    </xf>
    <xf numFmtId="0" fontId="38" fillId="14" borderId="107" xfId="0" applyFont="1" applyFill="1" applyBorder="1" applyAlignment="1">
      <alignment horizontal="left" vertical="top" wrapText="1"/>
    </xf>
    <xf numFmtId="0" fontId="38" fillId="14" borderId="108" xfId="0" applyFont="1" applyFill="1" applyBorder="1" applyAlignment="1">
      <alignment horizontal="left" vertical="top" wrapText="1"/>
    </xf>
    <xf numFmtId="0" fontId="38" fillId="14" borderId="109" xfId="0" applyFont="1" applyFill="1" applyBorder="1" applyAlignment="1">
      <alignment horizontal="left" vertical="top" wrapText="1"/>
    </xf>
    <xf numFmtId="0" fontId="38" fillId="14" borderId="0" xfId="0" applyFont="1" applyFill="1" applyBorder="1" applyAlignment="1">
      <alignment horizontal="left" vertical="top" wrapText="1"/>
    </xf>
    <xf numFmtId="0" fontId="38" fillId="0" borderId="107" xfId="0" applyFont="1" applyBorder="1" applyAlignment="1">
      <alignment horizontal="left" vertical="top"/>
    </xf>
    <xf numFmtId="0" fontId="38" fillId="0" borderId="108" xfId="0" applyFont="1" applyBorder="1" applyAlignment="1">
      <alignment horizontal="left" vertical="top"/>
    </xf>
    <xf numFmtId="0" fontId="38" fillId="0" borderId="109" xfId="0" applyFont="1" applyBorder="1" applyAlignment="1">
      <alignment horizontal="left" vertical="top"/>
    </xf>
    <xf numFmtId="0" fontId="31" fillId="0" borderId="107" xfId="0" applyFont="1" applyBorder="1" applyAlignment="1">
      <alignment horizontal="center" vertical="center" wrapText="1"/>
    </xf>
    <xf numFmtId="0" fontId="31" fillId="0" borderId="108" xfId="0" applyFont="1" applyBorder="1" applyAlignment="1">
      <alignment horizontal="center" vertical="center" wrapText="1"/>
    </xf>
    <xf numFmtId="0" fontId="31" fillId="0" borderId="109" xfId="0" applyFont="1" applyBorder="1" applyAlignment="1">
      <alignment horizontal="center" vertical="center" wrapText="1"/>
    </xf>
    <xf numFmtId="0" fontId="38" fillId="36" borderId="107" xfId="0" applyFont="1" applyFill="1" applyBorder="1" applyAlignment="1">
      <alignment horizontal="center" vertical="center" wrapText="1"/>
    </xf>
    <xf numFmtId="0" fontId="38" fillId="36" borderId="108" xfId="0" applyFont="1" applyFill="1" applyBorder="1" applyAlignment="1">
      <alignment horizontal="center" vertical="center" wrapText="1"/>
    </xf>
    <xf numFmtId="0" fontId="38" fillId="36" borderId="109" xfId="0" applyFont="1" applyFill="1" applyBorder="1" applyAlignment="1">
      <alignment horizontal="center" vertical="center" wrapText="1"/>
    </xf>
    <xf numFmtId="0" fontId="38" fillId="24" borderId="107" xfId="0" applyFont="1" applyFill="1" applyBorder="1" applyAlignment="1">
      <alignment horizontal="center"/>
    </xf>
    <xf numFmtId="0" fontId="38" fillId="24" borderId="108" xfId="0" applyFont="1" applyFill="1" applyBorder="1" applyAlignment="1">
      <alignment horizontal="center"/>
    </xf>
    <xf numFmtId="0" fontId="38" fillId="24" borderId="109" xfId="0" applyFont="1" applyFill="1" applyBorder="1" applyAlignment="1">
      <alignment horizontal="center"/>
    </xf>
    <xf numFmtId="0" fontId="38" fillId="0" borderId="136" xfId="0" applyFont="1" applyBorder="1" applyAlignment="1">
      <alignment horizontal="left" vertical="top"/>
    </xf>
    <xf numFmtId="0" fontId="38" fillId="0" borderId="138" xfId="0" applyFont="1" applyBorder="1" applyAlignment="1">
      <alignment horizontal="left" vertical="top"/>
    </xf>
    <xf numFmtId="0" fontId="38" fillId="0" borderId="137" xfId="0" applyFont="1" applyBorder="1" applyAlignment="1">
      <alignment horizontal="left" vertical="top"/>
    </xf>
    <xf numFmtId="0" fontId="38" fillId="36" borderId="165" xfId="0" applyFont="1" applyFill="1" applyBorder="1" applyAlignment="1">
      <alignment horizontal="center" vertical="center"/>
    </xf>
    <xf numFmtId="0" fontId="38" fillId="36" borderId="166" xfId="0" applyFont="1" applyFill="1" applyBorder="1" applyAlignment="1">
      <alignment horizontal="center" vertical="center"/>
    </xf>
    <xf numFmtId="0" fontId="38" fillId="0" borderId="107" xfId="0" applyFont="1" applyBorder="1" applyAlignment="1">
      <alignment horizontal="center" vertical="center"/>
    </xf>
    <xf numFmtId="0" fontId="38" fillId="0" borderId="108" xfId="0" applyFont="1" applyBorder="1" applyAlignment="1">
      <alignment horizontal="center" vertical="center"/>
    </xf>
    <xf numFmtId="0" fontId="38" fillId="0" borderId="109" xfId="0" applyFont="1" applyBorder="1" applyAlignment="1">
      <alignment horizontal="center" vertical="center"/>
    </xf>
    <xf numFmtId="0" fontId="52" fillId="14" borderId="139" xfId="0" applyFont="1" applyFill="1" applyBorder="1" applyAlignment="1">
      <alignment horizontal="justify" vertical="top" wrapText="1"/>
    </xf>
    <xf numFmtId="0" fontId="52" fillId="14" borderId="140" xfId="0" applyFont="1" applyFill="1" applyBorder="1" applyAlignment="1">
      <alignment horizontal="justify" vertical="top" wrapText="1"/>
    </xf>
    <xf numFmtId="0" fontId="52" fillId="14" borderId="141" xfId="0" applyFont="1" applyFill="1" applyBorder="1" applyAlignment="1">
      <alignment horizontal="justify" vertical="top" wrapText="1"/>
    </xf>
    <xf numFmtId="0" fontId="38" fillId="14" borderId="119" xfId="0" applyFont="1" applyFill="1" applyBorder="1" applyAlignment="1">
      <alignment horizontal="justify" vertical="center"/>
    </xf>
    <xf numFmtId="0" fontId="38" fillId="14" borderId="122" xfId="0" applyFont="1" applyFill="1" applyBorder="1" applyAlignment="1">
      <alignment horizontal="justify" vertical="center"/>
    </xf>
    <xf numFmtId="0" fontId="38" fillId="14" borderId="124" xfId="0" applyFont="1" applyFill="1" applyBorder="1" applyAlignment="1">
      <alignment horizontal="justify" vertical="center"/>
    </xf>
    <xf numFmtId="0" fontId="31" fillId="14" borderId="149" xfId="0" applyFont="1" applyFill="1" applyBorder="1" applyAlignment="1">
      <alignment horizontal="justify" vertical="center"/>
    </xf>
    <xf numFmtId="0" fontId="31" fillId="14" borderId="150" xfId="0" applyFont="1" applyFill="1" applyBorder="1" applyAlignment="1">
      <alignment horizontal="justify" vertical="center"/>
    </xf>
    <xf numFmtId="0" fontId="31" fillId="14" borderId="151" xfId="0" applyFont="1" applyFill="1" applyBorder="1" applyAlignment="1">
      <alignment horizontal="justify" vertical="center"/>
    </xf>
    <xf numFmtId="0" fontId="31" fillId="14" borderId="119" xfId="0" applyFont="1" applyFill="1" applyBorder="1" applyAlignment="1">
      <alignment horizontal="justify" vertical="center"/>
    </xf>
    <xf numFmtId="0" fontId="31" fillId="14" borderId="122" xfId="0" applyFont="1" applyFill="1" applyBorder="1" applyAlignment="1">
      <alignment horizontal="justify" vertical="center"/>
    </xf>
    <xf numFmtId="0" fontId="31" fillId="14" borderId="124" xfId="0" applyFont="1" applyFill="1" applyBorder="1" applyAlignment="1">
      <alignment horizontal="justify" vertical="center"/>
    </xf>
    <xf numFmtId="0" fontId="38" fillId="28" borderId="164" xfId="0" applyFont="1" applyFill="1" applyBorder="1" applyAlignment="1">
      <alignment horizontal="center" vertical="center"/>
    </xf>
    <xf numFmtId="0" fontId="38" fillId="28" borderId="166" xfId="0" applyFont="1" applyFill="1" applyBorder="1" applyAlignment="1">
      <alignment horizontal="center" vertical="center"/>
    </xf>
    <xf numFmtId="0" fontId="38" fillId="14" borderId="9" xfId="0" applyFont="1" applyFill="1" applyBorder="1" applyAlignment="1">
      <alignment horizontal="center" vertical="center"/>
    </xf>
    <xf numFmtId="0" fontId="31" fillId="0" borderId="55" xfId="0" applyFont="1" applyFill="1" applyBorder="1" applyAlignment="1">
      <alignment horizontal="center" vertical="center" wrapText="1"/>
    </xf>
    <xf numFmtId="0" fontId="29" fillId="0" borderId="5" xfId="0" applyFont="1" applyFill="1" applyBorder="1" applyAlignment="1">
      <alignment horizontal="center" vertical="center" wrapText="1"/>
    </xf>
    <xf numFmtId="0" fontId="29" fillId="0" borderId="25" xfId="0" applyFont="1" applyFill="1" applyBorder="1" applyAlignment="1">
      <alignment horizontal="center" vertical="center" wrapText="1"/>
    </xf>
    <xf numFmtId="0" fontId="29" fillId="0" borderId="11" xfId="0" applyFont="1" applyFill="1" applyBorder="1" applyAlignment="1">
      <alignment horizontal="center" vertical="center" wrapText="1"/>
    </xf>
    <xf numFmtId="0" fontId="31" fillId="0" borderId="11" xfId="0" applyFont="1" applyFill="1" applyBorder="1" applyAlignment="1">
      <alignment horizontal="center" vertical="center" wrapText="1"/>
    </xf>
    <xf numFmtId="0" fontId="21" fillId="0" borderId="68" xfId="0" applyFont="1" applyFill="1" applyBorder="1" applyAlignment="1" applyProtection="1">
      <alignment horizontal="center" vertical="center" wrapText="1"/>
      <protection hidden="1"/>
    </xf>
    <xf numFmtId="0" fontId="21" fillId="0" borderId="3" xfId="0" applyFont="1" applyFill="1" applyBorder="1" applyAlignment="1" applyProtection="1">
      <alignment horizontal="center" vertical="center" wrapText="1"/>
      <protection hidden="1"/>
    </xf>
    <xf numFmtId="0" fontId="38" fillId="0" borderId="64" xfId="0" applyFont="1" applyFill="1" applyBorder="1" applyAlignment="1" applyProtection="1">
      <alignment horizontal="center" vertical="top" wrapText="1"/>
    </xf>
    <xf numFmtId="0" fontId="38" fillId="0" borderId="76" xfId="0" applyFont="1" applyFill="1" applyBorder="1" applyAlignment="1" applyProtection="1">
      <alignment horizontal="center" vertical="top" wrapText="1"/>
    </xf>
    <xf numFmtId="0" fontId="28" fillId="0" borderId="42" xfId="0" applyFont="1" applyFill="1" applyBorder="1" applyAlignment="1" applyProtection="1">
      <alignment horizontal="center" vertical="top" wrapText="1"/>
    </xf>
    <xf numFmtId="0" fontId="28" fillId="0" borderId="26" xfId="0" applyFont="1" applyFill="1" applyBorder="1" applyAlignment="1" applyProtection="1">
      <alignment horizontal="center" vertical="top" wrapText="1"/>
    </xf>
    <xf numFmtId="0" fontId="28" fillId="0" borderId="26" xfId="0" applyFont="1" applyFill="1" applyBorder="1" applyAlignment="1" applyProtection="1">
      <alignment horizontal="center" vertical="center" wrapText="1"/>
    </xf>
    <xf numFmtId="0" fontId="28" fillId="0" borderId="26" xfId="0" applyFont="1" applyFill="1" applyBorder="1" applyAlignment="1" applyProtection="1">
      <alignment horizontal="center" vertical="center" wrapText="1"/>
      <protection locked="0" hidden="1"/>
    </xf>
    <xf numFmtId="0" fontId="28" fillId="0" borderId="26" xfId="0" applyFont="1" applyFill="1" applyBorder="1" applyAlignment="1" applyProtection="1">
      <alignment horizontal="center" vertical="center" wrapText="1"/>
      <protection locked="0"/>
    </xf>
    <xf numFmtId="0" fontId="31" fillId="0" borderId="26" xfId="0" applyFont="1" applyBorder="1" applyAlignment="1">
      <alignment horizontal="center" vertical="center"/>
    </xf>
    <xf numFmtId="0" fontId="29" fillId="0" borderId="26" xfId="0" applyFont="1" applyFill="1" applyBorder="1" applyAlignment="1" applyProtection="1">
      <alignment horizontal="center" vertical="center" wrapText="1"/>
      <protection hidden="1"/>
    </xf>
    <xf numFmtId="0" fontId="29" fillId="16" borderId="25" xfId="0" applyFont="1" applyFill="1" applyBorder="1" applyAlignment="1" applyProtection="1">
      <alignment horizontal="center" vertical="center" wrapText="1"/>
      <protection hidden="1"/>
    </xf>
    <xf numFmtId="0" fontId="29" fillId="16" borderId="26" xfId="0" applyFont="1" applyFill="1" applyBorder="1" applyAlignment="1" applyProtection="1">
      <alignment horizontal="center" vertical="center" wrapText="1"/>
      <protection hidden="1"/>
    </xf>
    <xf numFmtId="0" fontId="29" fillId="16" borderId="27" xfId="0" applyFont="1" applyFill="1" applyBorder="1" applyAlignment="1" applyProtection="1">
      <alignment horizontal="center" vertical="center" wrapText="1"/>
      <protection hidden="1"/>
    </xf>
    <xf numFmtId="0" fontId="28" fillId="0" borderId="5" xfId="0" applyFont="1" applyFill="1" applyBorder="1" applyAlignment="1" applyProtection="1">
      <alignment horizontal="left" vertical="center" wrapText="1"/>
    </xf>
    <xf numFmtId="0" fontId="28" fillId="0" borderId="25" xfId="0" applyFont="1" applyFill="1" applyBorder="1" applyAlignment="1" applyProtection="1">
      <alignment horizontal="left" vertical="center" wrapText="1"/>
    </xf>
    <xf numFmtId="0" fontId="28" fillId="0" borderId="5" xfId="0" applyFont="1" applyFill="1" applyBorder="1" applyAlignment="1" applyProtection="1">
      <alignment horizontal="left" vertical="center" wrapText="1"/>
      <protection locked="0"/>
    </xf>
    <xf numFmtId="0" fontId="28" fillId="0" borderId="25" xfId="0" applyFont="1" applyFill="1" applyBorder="1" applyAlignment="1" applyProtection="1">
      <alignment horizontal="left" vertical="center" wrapText="1"/>
      <protection locked="0"/>
    </xf>
    <xf numFmtId="0" fontId="28" fillId="0" borderId="5" xfId="0" applyFont="1" applyFill="1" applyBorder="1" applyAlignment="1" applyProtection="1">
      <alignment horizontal="center" vertical="center" wrapText="1"/>
      <protection locked="0" hidden="1"/>
    </xf>
    <xf numFmtId="0" fontId="28" fillId="0" borderId="25" xfId="0" applyFont="1" applyFill="1" applyBorder="1" applyAlignment="1" applyProtection="1">
      <alignment horizontal="center" vertical="center" wrapText="1"/>
      <protection locked="0" hidden="1"/>
    </xf>
    <xf numFmtId="0" fontId="29" fillId="0" borderId="5" xfId="0" applyFont="1" applyFill="1" applyBorder="1" applyAlignment="1" applyProtection="1">
      <alignment horizontal="center" vertical="center" wrapText="1"/>
      <protection hidden="1"/>
    </xf>
    <xf numFmtId="0" fontId="29" fillId="0" borderId="25" xfId="0" applyFont="1" applyFill="1" applyBorder="1" applyAlignment="1" applyProtection="1">
      <alignment horizontal="center" vertical="center" wrapText="1"/>
      <protection hidden="1"/>
    </xf>
    <xf numFmtId="0" fontId="31" fillId="0" borderId="5" xfId="0" applyFont="1" applyFill="1" applyBorder="1" applyAlignment="1">
      <alignment horizontal="center" vertical="center" wrapText="1"/>
    </xf>
    <xf numFmtId="0" fontId="31" fillId="0" borderId="25" xfId="0" applyFont="1" applyFill="1" applyBorder="1" applyAlignment="1">
      <alignment horizontal="center" vertical="center" wrapText="1"/>
    </xf>
    <xf numFmtId="0" fontId="21" fillId="0" borderId="5" xfId="0" applyFont="1" applyFill="1" applyBorder="1" applyAlignment="1" applyProtection="1">
      <alignment horizontal="center" vertical="center" wrapText="1"/>
      <protection hidden="1"/>
    </xf>
    <xf numFmtId="0" fontId="21" fillId="0" borderId="25" xfId="0" applyFont="1" applyFill="1" applyBorder="1" applyAlignment="1" applyProtection="1">
      <alignment horizontal="center" vertical="center" wrapText="1"/>
      <protection hidden="1"/>
    </xf>
    <xf numFmtId="0" fontId="28" fillId="2" borderId="1" xfId="0" applyFont="1" applyFill="1" applyBorder="1" applyAlignment="1" applyProtection="1">
      <alignment horizontal="center" vertical="center" wrapText="1"/>
      <protection hidden="1"/>
    </xf>
    <xf numFmtId="0" fontId="28" fillId="2" borderId="21" xfId="0" applyFont="1" applyFill="1" applyBorder="1" applyAlignment="1" applyProtection="1">
      <alignment horizontal="center" vertical="center" wrapText="1"/>
      <protection hidden="1"/>
    </xf>
    <xf numFmtId="0" fontId="28" fillId="2" borderId="22" xfId="0" applyFont="1" applyFill="1" applyBorder="1" applyAlignment="1" applyProtection="1">
      <alignment horizontal="center" vertical="center" wrapText="1"/>
      <protection hidden="1"/>
    </xf>
    <xf numFmtId="0" fontId="28" fillId="2" borderId="6" xfId="0" applyFont="1" applyFill="1" applyBorder="1" applyAlignment="1" applyProtection="1">
      <alignment horizontal="center" vertical="center" wrapText="1"/>
      <protection hidden="1"/>
    </xf>
    <xf numFmtId="0" fontId="28" fillId="2" borderId="0" xfId="0" applyFont="1" applyFill="1" applyBorder="1" applyAlignment="1" applyProtection="1">
      <alignment horizontal="center" vertical="center" wrapText="1"/>
      <protection hidden="1"/>
    </xf>
    <xf numFmtId="0" fontId="28" fillId="2" borderId="23" xfId="0" applyFont="1" applyFill="1" applyBorder="1" applyAlignment="1" applyProtection="1">
      <alignment horizontal="center" vertical="center" wrapText="1"/>
      <protection hidden="1"/>
    </xf>
    <xf numFmtId="0" fontId="28" fillId="2" borderId="12" xfId="0" applyFont="1" applyFill="1" applyBorder="1" applyAlignment="1" applyProtection="1">
      <alignment horizontal="center" vertical="center" wrapText="1"/>
      <protection hidden="1"/>
    </xf>
    <xf numFmtId="0" fontId="28" fillId="2" borderId="28" xfId="0" applyFont="1" applyFill="1" applyBorder="1" applyAlignment="1" applyProtection="1">
      <alignment horizontal="center" vertical="center" wrapText="1"/>
      <protection hidden="1"/>
    </xf>
    <xf numFmtId="0" fontId="28" fillId="2" borderId="29" xfId="0" applyFont="1" applyFill="1" applyBorder="1" applyAlignment="1" applyProtection="1">
      <alignment horizontal="center" vertical="center" wrapText="1"/>
      <protection hidden="1"/>
    </xf>
    <xf numFmtId="0" fontId="38" fillId="2" borderId="4" xfId="0" applyFont="1" applyFill="1" applyBorder="1" applyAlignment="1" applyProtection="1">
      <alignment horizontal="center" vertical="center" wrapText="1"/>
      <protection hidden="1"/>
    </xf>
    <xf numFmtId="0" fontId="38" fillId="2" borderId="36" xfId="0" applyFont="1" applyFill="1" applyBorder="1" applyAlignment="1" applyProtection="1">
      <alignment horizontal="center" vertical="center" wrapText="1"/>
      <protection hidden="1"/>
    </xf>
    <xf numFmtId="0" fontId="38" fillId="2" borderId="9" xfId="0" applyFont="1" applyFill="1" applyBorder="1" applyAlignment="1" applyProtection="1">
      <alignment horizontal="center" vertical="center" wrapText="1"/>
      <protection hidden="1"/>
    </xf>
    <xf numFmtId="0" fontId="38" fillId="2" borderId="10" xfId="0" applyFont="1" applyFill="1" applyBorder="1" applyAlignment="1" applyProtection="1">
      <alignment horizontal="center" vertical="center" wrapText="1"/>
      <protection hidden="1"/>
    </xf>
    <xf numFmtId="49" fontId="29" fillId="0" borderId="11" xfId="0" applyNumberFormat="1" applyFont="1" applyBorder="1" applyAlignment="1" applyProtection="1">
      <alignment horizontal="center" vertical="center" wrapText="1"/>
      <protection locked="0"/>
    </xf>
    <xf numFmtId="0" fontId="38" fillId="0" borderId="4" xfId="0" applyFont="1" applyFill="1" applyBorder="1" applyAlignment="1" applyProtection="1">
      <alignment horizontal="center" vertical="center" wrapText="1"/>
      <protection hidden="1"/>
    </xf>
    <xf numFmtId="0" fontId="38" fillId="0" borderId="36" xfId="0" applyFont="1" applyFill="1" applyBorder="1" applyAlignment="1" applyProtection="1">
      <alignment horizontal="center" vertical="center" wrapText="1"/>
      <protection hidden="1"/>
    </xf>
    <xf numFmtId="0" fontId="38" fillId="0" borderId="9" xfId="0" applyFont="1" applyFill="1" applyBorder="1" applyAlignment="1" applyProtection="1">
      <alignment horizontal="center" vertical="center" wrapText="1"/>
      <protection hidden="1"/>
    </xf>
    <xf numFmtId="0" fontId="38" fillId="0" borderId="10" xfId="0" applyFont="1" applyFill="1" applyBorder="1" applyAlignment="1" applyProtection="1">
      <alignment horizontal="center" vertical="center" wrapText="1"/>
      <protection hidden="1"/>
    </xf>
    <xf numFmtId="0" fontId="8" fillId="3" borderId="6" xfId="1" applyFont="1" applyFill="1" applyBorder="1" applyAlignment="1">
      <alignment horizontal="center" vertical="center"/>
    </xf>
    <xf numFmtId="0" fontId="8" fillId="3" borderId="0" xfId="1" applyFont="1" applyFill="1" applyBorder="1" applyAlignment="1">
      <alignment horizontal="center" vertical="center"/>
    </xf>
    <xf numFmtId="0" fontId="8" fillId="4" borderId="1" xfId="0" applyFont="1" applyFill="1" applyBorder="1" applyAlignment="1" applyProtection="1">
      <alignment horizontal="center" vertical="center"/>
      <protection locked="0"/>
    </xf>
    <xf numFmtId="0" fontId="8" fillId="4" borderId="21" xfId="0" applyFont="1" applyFill="1" applyBorder="1" applyAlignment="1" applyProtection="1">
      <alignment horizontal="center" vertical="center"/>
      <protection locked="0"/>
    </xf>
    <xf numFmtId="0" fontId="8" fillId="4" borderId="12" xfId="0" applyFont="1" applyFill="1" applyBorder="1" applyAlignment="1" applyProtection="1">
      <alignment horizontal="center" vertical="center"/>
      <protection locked="0"/>
    </xf>
    <xf numFmtId="0" fontId="8" fillId="4" borderId="28" xfId="0" applyFont="1" applyFill="1" applyBorder="1" applyAlignment="1" applyProtection="1">
      <alignment horizontal="center" vertical="center"/>
      <protection locked="0"/>
    </xf>
    <xf numFmtId="0" fontId="8" fillId="4" borderId="14" xfId="0" applyFont="1" applyFill="1" applyBorder="1" applyAlignment="1" applyProtection="1">
      <alignment horizontal="center" vertical="center"/>
      <protection locked="0"/>
    </xf>
    <xf numFmtId="0" fontId="8" fillId="4" borderId="15" xfId="0" applyFont="1" applyFill="1" applyBorder="1" applyAlignment="1" applyProtection="1">
      <alignment horizontal="center" vertical="center"/>
      <protection locked="0"/>
    </xf>
    <xf numFmtId="0" fontId="8" fillId="4" borderId="20" xfId="0" applyFont="1" applyFill="1" applyBorder="1" applyAlignment="1" applyProtection="1">
      <alignment horizontal="center" vertical="center"/>
      <protection locked="0"/>
    </xf>
    <xf numFmtId="0" fontId="8" fillId="4" borderId="19" xfId="0" applyFont="1" applyFill="1" applyBorder="1" applyAlignment="1" applyProtection="1">
      <alignment horizontal="center" vertical="center" wrapText="1"/>
      <protection locked="0"/>
    </xf>
    <xf numFmtId="0" fontId="8" fillId="4" borderId="37" xfId="0" applyFont="1" applyFill="1" applyBorder="1" applyAlignment="1" applyProtection="1">
      <alignment horizontal="center" vertical="center" wrapText="1"/>
      <protection locked="0"/>
    </xf>
    <xf numFmtId="0" fontId="8" fillId="4" borderId="22" xfId="0" applyFont="1" applyFill="1" applyBorder="1" applyAlignment="1" applyProtection="1">
      <alignment horizontal="center" vertical="center"/>
      <protection locked="0"/>
    </xf>
    <xf numFmtId="0" fontId="8" fillId="4" borderId="14" xfId="0" applyFont="1" applyFill="1" applyBorder="1" applyAlignment="1" applyProtection="1">
      <alignment horizontal="center" vertical="center" wrapText="1"/>
      <protection locked="0"/>
    </xf>
    <xf numFmtId="0" fontId="8" fillId="4" borderId="15" xfId="0" applyFont="1" applyFill="1" applyBorder="1" applyAlignment="1" applyProtection="1">
      <alignment horizontal="center" vertical="center" wrapText="1"/>
      <protection locked="0"/>
    </xf>
    <xf numFmtId="0" fontId="8" fillId="4" borderId="20" xfId="0" applyFont="1" applyFill="1" applyBorder="1" applyAlignment="1" applyProtection="1">
      <alignment horizontal="center" vertical="center" wrapText="1"/>
      <protection locked="0"/>
    </xf>
    <xf numFmtId="0" fontId="8" fillId="4" borderId="1" xfId="0" applyFont="1" applyFill="1" applyBorder="1" applyAlignment="1" applyProtection="1">
      <alignment horizontal="center" vertical="center" wrapText="1"/>
      <protection locked="0"/>
    </xf>
    <xf numFmtId="0" fontId="8" fillId="4" borderId="22" xfId="0" applyFont="1" applyFill="1" applyBorder="1" applyAlignment="1" applyProtection="1">
      <alignment horizontal="center" vertical="center" wrapText="1"/>
      <protection locked="0"/>
    </xf>
    <xf numFmtId="0" fontId="38" fillId="0" borderId="30" xfId="0" applyFont="1" applyFill="1" applyBorder="1" applyAlignment="1" applyProtection="1">
      <alignment horizontal="center" vertical="top" wrapText="1"/>
    </xf>
    <xf numFmtId="0" fontId="38" fillId="0" borderId="53" xfId="0" applyFont="1" applyFill="1" applyBorder="1" applyAlignment="1" applyProtection="1">
      <alignment horizontal="center" vertical="top" wrapText="1"/>
    </xf>
    <xf numFmtId="0" fontId="38" fillId="0" borderId="63" xfId="0" applyFont="1" applyFill="1" applyBorder="1" applyAlignment="1" applyProtection="1">
      <alignment horizontal="center" vertical="top" wrapText="1"/>
    </xf>
    <xf numFmtId="0" fontId="28" fillId="0" borderId="5" xfId="0" applyFont="1" applyFill="1" applyBorder="1" applyAlignment="1" applyProtection="1">
      <alignment horizontal="center" vertical="top" wrapText="1"/>
    </xf>
    <xf numFmtId="0" fontId="28" fillId="0" borderId="11" xfId="0" applyFont="1" applyFill="1" applyBorder="1" applyAlignment="1" applyProtection="1">
      <alignment horizontal="center" vertical="top" wrapText="1"/>
    </xf>
    <xf numFmtId="0" fontId="28" fillId="0" borderId="25" xfId="0" applyFont="1" applyFill="1" applyBorder="1" applyAlignment="1" applyProtection="1">
      <alignment horizontal="center" vertical="top" wrapText="1"/>
    </xf>
    <xf numFmtId="0" fontId="31" fillId="0" borderId="5" xfId="0" applyFont="1" applyFill="1" applyBorder="1" applyAlignment="1" applyProtection="1">
      <alignment horizontal="center" vertical="center" wrapText="1"/>
    </xf>
    <xf numFmtId="0" fontId="31" fillId="0" borderId="11" xfId="0" applyFont="1" applyFill="1" applyBorder="1" applyAlignment="1" applyProtection="1">
      <alignment horizontal="center" vertical="center" wrapText="1"/>
    </xf>
    <xf numFmtId="0" fontId="28" fillId="0" borderId="5" xfId="0" applyFont="1" applyFill="1" applyBorder="1" applyAlignment="1" applyProtection="1">
      <alignment horizontal="center" vertical="center" wrapText="1"/>
      <protection locked="0"/>
    </xf>
    <xf numFmtId="0" fontId="28" fillId="0" borderId="11" xfId="0" applyFont="1" applyFill="1" applyBorder="1" applyAlignment="1" applyProtection="1">
      <alignment horizontal="center" vertical="center" wrapText="1"/>
      <protection locked="0"/>
    </xf>
    <xf numFmtId="0" fontId="28" fillId="0" borderId="11" xfId="0" applyFont="1" applyFill="1" applyBorder="1" applyAlignment="1" applyProtection="1">
      <alignment horizontal="center" vertical="center" wrapText="1"/>
      <protection locked="0" hidden="1"/>
    </xf>
    <xf numFmtId="0" fontId="31" fillId="0" borderId="5" xfId="0" applyFont="1" applyFill="1" applyBorder="1" applyAlignment="1" applyProtection="1">
      <alignment horizontal="left" vertical="center" wrapText="1"/>
      <protection locked="0"/>
    </xf>
    <xf numFmtId="0" fontId="31" fillId="0" borderId="11" xfId="0" applyFont="1" applyFill="1" applyBorder="1" applyAlignment="1" applyProtection="1">
      <alignment horizontal="left" vertical="center" wrapText="1"/>
      <protection locked="0"/>
    </xf>
    <xf numFmtId="0" fontId="29" fillId="0" borderId="11" xfId="0" applyFont="1" applyFill="1" applyBorder="1" applyAlignment="1" applyProtection="1">
      <alignment horizontal="center" vertical="center" wrapText="1"/>
      <protection hidden="1"/>
    </xf>
    <xf numFmtId="0" fontId="31" fillId="0" borderId="42"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29" fillId="0" borderId="68" xfId="0" applyFont="1" applyFill="1" applyBorder="1" applyAlignment="1" applyProtection="1">
      <alignment horizontal="center" vertical="center" wrapText="1"/>
      <protection hidden="1"/>
    </xf>
    <xf numFmtId="0" fontId="29" fillId="0" borderId="39" xfId="0" applyFont="1" applyFill="1" applyBorder="1" applyAlignment="1" applyProtection="1">
      <alignment horizontal="center" vertical="center" wrapText="1"/>
      <protection hidden="1"/>
    </xf>
    <xf numFmtId="0" fontId="31" fillId="0" borderId="58" xfId="0" applyFont="1" applyFill="1" applyBorder="1" applyAlignment="1">
      <alignment horizontal="center" vertical="center" wrapText="1"/>
    </xf>
    <xf numFmtId="0" fontId="38" fillId="0" borderId="30" xfId="0" applyFont="1" applyFill="1" applyBorder="1" applyAlignment="1">
      <alignment horizontal="center" vertical="top" wrapText="1"/>
    </xf>
    <xf numFmtId="0" fontId="38" fillId="0" borderId="53" xfId="0" applyFont="1" applyFill="1" applyBorder="1" applyAlignment="1">
      <alignment horizontal="center" vertical="top" wrapText="1"/>
    </xf>
    <xf numFmtId="0" fontId="38" fillId="0" borderId="63" xfId="0" applyFont="1" applyFill="1" applyBorder="1" applyAlignment="1">
      <alignment horizontal="center" vertical="top" wrapText="1"/>
    </xf>
    <xf numFmtId="0" fontId="31" fillId="0" borderId="5" xfId="0" applyFont="1" applyFill="1" applyBorder="1" applyAlignment="1" applyProtection="1">
      <alignment horizontal="center" vertical="top" wrapText="1"/>
    </xf>
    <xf numFmtId="0" fontId="31" fillId="0" borderId="11" xfId="0" applyFont="1" applyFill="1" applyBorder="1" applyAlignment="1" applyProtection="1">
      <alignment horizontal="center" vertical="top" wrapText="1"/>
    </xf>
    <xf numFmtId="0" fontId="31" fillId="0" borderId="25" xfId="0" applyFont="1" applyFill="1" applyBorder="1" applyAlignment="1" applyProtection="1">
      <alignment horizontal="center" vertical="top" wrapText="1"/>
    </xf>
    <xf numFmtId="0" fontId="31" fillId="0" borderId="5" xfId="0" applyFont="1" applyFill="1" applyBorder="1" applyAlignment="1" applyProtection="1">
      <alignment horizontal="left" vertical="center" wrapText="1"/>
    </xf>
    <xf numFmtId="0" fontId="31" fillId="0" borderId="11" xfId="0" applyFont="1" applyFill="1" applyBorder="1" applyAlignment="1" applyProtection="1">
      <alignment horizontal="left" vertical="center" wrapText="1"/>
    </xf>
    <xf numFmtId="0" fontId="31" fillId="0" borderId="25" xfId="0" applyFont="1" applyFill="1" applyBorder="1" applyAlignment="1" applyProtection="1">
      <alignment horizontal="left" vertical="center" wrapText="1"/>
    </xf>
    <xf numFmtId="0" fontId="28" fillId="0" borderId="11" xfId="0" applyFont="1" applyFill="1" applyBorder="1" applyAlignment="1" applyProtection="1">
      <alignment horizontal="left" vertical="center" wrapText="1"/>
      <protection locked="0"/>
    </xf>
    <xf numFmtId="0" fontId="31" fillId="0" borderId="26" xfId="0" applyFont="1" applyFill="1" applyBorder="1" applyAlignment="1">
      <alignment horizontal="center" vertical="center" wrapText="1"/>
    </xf>
    <xf numFmtId="0" fontId="29" fillId="0" borderId="3" xfId="0" applyFont="1" applyFill="1" applyBorder="1" applyAlignment="1" applyProtection="1">
      <alignment horizontal="center" vertical="center" wrapText="1"/>
      <protection hidden="1"/>
    </xf>
    <xf numFmtId="0" fontId="31" fillId="0" borderId="25" xfId="0" applyFont="1" applyFill="1" applyBorder="1" applyAlignment="1" applyProtection="1">
      <alignment horizontal="left" vertical="center" wrapText="1"/>
      <protection locked="0"/>
    </xf>
    <xf numFmtId="0" fontId="38" fillId="0" borderId="30" xfId="0" applyFont="1" applyFill="1" applyBorder="1" applyAlignment="1">
      <alignment horizontal="center" vertical="center" wrapText="1"/>
    </xf>
    <xf numFmtId="0" fontId="38" fillId="0" borderId="63" xfId="0" applyFont="1" applyFill="1" applyBorder="1" applyAlignment="1">
      <alignment horizontal="center" vertical="center" wrapText="1"/>
    </xf>
    <xf numFmtId="0" fontId="31" fillId="0" borderId="25" xfId="0" applyFont="1" applyFill="1" applyBorder="1" applyAlignment="1" applyProtection="1">
      <alignment horizontal="center" vertical="center" wrapText="1"/>
    </xf>
    <xf numFmtId="0" fontId="38" fillId="0" borderId="56" xfId="0" applyFont="1" applyFill="1" applyBorder="1" applyAlignment="1">
      <alignment horizontal="center" vertical="top" wrapText="1"/>
    </xf>
    <xf numFmtId="0" fontId="31" fillId="0" borderId="13" xfId="0" applyFont="1" applyFill="1" applyBorder="1" applyAlignment="1" applyProtection="1">
      <alignment horizontal="center" vertical="top" wrapText="1"/>
    </xf>
    <xf numFmtId="0" fontId="28" fillId="0" borderId="25"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30" fillId="0" borderId="25" xfId="0" applyFont="1" applyFill="1" applyBorder="1" applyAlignment="1" applyProtection="1">
      <alignment horizontal="center" vertical="center" wrapText="1"/>
      <protection locked="0"/>
    </xf>
    <xf numFmtId="0" fontId="31" fillId="0" borderId="13" xfId="0" applyFont="1" applyFill="1" applyBorder="1" applyAlignment="1" applyProtection="1">
      <alignment horizontal="center" vertical="center" wrapText="1"/>
    </xf>
    <xf numFmtId="0" fontId="30" fillId="0" borderId="5" xfId="0" applyFont="1" applyFill="1" applyBorder="1" applyAlignment="1" applyProtection="1">
      <alignment horizontal="left" vertical="center" wrapText="1"/>
    </xf>
    <xf numFmtId="0" fontId="30" fillId="0" borderId="11" xfId="0" applyFont="1" applyFill="1" applyBorder="1" applyAlignment="1" applyProtection="1">
      <alignment horizontal="left" vertical="center" wrapText="1"/>
    </xf>
    <xf numFmtId="0" fontId="30" fillId="0" borderId="5" xfId="0" applyFont="1" applyFill="1" applyBorder="1" applyAlignment="1" applyProtection="1">
      <alignment horizontal="left" vertical="center" wrapText="1"/>
      <protection locked="0"/>
    </xf>
    <xf numFmtId="0" fontId="30" fillId="0" borderId="11" xfId="0" applyFont="1" applyFill="1" applyBorder="1" applyAlignment="1" applyProtection="1">
      <alignment horizontal="left" vertical="center" wrapText="1"/>
      <protection locked="0"/>
    </xf>
    <xf numFmtId="0" fontId="28" fillId="0" borderId="11" xfId="0" applyFont="1" applyFill="1" applyBorder="1" applyAlignment="1" applyProtection="1">
      <alignment horizontal="left" vertical="center" wrapText="1"/>
    </xf>
    <xf numFmtId="0" fontId="28" fillId="0" borderId="13" xfId="0" applyFont="1" applyFill="1" applyBorder="1" applyAlignment="1" applyProtection="1">
      <alignment horizontal="left" vertical="center" wrapText="1"/>
    </xf>
    <xf numFmtId="0" fontId="28" fillId="0" borderId="13" xfId="0" applyFont="1" applyFill="1" applyBorder="1" applyAlignment="1" applyProtection="1">
      <alignment horizontal="left" vertical="center" wrapText="1"/>
      <protection locked="0"/>
    </xf>
    <xf numFmtId="0" fontId="28" fillId="0" borderId="13" xfId="0" applyFont="1" applyFill="1" applyBorder="1" applyAlignment="1" applyProtection="1">
      <alignment horizontal="center" vertical="center" wrapText="1"/>
      <protection locked="0" hidden="1"/>
    </xf>
    <xf numFmtId="0" fontId="31" fillId="0" borderId="11" xfId="0" applyFont="1" applyFill="1" applyBorder="1" applyAlignment="1">
      <alignment horizontal="left" vertical="center" wrapText="1"/>
    </xf>
    <xf numFmtId="0" fontId="31" fillId="0" borderId="13" xfId="0" applyFont="1" applyFill="1" applyBorder="1" applyAlignment="1">
      <alignment horizontal="left" vertical="center" wrapText="1"/>
    </xf>
    <xf numFmtId="0" fontId="29" fillId="0" borderId="13" xfId="0" applyFont="1" applyFill="1" applyBorder="1" applyAlignment="1" applyProtection="1">
      <alignment horizontal="center" vertical="center" wrapText="1"/>
      <protection hidden="1"/>
    </xf>
    <xf numFmtId="0" fontId="38" fillId="0" borderId="60" xfId="0" applyFont="1" applyFill="1" applyBorder="1" applyAlignment="1">
      <alignment horizontal="center" vertical="top" wrapText="1"/>
    </xf>
    <xf numFmtId="0" fontId="31" fillId="0" borderId="27" xfId="0" applyFont="1" applyFill="1" applyBorder="1" applyAlignment="1">
      <alignment horizontal="center" vertical="center" wrapText="1"/>
    </xf>
    <xf numFmtId="0" fontId="28" fillId="0" borderId="27" xfId="0" applyFont="1" applyFill="1" applyBorder="1" applyAlignment="1" applyProtection="1">
      <alignment horizontal="left" vertical="center" wrapText="1"/>
    </xf>
    <xf numFmtId="0" fontId="28" fillId="0" borderId="27" xfId="0" applyFont="1" applyFill="1" applyBorder="1" applyAlignment="1" applyProtection="1">
      <alignment horizontal="left" vertical="center" wrapText="1"/>
      <protection locked="0"/>
    </xf>
    <xf numFmtId="0" fontId="28" fillId="0" borderId="27" xfId="0" applyFont="1" applyFill="1" applyBorder="1" applyAlignment="1" applyProtection="1">
      <alignment horizontal="center" vertical="center" wrapText="1"/>
      <protection locked="0" hidden="1"/>
    </xf>
    <xf numFmtId="0" fontId="29" fillId="0" borderId="27" xfId="0" applyFont="1" applyFill="1" applyBorder="1" applyAlignment="1" applyProtection="1">
      <alignment horizontal="center" vertical="center" wrapText="1"/>
      <protection hidden="1"/>
    </xf>
    <xf numFmtId="0" fontId="31" fillId="0" borderId="13" xfId="0" applyFont="1" applyFill="1" applyBorder="1" applyAlignment="1">
      <alignment horizontal="center" vertical="center" wrapText="1"/>
    </xf>
    <xf numFmtId="0" fontId="29" fillId="16" borderId="11" xfId="0" applyFont="1" applyFill="1" applyBorder="1" applyAlignment="1" applyProtection="1">
      <alignment horizontal="center" vertical="center" wrapText="1"/>
      <protection hidden="1"/>
    </xf>
    <xf numFmtId="0" fontId="21" fillId="0" borderId="42" xfId="0" applyFont="1" applyFill="1" applyBorder="1" applyAlignment="1" applyProtection="1">
      <alignment horizontal="center" vertical="center" wrapText="1"/>
      <protection hidden="1"/>
    </xf>
    <xf numFmtId="0" fontId="21" fillId="0" borderId="26" xfId="0" applyFont="1" applyFill="1" applyBorder="1" applyAlignment="1" applyProtection="1">
      <alignment horizontal="center" vertical="center" wrapText="1"/>
      <protection hidden="1"/>
    </xf>
    <xf numFmtId="0" fontId="21" fillId="0" borderId="52" xfId="0" applyFont="1" applyFill="1" applyBorder="1" applyAlignment="1" applyProtection="1">
      <alignment horizontal="center" vertical="center" wrapText="1"/>
      <protection hidden="1"/>
    </xf>
    <xf numFmtId="0" fontId="29" fillId="0" borderId="13" xfId="0" applyFont="1" applyFill="1" applyBorder="1" applyAlignment="1">
      <alignment horizontal="center" vertical="center" wrapText="1"/>
    </xf>
    <xf numFmtId="0" fontId="29" fillId="0" borderId="27" xfId="0" applyFont="1" applyFill="1" applyBorder="1" applyAlignment="1">
      <alignment horizontal="center" vertical="center" wrapText="1"/>
    </xf>
    <xf numFmtId="0" fontId="29" fillId="0" borderId="52" xfId="0" applyFont="1" applyFill="1" applyBorder="1" applyAlignment="1" applyProtection="1">
      <alignment horizontal="center" vertical="center" wrapText="1"/>
      <protection hidden="1"/>
    </xf>
    <xf numFmtId="0" fontId="29" fillId="0" borderId="8" xfId="0" applyFont="1" applyFill="1" applyBorder="1" applyAlignment="1" applyProtection="1">
      <alignment horizontal="center" vertical="center" wrapText="1"/>
      <protection hidden="1"/>
    </xf>
    <xf numFmtId="0" fontId="29" fillId="16" borderId="39" xfId="0" applyFont="1" applyFill="1" applyBorder="1" applyAlignment="1" applyProtection="1">
      <alignment horizontal="center" vertical="center" wrapText="1"/>
      <protection hidden="1"/>
    </xf>
    <xf numFmtId="0" fontId="29" fillId="16" borderId="3" xfId="0" applyFont="1" applyFill="1" applyBorder="1" applyAlignment="1" applyProtection="1">
      <alignment horizontal="center" vertical="center" wrapText="1"/>
      <protection hidden="1"/>
    </xf>
    <xf numFmtId="0" fontId="38" fillId="9" borderId="30" xfId="0" applyFont="1" applyFill="1" applyBorder="1" applyAlignment="1">
      <alignment horizontal="center" vertical="top" wrapText="1"/>
    </xf>
    <xf numFmtId="0" fontId="38" fillId="9" borderId="60" xfId="0" applyFont="1" applyFill="1" applyBorder="1" applyAlignment="1">
      <alignment horizontal="center" vertical="top" wrapText="1"/>
    </xf>
    <xf numFmtId="0" fontId="38" fillId="9" borderId="53" xfId="0" applyFont="1" applyFill="1" applyBorder="1" applyAlignment="1">
      <alignment horizontal="center" vertical="top" wrapText="1"/>
    </xf>
    <xf numFmtId="0" fontId="38" fillId="9" borderId="63" xfId="0" applyFont="1" applyFill="1" applyBorder="1" applyAlignment="1">
      <alignment horizontal="center" vertical="top" wrapText="1"/>
    </xf>
    <xf numFmtId="0" fontId="31" fillId="0" borderId="5" xfId="0" applyFont="1" applyFill="1" applyBorder="1" applyAlignment="1">
      <alignment horizontal="center" vertical="top" wrapText="1"/>
    </xf>
    <xf numFmtId="0" fontId="31" fillId="0" borderId="27" xfId="0" applyFont="1" applyFill="1" applyBorder="1" applyAlignment="1">
      <alignment horizontal="center" vertical="top" wrapText="1"/>
    </xf>
    <xf numFmtId="0" fontId="31" fillId="0" borderId="11" xfId="0" applyFont="1" applyFill="1" applyBorder="1" applyAlignment="1">
      <alignment horizontal="center" vertical="top" wrapText="1"/>
    </xf>
    <xf numFmtId="0" fontId="31" fillId="0" borderId="25" xfId="0" applyFont="1" applyFill="1" applyBorder="1" applyAlignment="1">
      <alignment horizontal="center" vertical="top" wrapText="1"/>
    </xf>
    <xf numFmtId="0" fontId="28" fillId="6" borderId="5" xfId="0" applyFont="1" applyFill="1" applyBorder="1" applyAlignment="1" applyProtection="1">
      <alignment horizontal="left" vertical="center" wrapText="1"/>
    </xf>
    <xf numFmtId="0" fontId="28" fillId="6" borderId="27" xfId="0" applyFont="1" applyFill="1" applyBorder="1" applyAlignment="1" applyProtection="1">
      <alignment horizontal="left" vertical="center" wrapText="1"/>
    </xf>
    <xf numFmtId="0" fontId="28" fillId="6" borderId="11" xfId="0" applyFont="1" applyFill="1" applyBorder="1" applyAlignment="1" applyProtection="1">
      <alignment horizontal="left" vertical="center" wrapText="1"/>
    </xf>
    <xf numFmtId="0" fontId="31" fillId="6" borderId="5" xfId="0" applyFont="1" applyFill="1" applyBorder="1" applyAlignment="1">
      <alignment horizontal="left" vertical="center" wrapText="1"/>
    </xf>
    <xf numFmtId="0" fontId="31" fillId="6" borderId="27" xfId="0" applyFont="1" applyFill="1" applyBorder="1" applyAlignment="1">
      <alignment horizontal="left" vertical="center" wrapText="1"/>
    </xf>
    <xf numFmtId="0" fontId="31" fillId="6" borderId="11" xfId="0" applyFont="1" applyFill="1" applyBorder="1" applyAlignment="1">
      <alignment horizontal="left" vertical="center" wrapText="1"/>
    </xf>
    <xf numFmtId="0" fontId="29" fillId="0" borderId="42" xfId="0" applyFont="1" applyFill="1" applyBorder="1" applyAlignment="1">
      <alignment horizontal="center" vertical="center" wrapText="1"/>
    </xf>
    <xf numFmtId="0" fontId="29" fillId="0" borderId="26" xfId="0" applyFont="1" applyFill="1" applyBorder="1" applyAlignment="1">
      <alignment horizontal="center" vertical="center" wrapText="1"/>
    </xf>
    <xf numFmtId="0" fontId="29" fillId="0" borderId="52" xfId="0" applyFont="1" applyFill="1" applyBorder="1" applyAlignment="1">
      <alignment horizontal="center" vertical="center" wrapText="1"/>
    </xf>
    <xf numFmtId="0" fontId="28" fillId="6" borderId="25" xfId="0" applyFont="1" applyFill="1" applyBorder="1" applyAlignment="1" applyProtection="1">
      <alignment horizontal="left" vertical="center" wrapText="1"/>
      <protection locked="0"/>
    </xf>
    <xf numFmtId="0" fontId="28" fillId="6" borderId="27" xfId="0" applyFont="1" applyFill="1" applyBorder="1" applyAlignment="1" applyProtection="1">
      <alignment horizontal="left" vertical="center" wrapText="1"/>
      <protection locked="0"/>
    </xf>
    <xf numFmtId="0" fontId="29" fillId="15" borderId="3" xfId="0" applyFont="1" applyFill="1" applyBorder="1" applyAlignment="1" applyProtection="1">
      <alignment horizontal="center" vertical="center" wrapText="1"/>
      <protection hidden="1"/>
    </xf>
    <xf numFmtId="0" fontId="29" fillId="15" borderId="67" xfId="0" applyFont="1" applyFill="1" applyBorder="1" applyAlignment="1" applyProtection="1">
      <alignment horizontal="center" vertical="center" wrapText="1"/>
      <protection hidden="1"/>
    </xf>
    <xf numFmtId="0" fontId="31" fillId="0" borderId="5" xfId="0" applyFont="1" applyFill="1" applyBorder="1" applyAlignment="1">
      <alignment horizontal="left" vertical="center" wrapText="1"/>
    </xf>
    <xf numFmtId="0" fontId="31" fillId="0" borderId="25" xfId="0" applyFont="1" applyFill="1" applyBorder="1" applyAlignment="1">
      <alignment horizontal="left" vertical="center" wrapText="1"/>
    </xf>
    <xf numFmtId="0" fontId="29" fillId="15" borderId="11" xfId="0" applyFont="1" applyFill="1" applyBorder="1" applyAlignment="1" applyProtection="1">
      <alignment horizontal="center" vertical="center" wrapText="1"/>
      <protection hidden="1"/>
    </xf>
    <xf numFmtId="0" fontId="29" fillId="15" borderId="25" xfId="0" applyFont="1" applyFill="1" applyBorder="1" applyAlignment="1" applyProtection="1">
      <alignment horizontal="center" vertical="center" wrapText="1"/>
      <protection hidden="1"/>
    </xf>
    <xf numFmtId="0" fontId="42" fillId="0" borderId="53" xfId="0" applyFont="1" applyFill="1" applyBorder="1" applyAlignment="1" applyProtection="1">
      <alignment horizontal="center" vertical="top" wrapText="1"/>
    </xf>
    <xf numFmtId="0" fontId="42" fillId="0" borderId="63" xfId="0" applyFont="1" applyFill="1" applyBorder="1" applyAlignment="1" applyProtection="1">
      <alignment horizontal="center" vertical="top" wrapText="1"/>
    </xf>
    <xf numFmtId="0" fontId="30" fillId="0" borderId="25" xfId="0" applyFont="1" applyFill="1" applyBorder="1" applyAlignment="1" applyProtection="1">
      <alignment horizontal="left" vertical="center" wrapText="1"/>
    </xf>
    <xf numFmtId="0" fontId="42" fillId="0" borderId="56" xfId="0" applyFont="1" applyFill="1" applyBorder="1" applyAlignment="1" applyProtection="1">
      <alignment horizontal="center" vertical="top" wrapText="1"/>
    </xf>
    <xf numFmtId="0" fontId="30" fillId="0" borderId="5"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xf>
    <xf numFmtId="0" fontId="28" fillId="0" borderId="13" xfId="0" applyFont="1" applyFill="1" applyBorder="1" applyAlignment="1" applyProtection="1">
      <alignment horizontal="center" vertical="center" wrapText="1"/>
      <protection locked="0"/>
    </xf>
    <xf numFmtId="0" fontId="30" fillId="0" borderId="13" xfId="0" applyFont="1" applyFill="1" applyBorder="1" applyAlignment="1" applyProtection="1">
      <alignment horizontal="center" vertical="center" wrapText="1"/>
      <protection locked="0"/>
    </xf>
    <xf numFmtId="0" fontId="29" fillId="0" borderId="72" xfId="0" applyFont="1" applyFill="1" applyBorder="1" applyAlignment="1" applyProtection="1">
      <alignment horizontal="center" vertical="center" wrapText="1"/>
      <protection hidden="1"/>
    </xf>
    <xf numFmtId="0" fontId="31" fillId="0" borderId="59" xfId="0" applyFont="1" applyFill="1" applyBorder="1" applyAlignment="1">
      <alignment horizontal="center" vertical="center" wrapText="1"/>
    </xf>
    <xf numFmtId="0" fontId="31" fillId="6" borderId="193" xfId="0" applyFont="1" applyFill="1" applyBorder="1" applyAlignment="1">
      <alignment horizontal="center" vertical="center" wrapText="1"/>
    </xf>
    <xf numFmtId="0" fontId="31" fillId="6" borderId="54" xfId="0" applyFont="1" applyFill="1" applyBorder="1" applyAlignment="1">
      <alignment horizontal="center" vertical="center" wrapText="1"/>
    </xf>
    <xf numFmtId="0" fontId="29" fillId="0" borderId="42" xfId="0" applyFont="1" applyFill="1" applyBorder="1" applyAlignment="1" applyProtection="1">
      <alignment horizontal="center" vertical="center" wrapText="1"/>
      <protection hidden="1"/>
    </xf>
    <xf numFmtId="0" fontId="38" fillId="0" borderId="66" xfId="0" applyFont="1" applyFill="1" applyBorder="1" applyAlignment="1" applyProtection="1">
      <alignment horizontal="center" vertical="top" wrapText="1"/>
    </xf>
    <xf numFmtId="0" fontId="31" fillId="0" borderId="42" xfId="0" applyFont="1" applyFill="1" applyBorder="1" applyAlignment="1" applyProtection="1">
      <alignment horizontal="center" vertical="top" wrapText="1"/>
    </xf>
    <xf numFmtId="0" fontId="31" fillId="0" borderId="52" xfId="0" applyFont="1" applyFill="1" applyBorder="1" applyAlignment="1" applyProtection="1">
      <alignment horizontal="center" vertical="top" wrapText="1"/>
    </xf>
    <xf numFmtId="0" fontId="31" fillId="0" borderId="42" xfId="0" applyFont="1" applyFill="1" applyBorder="1" applyAlignment="1" applyProtection="1">
      <alignment horizontal="center" vertical="center" wrapText="1"/>
    </xf>
    <xf numFmtId="0" fontId="31" fillId="0" borderId="52" xfId="0" applyFont="1" applyFill="1" applyBorder="1" applyAlignment="1" applyProtection="1">
      <alignment horizontal="center" vertical="center" wrapText="1"/>
    </xf>
    <xf numFmtId="0" fontId="28" fillId="0" borderId="42" xfId="0" applyFont="1" applyFill="1" applyBorder="1" applyAlignment="1" applyProtection="1">
      <alignment horizontal="center" vertical="center" wrapText="1"/>
      <protection locked="0"/>
    </xf>
    <xf numFmtId="0" fontId="28" fillId="0" borderId="52" xfId="0" applyFont="1" applyFill="1" applyBorder="1" applyAlignment="1" applyProtection="1">
      <alignment horizontal="center" vertical="center" wrapText="1"/>
      <protection locked="0"/>
    </xf>
    <xf numFmtId="0" fontId="28" fillId="0" borderId="42" xfId="0" applyFont="1" applyFill="1" applyBorder="1" applyAlignment="1" applyProtection="1">
      <alignment horizontal="center" vertical="center" wrapText="1"/>
      <protection locked="0" hidden="1"/>
    </xf>
    <xf numFmtId="0" fontId="28" fillId="0" borderId="52" xfId="0" applyFont="1" applyFill="1" applyBorder="1" applyAlignment="1" applyProtection="1">
      <alignment horizontal="center" vertical="center" wrapText="1"/>
      <protection locked="0" hidden="1"/>
    </xf>
    <xf numFmtId="0" fontId="31" fillId="0" borderId="11" xfId="0" applyFont="1" applyBorder="1" applyAlignment="1">
      <alignment horizontal="center" vertical="center"/>
    </xf>
    <xf numFmtId="0" fontId="31" fillId="0" borderId="25" xfId="0" applyFont="1" applyBorder="1" applyAlignment="1">
      <alignment horizontal="center" vertical="center"/>
    </xf>
    <xf numFmtId="0" fontId="0" fillId="17" borderId="42" xfId="0" applyFont="1" applyFill="1" applyBorder="1" applyAlignment="1">
      <alignment horizontal="center" vertical="center" wrapText="1"/>
    </xf>
    <xf numFmtId="0" fontId="0" fillId="17" borderId="26" xfId="0" applyFont="1" applyFill="1" applyBorder="1" applyAlignment="1">
      <alignment horizontal="center" vertical="center" wrapText="1"/>
    </xf>
    <xf numFmtId="0" fontId="0" fillId="17" borderId="52" xfId="0" applyFont="1" applyFill="1" applyBorder="1" applyAlignment="1">
      <alignment horizontal="center" vertical="center" wrapText="1"/>
    </xf>
    <xf numFmtId="0" fontId="0" fillId="0" borderId="27" xfId="0" applyFont="1" applyFill="1" applyBorder="1" applyAlignment="1">
      <alignment horizontal="center" vertical="center" wrapText="1"/>
    </xf>
    <xf numFmtId="0" fontId="0" fillId="0" borderId="11" xfId="0" applyFont="1" applyFill="1" applyBorder="1" applyAlignment="1">
      <alignment horizontal="center" vertical="center" wrapText="1"/>
    </xf>
    <xf numFmtId="0" fontId="0" fillId="0" borderId="13" xfId="0" applyFont="1" applyFill="1" applyBorder="1" applyAlignment="1">
      <alignment horizontal="center" vertical="center" wrapText="1"/>
    </xf>
    <xf numFmtId="0" fontId="7" fillId="0" borderId="27" xfId="0" applyFont="1" applyFill="1" applyBorder="1" applyAlignment="1" applyProtection="1">
      <alignment horizontal="center" vertical="center" wrapText="1"/>
      <protection locked="0"/>
    </xf>
    <xf numFmtId="0" fontId="7" fillId="0" borderId="11" xfId="0" applyFont="1" applyFill="1" applyBorder="1" applyAlignment="1" applyProtection="1">
      <alignment horizontal="center" vertical="center" wrapText="1"/>
      <protection locked="0"/>
    </xf>
    <xf numFmtId="0" fontId="7" fillId="0" borderId="13" xfId="0" applyFont="1" applyFill="1" applyBorder="1" applyAlignment="1" applyProtection="1">
      <alignment horizontal="center" vertical="center" wrapText="1"/>
      <protection locked="0"/>
    </xf>
    <xf numFmtId="0" fontId="1" fillId="0" borderId="30" xfId="0" applyFont="1" applyFill="1" applyBorder="1" applyAlignment="1">
      <alignment horizontal="center" vertical="center" wrapText="1"/>
    </xf>
    <xf numFmtId="0" fontId="1" fillId="0" borderId="56" xfId="0" applyFont="1" applyFill="1" applyBorder="1" applyAlignment="1">
      <alignment horizontal="center" vertical="center" wrapText="1"/>
    </xf>
    <xf numFmtId="0" fontId="0" fillId="0" borderId="5" xfId="0" applyFont="1" applyFill="1" applyBorder="1" applyAlignment="1">
      <alignment horizontal="center" vertical="center" wrapText="1"/>
    </xf>
    <xf numFmtId="0" fontId="20" fillId="0" borderId="5"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protection locked="0"/>
    </xf>
    <xf numFmtId="0" fontId="20" fillId="0" borderId="13" xfId="0" applyFont="1" applyFill="1" applyBorder="1" applyAlignment="1" applyProtection="1">
      <alignment horizontal="center" vertical="center" wrapText="1"/>
      <protection locked="0"/>
    </xf>
    <xf numFmtId="0" fontId="0" fillId="17" borderId="5" xfId="0" applyFont="1" applyFill="1" applyBorder="1" applyAlignment="1">
      <alignment horizontal="center" vertical="center" wrapText="1"/>
    </xf>
    <xf numFmtId="0" fontId="0" fillId="17" borderId="13" xfId="0" applyFont="1" applyFill="1" applyBorder="1" applyAlignment="1">
      <alignment horizontal="center" vertical="center" wrapText="1"/>
    </xf>
    <xf numFmtId="0" fontId="6" fillId="0" borderId="5" xfId="0" applyFont="1" applyFill="1" applyBorder="1" applyAlignment="1" applyProtection="1">
      <alignment horizontal="center" vertical="center" wrapText="1"/>
      <protection hidden="1"/>
    </xf>
    <xf numFmtId="0" fontId="6" fillId="0" borderId="13" xfId="0" applyFont="1" applyFill="1" applyBorder="1" applyAlignment="1" applyProtection="1">
      <alignment horizontal="center" vertical="center" wrapText="1"/>
      <protection hidden="1"/>
    </xf>
    <xf numFmtId="0" fontId="7" fillId="0" borderId="5" xfId="0" applyFont="1" applyFill="1" applyBorder="1" applyAlignment="1" applyProtection="1">
      <alignment horizontal="center" vertical="center" wrapText="1"/>
      <protection locked="0"/>
    </xf>
    <xf numFmtId="49" fontId="36" fillId="0" borderId="3" xfId="0" applyNumberFormat="1" applyFont="1" applyBorder="1" applyAlignment="1" applyProtection="1">
      <alignment horizontal="center" vertical="center" wrapText="1"/>
      <protection locked="0"/>
    </xf>
    <xf numFmtId="49" fontId="36" fillId="0" borderId="4" xfId="0" applyNumberFormat="1" applyFont="1" applyBorder="1" applyAlignment="1" applyProtection="1">
      <alignment horizontal="center" vertical="center" wrapText="1"/>
      <protection locked="0"/>
    </xf>
    <xf numFmtId="49" fontId="36" fillId="0" borderId="36" xfId="0" applyNumberFormat="1" applyFont="1" applyBorder="1" applyAlignment="1" applyProtection="1">
      <alignment horizontal="center" vertical="center" wrapText="1"/>
      <protection locked="0"/>
    </xf>
    <xf numFmtId="49" fontId="36" fillId="0" borderId="8" xfId="0" applyNumberFormat="1" applyFont="1" applyBorder="1" applyAlignment="1" applyProtection="1">
      <alignment horizontal="center" vertical="center" wrapText="1"/>
      <protection locked="0"/>
    </xf>
    <xf numFmtId="49" fontId="36" fillId="0" borderId="9" xfId="0" applyNumberFormat="1" applyFont="1" applyBorder="1" applyAlignment="1" applyProtection="1">
      <alignment horizontal="center" vertical="center" wrapText="1"/>
      <protection locked="0"/>
    </xf>
    <xf numFmtId="49" fontId="36" fillId="0" borderId="10" xfId="0" applyNumberFormat="1" applyFont="1" applyBorder="1" applyAlignment="1" applyProtection="1">
      <alignment horizontal="center" vertical="center" wrapText="1"/>
      <protection locked="0"/>
    </xf>
    <xf numFmtId="0" fontId="17" fillId="4" borderId="14" xfId="0" applyFont="1" applyFill="1" applyBorder="1" applyAlignment="1" applyProtection="1">
      <alignment horizontal="center" vertical="center" wrapText="1"/>
      <protection locked="0"/>
    </xf>
    <xf numFmtId="0" fontId="17" fillId="4" borderId="15" xfId="0" applyFont="1" applyFill="1" applyBorder="1" applyAlignment="1" applyProtection="1">
      <alignment horizontal="center" vertical="center" wrapText="1"/>
      <protection locked="0"/>
    </xf>
    <xf numFmtId="0" fontId="17" fillId="4" borderId="14" xfId="0" applyFont="1" applyFill="1" applyBorder="1" applyAlignment="1" applyProtection="1">
      <alignment horizontal="center" vertical="center"/>
      <protection locked="0"/>
    </xf>
    <xf numFmtId="0" fontId="17" fillId="4" borderId="15" xfId="0" applyFont="1" applyFill="1" applyBorder="1" applyAlignment="1" applyProtection="1">
      <alignment horizontal="center" vertical="center"/>
      <protection locked="0"/>
    </xf>
    <xf numFmtId="0" fontId="17" fillId="4" borderId="20" xfId="0" applyFont="1" applyFill="1" applyBorder="1" applyAlignment="1" applyProtection="1">
      <alignment horizontal="center" vertical="center"/>
      <protection locked="0"/>
    </xf>
    <xf numFmtId="0" fontId="17" fillId="4" borderId="20" xfId="0" applyFont="1" applyFill="1" applyBorder="1" applyAlignment="1" applyProtection="1">
      <alignment horizontal="center" vertical="center" wrapText="1"/>
      <protection locked="0"/>
    </xf>
    <xf numFmtId="0" fontId="13" fillId="3" borderId="6" xfId="1" applyFont="1" applyFill="1" applyBorder="1" applyAlignment="1">
      <alignment horizontal="center" vertical="center"/>
    </xf>
    <xf numFmtId="0" fontId="13" fillId="3" borderId="0" xfId="1" applyFont="1" applyFill="1" applyBorder="1" applyAlignment="1">
      <alignment horizontal="center" vertical="center"/>
    </xf>
    <xf numFmtId="0" fontId="8" fillId="4" borderId="29" xfId="0" applyFont="1" applyFill="1" applyBorder="1" applyAlignment="1" applyProtection="1">
      <alignment horizontal="center" vertical="center"/>
      <protection locked="0"/>
    </xf>
    <xf numFmtId="0" fontId="10" fillId="2" borderId="3" xfId="0" applyFont="1" applyFill="1" applyBorder="1" applyAlignment="1" applyProtection="1">
      <alignment horizontal="center" vertical="center" wrapText="1"/>
      <protection hidden="1"/>
    </xf>
    <xf numFmtId="0" fontId="10" fillId="2" borderId="4" xfId="0" applyFont="1" applyFill="1" applyBorder="1" applyAlignment="1" applyProtection="1">
      <alignment horizontal="center" vertical="center" wrapText="1"/>
      <protection hidden="1"/>
    </xf>
    <xf numFmtId="0" fontId="10" fillId="2" borderId="36" xfId="0" applyFont="1" applyFill="1" applyBorder="1" applyAlignment="1" applyProtection="1">
      <alignment horizontal="center" vertical="center" wrapText="1"/>
      <protection hidden="1"/>
    </xf>
    <xf numFmtId="0" fontId="10" fillId="2" borderId="8" xfId="0" applyFont="1" applyFill="1" applyBorder="1" applyAlignment="1" applyProtection="1">
      <alignment horizontal="center" vertical="center" wrapText="1"/>
      <protection hidden="1"/>
    </xf>
    <xf numFmtId="0" fontId="10" fillId="2" borderId="9" xfId="0" applyFont="1" applyFill="1" applyBorder="1" applyAlignment="1" applyProtection="1">
      <alignment horizontal="center" vertical="center" wrapText="1"/>
      <protection hidden="1"/>
    </xf>
    <xf numFmtId="0" fontId="10" fillId="2" borderId="10" xfId="0" applyFont="1" applyFill="1" applyBorder="1" applyAlignment="1" applyProtection="1">
      <alignment horizontal="center" vertical="center" wrapText="1"/>
      <protection hidden="1"/>
    </xf>
    <xf numFmtId="0" fontId="11" fillId="2" borderId="3" xfId="0" applyFont="1" applyFill="1" applyBorder="1" applyAlignment="1" applyProtection="1">
      <alignment horizontal="center" vertical="center" wrapText="1"/>
      <protection hidden="1"/>
    </xf>
    <xf numFmtId="0" fontId="11" fillId="2" borderId="4" xfId="0" applyFont="1" applyFill="1" applyBorder="1" applyAlignment="1" applyProtection="1">
      <alignment horizontal="center" vertical="center" wrapText="1"/>
      <protection hidden="1"/>
    </xf>
    <xf numFmtId="0" fontId="11" fillId="2" borderId="36" xfId="0" applyFont="1" applyFill="1" applyBorder="1" applyAlignment="1" applyProtection="1">
      <alignment horizontal="center" vertical="center" wrapText="1"/>
      <protection hidden="1"/>
    </xf>
    <xf numFmtId="0" fontId="11" fillId="2" borderId="8" xfId="0" applyFont="1" applyFill="1" applyBorder="1" applyAlignment="1" applyProtection="1">
      <alignment horizontal="center" vertical="center" wrapText="1"/>
      <protection hidden="1"/>
    </xf>
    <xf numFmtId="0" fontId="11" fillId="2" borderId="9" xfId="0" applyFont="1" applyFill="1" applyBorder="1" applyAlignment="1" applyProtection="1">
      <alignment horizontal="center" vertical="center" wrapText="1"/>
      <protection hidden="1"/>
    </xf>
    <xf numFmtId="0" fontId="11" fillId="2" borderId="10" xfId="0" applyFont="1" applyFill="1" applyBorder="1" applyAlignment="1" applyProtection="1">
      <alignment horizontal="center" vertical="center" wrapText="1"/>
      <protection hidden="1"/>
    </xf>
    <xf numFmtId="0" fontId="18" fillId="0" borderId="3" xfId="0" applyFont="1" applyFill="1" applyBorder="1" applyAlignment="1" applyProtection="1">
      <alignment horizontal="center" vertical="center" wrapText="1"/>
      <protection hidden="1"/>
    </xf>
    <xf numFmtId="0" fontId="18" fillId="0" borderId="4" xfId="0" applyFont="1" applyFill="1" applyBorder="1" applyAlignment="1" applyProtection="1">
      <alignment horizontal="center" vertical="center" wrapText="1"/>
      <protection hidden="1"/>
    </xf>
    <xf numFmtId="0" fontId="18" fillId="0" borderId="36" xfId="0" applyFont="1" applyFill="1" applyBorder="1" applyAlignment="1" applyProtection="1">
      <alignment horizontal="center" vertical="center" wrapText="1"/>
      <protection hidden="1"/>
    </xf>
    <xf numFmtId="0" fontId="18" fillId="0" borderId="8" xfId="0" applyFont="1" applyFill="1" applyBorder="1" applyAlignment="1" applyProtection="1">
      <alignment horizontal="center" vertical="center" wrapText="1"/>
      <protection hidden="1"/>
    </xf>
    <xf numFmtId="0" fontId="18" fillId="0" borderId="9" xfId="0" applyFont="1" applyFill="1" applyBorder="1" applyAlignment="1" applyProtection="1">
      <alignment horizontal="center" vertical="center" wrapText="1"/>
      <protection hidden="1"/>
    </xf>
    <xf numFmtId="0" fontId="18" fillId="0" borderId="10" xfId="0" applyFont="1" applyFill="1" applyBorder="1" applyAlignment="1" applyProtection="1">
      <alignment horizontal="center" vertical="center" wrapText="1"/>
      <protection hidden="1"/>
    </xf>
    <xf numFmtId="0" fontId="2" fillId="2" borderId="6" xfId="0" applyFont="1" applyFill="1" applyBorder="1" applyAlignment="1" applyProtection="1">
      <alignment horizontal="center" vertical="center" wrapText="1"/>
      <protection hidden="1"/>
    </xf>
    <xf numFmtId="0" fontId="2" fillId="2" borderId="0" xfId="0" applyFont="1" applyFill="1" applyBorder="1" applyAlignment="1" applyProtection="1">
      <alignment horizontal="center" vertical="center" wrapText="1"/>
      <protection hidden="1"/>
    </xf>
    <xf numFmtId="0" fontId="2" fillId="2" borderId="7" xfId="0" applyFont="1" applyFill="1" applyBorder="1" applyAlignment="1" applyProtection="1">
      <alignment horizontal="center" vertical="center" wrapText="1"/>
      <protection hidden="1"/>
    </xf>
    <xf numFmtId="0" fontId="2" fillId="2" borderId="41" xfId="0" applyFont="1" applyFill="1" applyBorder="1" applyAlignment="1" applyProtection="1">
      <alignment horizontal="center" vertical="center" wrapText="1"/>
      <protection hidden="1"/>
    </xf>
    <xf numFmtId="0" fontId="2" fillId="2" borderId="9" xfId="0" applyFont="1" applyFill="1" applyBorder="1" applyAlignment="1" applyProtection="1">
      <alignment horizontal="center" vertical="center" wrapText="1"/>
      <protection hidden="1"/>
    </xf>
    <xf numFmtId="0" fontId="2" fillId="2" borderId="10" xfId="0" applyFont="1" applyFill="1" applyBorder="1" applyAlignment="1" applyProtection="1">
      <alignment horizontal="center" vertical="center" wrapText="1"/>
      <protection hidden="1"/>
    </xf>
    <xf numFmtId="0" fontId="20" fillId="0" borderId="5" xfId="0" applyFont="1" applyFill="1" applyBorder="1" applyAlignment="1" applyProtection="1">
      <alignment horizontal="left" vertical="center" wrapText="1"/>
      <protection locked="0"/>
    </xf>
    <xf numFmtId="0" fontId="20" fillId="0" borderId="13" xfId="0" applyFont="1" applyFill="1" applyBorder="1" applyAlignment="1" applyProtection="1">
      <alignment horizontal="left" vertical="center" wrapText="1"/>
      <protection locked="0"/>
    </xf>
    <xf numFmtId="0" fontId="17" fillId="4" borderId="19" xfId="0" applyFont="1" applyFill="1" applyBorder="1" applyAlignment="1" applyProtection="1">
      <alignment horizontal="center" vertical="center" wrapText="1"/>
      <protection locked="0"/>
    </xf>
    <xf numFmtId="0" fontId="17" fillId="4" borderId="37" xfId="0" applyFont="1" applyFill="1" applyBorder="1" applyAlignment="1" applyProtection="1">
      <alignment horizontal="center" vertical="center" wrapText="1"/>
      <protection locked="0"/>
    </xf>
    <xf numFmtId="0" fontId="17" fillId="4" borderId="1" xfId="0" applyFont="1" applyFill="1" applyBorder="1" applyAlignment="1" applyProtection="1">
      <alignment horizontal="center" vertical="center"/>
      <protection locked="0"/>
    </xf>
    <xf numFmtId="0" fontId="17" fillId="4" borderId="21" xfId="0" applyFont="1" applyFill="1" applyBorder="1" applyAlignment="1" applyProtection="1">
      <alignment horizontal="center" vertical="center"/>
      <protection locked="0"/>
    </xf>
    <xf numFmtId="0" fontId="17" fillId="4" borderId="22" xfId="0" applyFont="1" applyFill="1" applyBorder="1" applyAlignment="1" applyProtection="1">
      <alignment horizontal="center" vertical="center"/>
      <protection locked="0"/>
    </xf>
    <xf numFmtId="0" fontId="1" fillId="0" borderId="60" xfId="0" applyFont="1" applyFill="1" applyBorder="1" applyAlignment="1">
      <alignment horizontal="center" vertical="center" wrapText="1"/>
    </xf>
    <xf numFmtId="0" fontId="1" fillId="0" borderId="53" xfId="0" applyFont="1" applyFill="1" applyBorder="1" applyAlignment="1">
      <alignment horizontal="center" vertical="center" wrapText="1"/>
    </xf>
    <xf numFmtId="0" fontId="20" fillId="0" borderId="27" xfId="0" applyFont="1" applyFill="1" applyBorder="1" applyAlignment="1" applyProtection="1">
      <alignment horizontal="center" vertical="center" wrapText="1"/>
      <protection locked="0"/>
    </xf>
    <xf numFmtId="0" fontId="20" fillId="0" borderId="11" xfId="0" applyFont="1" applyFill="1" applyBorder="1" applyAlignment="1" applyProtection="1">
      <alignment horizontal="center" vertical="center" wrapText="1"/>
      <protection locked="0"/>
    </xf>
    <xf numFmtId="0" fontId="20" fillId="0" borderId="42" xfId="0" applyFont="1" applyFill="1" applyBorder="1" applyAlignment="1" applyProtection="1">
      <alignment horizontal="center" vertical="center" wrapText="1"/>
      <protection locked="0"/>
    </xf>
    <xf numFmtId="0" fontId="20" fillId="0" borderId="26" xfId="0" applyFont="1" applyFill="1" applyBorder="1" applyAlignment="1" applyProtection="1">
      <alignment horizontal="center" vertical="center" wrapText="1"/>
      <protection locked="0"/>
    </xf>
    <xf numFmtId="0" fontId="20" fillId="0" borderId="52" xfId="0" applyFont="1" applyFill="1" applyBorder="1" applyAlignment="1" applyProtection="1">
      <alignment horizontal="center" vertical="center" wrapText="1"/>
      <protection locked="0"/>
    </xf>
    <xf numFmtId="0" fontId="6" fillId="0" borderId="27" xfId="0" applyFont="1" applyFill="1" applyBorder="1" applyAlignment="1" applyProtection="1">
      <alignment horizontal="center" vertical="center" wrapText="1"/>
      <protection hidden="1"/>
    </xf>
    <xf numFmtId="0" fontId="6" fillId="0" borderId="11" xfId="0" applyFont="1" applyFill="1" applyBorder="1" applyAlignment="1" applyProtection="1">
      <alignment horizontal="center" vertical="center" wrapText="1"/>
      <protection hidden="1"/>
    </xf>
    <xf numFmtId="0" fontId="6" fillId="0" borderId="25" xfId="0" applyFont="1" applyFill="1" applyBorder="1" applyAlignment="1" applyProtection="1">
      <alignment horizontal="center" vertical="center" wrapText="1"/>
      <protection hidden="1"/>
    </xf>
    <xf numFmtId="0" fontId="6" fillId="0" borderId="26" xfId="0" applyFont="1" applyFill="1" applyBorder="1" applyAlignment="1" applyProtection="1">
      <alignment horizontal="center" vertical="center" wrapText="1"/>
      <protection hidden="1"/>
    </xf>
    <xf numFmtId="0" fontId="0" fillId="0" borderId="25" xfId="0" applyFont="1" applyFill="1" applyBorder="1" applyAlignment="1">
      <alignment horizontal="center" vertical="center" wrapText="1"/>
    </xf>
    <xf numFmtId="0" fontId="0" fillId="0" borderId="26" xfId="0" applyFont="1" applyFill="1" applyBorder="1" applyAlignment="1">
      <alignment horizontal="center" vertical="center" wrapText="1"/>
    </xf>
    <xf numFmtId="0" fontId="5" fillId="0" borderId="25" xfId="0" applyFont="1" applyFill="1" applyBorder="1" applyAlignment="1" applyProtection="1">
      <alignment horizontal="center" vertical="center" wrapText="1"/>
      <protection locked="0" hidden="1"/>
    </xf>
    <xf numFmtId="0" fontId="5" fillId="0" borderId="26" xfId="0" applyFont="1" applyFill="1" applyBorder="1" applyAlignment="1" applyProtection="1">
      <alignment horizontal="center" vertical="center" wrapText="1"/>
      <protection locked="0" hidden="1"/>
    </xf>
    <xf numFmtId="0" fontId="20" fillId="0" borderId="25" xfId="0" applyFont="1" applyFill="1" applyBorder="1" applyAlignment="1" applyProtection="1">
      <alignment horizontal="center" vertical="center" wrapText="1"/>
      <protection locked="0"/>
    </xf>
    <xf numFmtId="0" fontId="20" fillId="0" borderId="25" xfId="0" applyFont="1" applyFill="1" applyBorder="1" applyAlignment="1" applyProtection="1">
      <alignment horizontal="left" vertical="center" wrapText="1"/>
      <protection locked="0"/>
    </xf>
    <xf numFmtId="0" fontId="20" fillId="0" borderId="26" xfId="0" applyFont="1" applyFill="1" applyBorder="1" applyAlignment="1" applyProtection="1">
      <alignment horizontal="left" vertical="center" wrapText="1"/>
      <protection locked="0"/>
    </xf>
    <xf numFmtId="0" fontId="17" fillId="4" borderId="24" xfId="0" applyFont="1" applyFill="1" applyBorder="1" applyAlignment="1" applyProtection="1">
      <alignment horizontal="center" vertical="center" wrapText="1"/>
      <protection locked="0"/>
    </xf>
    <xf numFmtId="49" fontId="12" fillId="0" borderId="3" xfId="0" applyNumberFormat="1" applyFont="1" applyBorder="1" applyAlignment="1" applyProtection="1">
      <alignment horizontal="center" vertical="center" wrapText="1"/>
      <protection locked="0"/>
    </xf>
    <xf numFmtId="49" fontId="12" fillId="0" borderId="4" xfId="0" applyNumberFormat="1" applyFont="1" applyBorder="1" applyAlignment="1" applyProtection="1">
      <alignment horizontal="center" vertical="center" wrapText="1"/>
      <protection locked="0"/>
    </xf>
    <xf numFmtId="49" fontId="12" fillId="0" borderId="36" xfId="0" applyNumberFormat="1" applyFont="1" applyBorder="1" applyAlignment="1" applyProtection="1">
      <alignment horizontal="center" vertical="center" wrapText="1"/>
      <protection locked="0"/>
    </xf>
    <xf numFmtId="49" fontId="12" fillId="0" borderId="8" xfId="0" applyNumberFormat="1" applyFont="1" applyBorder="1" applyAlignment="1" applyProtection="1">
      <alignment horizontal="center" vertical="center" wrapText="1"/>
      <protection locked="0"/>
    </xf>
    <xf numFmtId="49" fontId="12" fillId="0" borderId="9" xfId="0" applyNumberFormat="1" applyFont="1" applyBorder="1" applyAlignment="1" applyProtection="1">
      <alignment horizontal="center" vertical="center" wrapText="1"/>
      <protection locked="0"/>
    </xf>
    <xf numFmtId="49" fontId="12" fillId="0" borderId="10" xfId="0" applyNumberFormat="1" applyFont="1" applyBorder="1" applyAlignment="1" applyProtection="1">
      <alignment horizontal="center" vertical="center" wrapText="1"/>
      <protection locked="0"/>
    </xf>
    <xf numFmtId="0" fontId="0" fillId="0" borderId="0" xfId="0" applyAlignment="1">
      <alignment horizontal="center" vertical="center"/>
    </xf>
    <xf numFmtId="0" fontId="0" fillId="0" borderId="0" xfId="0" applyAlignment="1">
      <alignment horizontal="center"/>
    </xf>
    <xf numFmtId="0" fontId="0" fillId="0" borderId="39" xfId="0" applyBorder="1" applyAlignment="1">
      <alignment horizontal="center"/>
    </xf>
    <xf numFmtId="0" fontId="0" fillId="0" borderId="40" xfId="0" applyBorder="1" applyAlignment="1">
      <alignment horizontal="center"/>
    </xf>
    <xf numFmtId="0" fontId="0" fillId="11" borderId="11" xfId="0" applyFill="1" applyBorder="1" applyAlignment="1">
      <alignment horizontal="center" vertical="center"/>
    </xf>
    <xf numFmtId="0" fontId="19" fillId="11" borderId="11" xfId="0" applyFont="1" applyFill="1" applyBorder="1" applyAlignment="1">
      <alignment horizontal="center" wrapText="1"/>
    </xf>
  </cellXfs>
  <cellStyles count="4">
    <cellStyle name="Normal" xfId="0" builtinId="0"/>
    <cellStyle name="Normal 2" xfId="2"/>
    <cellStyle name="Normal 2 2 2" xfId="3"/>
    <cellStyle name="Normal_Hoja1" xfId="1"/>
  </cellStyles>
  <dxfs count="215">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C9204"/>
        </patternFill>
      </fill>
    </dxf>
    <dxf>
      <fill>
        <patternFill>
          <bgColor rgb="FFFF0000"/>
        </patternFill>
      </fill>
    </dxf>
    <dxf>
      <fill>
        <patternFill>
          <bgColor rgb="FFFF6600"/>
        </patternFill>
      </fill>
    </dxf>
    <dxf>
      <fill>
        <patternFill>
          <bgColor rgb="FFFFC000"/>
        </patternFill>
      </fill>
    </dxf>
    <dxf>
      <fill>
        <patternFill>
          <bgColor rgb="FFFFFF00"/>
        </patternFill>
      </fill>
    </dxf>
    <dxf>
      <fill>
        <patternFill>
          <bgColor rgb="FF92D050"/>
        </patternFill>
      </fill>
    </dxf>
    <dxf>
      <fill>
        <patternFill>
          <bgColor theme="7" tint="0.39994506668294322"/>
        </patternFill>
      </fill>
    </dxf>
    <dxf>
      <fill>
        <patternFill>
          <fgColor rgb="FFF17741"/>
          <bgColor rgb="FFFF9900"/>
        </patternFill>
      </fill>
    </dxf>
    <dxf>
      <fill>
        <patternFill>
          <bgColor rgb="FFFF0000"/>
        </patternFill>
      </fill>
    </dxf>
    <dxf>
      <fill>
        <patternFill>
          <bgColor rgb="FF92D050"/>
        </patternFill>
      </fill>
    </dxf>
    <dxf>
      <fill>
        <patternFill>
          <bgColor theme="7" tint="0.39994506668294322"/>
        </patternFill>
      </fill>
    </dxf>
    <dxf>
      <fill>
        <patternFill>
          <fgColor rgb="FFF17741"/>
          <bgColor rgb="FFFF9900"/>
        </patternFill>
      </fill>
    </dxf>
    <dxf>
      <fill>
        <patternFill>
          <bgColor rgb="FFFF0000"/>
        </patternFill>
      </fill>
    </dxf>
    <dxf>
      <fill>
        <patternFill>
          <bgColor rgb="FFFF0000"/>
        </patternFill>
      </fill>
    </dxf>
    <dxf>
      <fill>
        <patternFill>
          <bgColor rgb="FFFF6600"/>
        </patternFill>
      </fill>
    </dxf>
    <dxf>
      <fill>
        <patternFill>
          <bgColor rgb="FFFFC000"/>
        </patternFill>
      </fill>
    </dxf>
    <dxf>
      <fill>
        <patternFill>
          <bgColor rgb="FF92D050"/>
        </patternFill>
      </fill>
    </dxf>
    <dxf>
      <fill>
        <patternFill>
          <fgColor rgb="FFFF0000"/>
          <bgColor rgb="FFFF0000"/>
        </patternFill>
      </fill>
    </dxf>
    <dxf>
      <fill>
        <patternFill>
          <bgColor rgb="FFFF6600"/>
        </patternFill>
      </fill>
    </dxf>
    <dxf>
      <fill>
        <patternFill>
          <bgColor rgb="FFFFC000"/>
        </patternFill>
      </fill>
    </dxf>
    <dxf>
      <fill>
        <patternFill>
          <bgColor rgb="FF92D050"/>
        </patternFill>
      </fill>
    </dxf>
    <dxf>
      <fill>
        <patternFill>
          <bgColor rgb="FFFF0000"/>
        </patternFill>
      </fill>
    </dxf>
    <dxf>
      <fill>
        <patternFill>
          <bgColor rgb="FFFF6600"/>
        </patternFill>
      </fill>
    </dxf>
    <dxf>
      <fill>
        <patternFill>
          <bgColor rgb="FFFFC000"/>
        </patternFill>
      </fill>
    </dxf>
    <dxf>
      <fill>
        <patternFill>
          <bgColor rgb="FFFFFF00"/>
        </patternFill>
      </fill>
    </dxf>
    <dxf>
      <fill>
        <patternFill>
          <bgColor rgb="FFFF0000"/>
        </patternFill>
      </fill>
    </dxf>
    <dxf>
      <fill>
        <patternFill>
          <bgColor rgb="FFFF6600"/>
        </patternFill>
      </fill>
    </dxf>
    <dxf>
      <fill>
        <patternFill>
          <bgColor rgb="FFFFC000"/>
        </patternFill>
      </fill>
    </dxf>
    <dxf>
      <fill>
        <patternFill>
          <bgColor rgb="FF92D050"/>
        </patternFill>
      </fill>
    </dxf>
    <dxf>
      <fill>
        <patternFill>
          <bgColor rgb="FFFF0000"/>
        </patternFill>
      </fill>
    </dxf>
    <dxf>
      <fill>
        <patternFill>
          <bgColor rgb="FFFF6600"/>
        </patternFill>
      </fill>
    </dxf>
    <dxf>
      <fill>
        <patternFill>
          <bgColor theme="7" tint="0.39994506668294322"/>
        </patternFill>
      </fill>
    </dxf>
    <dxf>
      <fill>
        <patternFill>
          <bgColor rgb="FF92D050"/>
        </patternFill>
      </fill>
    </dxf>
    <dxf>
      <fill>
        <patternFill>
          <bgColor rgb="FFFF0000"/>
        </patternFill>
      </fill>
    </dxf>
    <dxf>
      <fill>
        <patternFill>
          <bgColor rgb="FFFF6600"/>
        </patternFill>
      </fill>
    </dxf>
    <dxf>
      <fill>
        <patternFill>
          <bgColor rgb="FFFFC000"/>
        </patternFill>
      </fill>
    </dxf>
    <dxf>
      <fill>
        <patternFill>
          <bgColor rgb="FF92D050"/>
        </patternFill>
      </fill>
    </dxf>
    <dxf>
      <fill>
        <patternFill>
          <bgColor rgb="FFFF0000"/>
        </patternFill>
      </fill>
    </dxf>
    <dxf>
      <fill>
        <patternFill>
          <bgColor rgb="FFFF6600"/>
        </patternFill>
      </fill>
    </dxf>
    <dxf>
      <fill>
        <patternFill>
          <bgColor theme="7" tint="0.39994506668294322"/>
        </patternFill>
      </fill>
    </dxf>
    <dxf>
      <fill>
        <patternFill>
          <bgColor rgb="FF92D050"/>
        </patternFill>
      </fill>
    </dxf>
    <dxf>
      <fill>
        <patternFill>
          <bgColor rgb="FFFF0000"/>
        </patternFill>
      </fill>
    </dxf>
    <dxf>
      <fill>
        <patternFill>
          <bgColor rgb="FFFF6600"/>
        </patternFill>
      </fill>
    </dxf>
    <dxf>
      <fill>
        <patternFill>
          <bgColor rgb="FFFFC000"/>
        </patternFill>
      </fill>
    </dxf>
    <dxf>
      <fill>
        <patternFill>
          <bgColor rgb="FF92D050"/>
        </patternFill>
      </fill>
    </dxf>
    <dxf>
      <fill>
        <patternFill>
          <bgColor rgb="FFFF0000"/>
        </patternFill>
      </fill>
    </dxf>
    <dxf>
      <fill>
        <patternFill>
          <bgColor rgb="FFFF6600"/>
        </patternFill>
      </fill>
    </dxf>
    <dxf>
      <fill>
        <patternFill>
          <bgColor theme="7" tint="0.39994506668294322"/>
        </patternFill>
      </fill>
    </dxf>
    <dxf>
      <fill>
        <patternFill>
          <bgColor rgb="FF92D050"/>
        </patternFill>
      </fill>
    </dxf>
    <dxf>
      <fill>
        <patternFill>
          <bgColor rgb="FFFF0000"/>
        </patternFill>
      </fill>
    </dxf>
    <dxf>
      <fill>
        <patternFill>
          <bgColor rgb="FFFF6600"/>
        </patternFill>
      </fill>
    </dxf>
    <dxf>
      <fill>
        <patternFill>
          <bgColor theme="7" tint="0.39994506668294322"/>
        </patternFill>
      </fill>
    </dxf>
    <dxf>
      <fill>
        <patternFill>
          <bgColor rgb="FF92D050"/>
        </patternFill>
      </fill>
    </dxf>
    <dxf>
      <fill>
        <patternFill>
          <bgColor rgb="FFFF0000"/>
        </patternFill>
      </fill>
    </dxf>
    <dxf>
      <fill>
        <patternFill>
          <bgColor rgb="FFFF6600"/>
        </patternFill>
      </fill>
    </dxf>
    <dxf>
      <fill>
        <patternFill>
          <bgColor theme="7" tint="0.39994506668294322"/>
        </patternFill>
      </fill>
    </dxf>
    <dxf>
      <fill>
        <patternFill>
          <bgColor rgb="FF92D050"/>
        </patternFill>
      </fill>
    </dxf>
    <dxf>
      <fill>
        <patternFill>
          <bgColor rgb="FFFF0000"/>
        </patternFill>
      </fill>
    </dxf>
    <dxf>
      <fill>
        <patternFill>
          <bgColor rgb="FFFF6600"/>
        </patternFill>
      </fill>
    </dxf>
    <dxf>
      <fill>
        <patternFill>
          <bgColor theme="7" tint="0.39994506668294322"/>
        </patternFill>
      </fill>
    </dxf>
    <dxf>
      <fill>
        <patternFill>
          <bgColor rgb="FF92D050"/>
        </patternFill>
      </fill>
    </dxf>
    <dxf>
      <fill>
        <patternFill>
          <bgColor rgb="FFFF0000"/>
        </patternFill>
      </fill>
    </dxf>
    <dxf>
      <fill>
        <patternFill>
          <bgColor rgb="FFFF6600"/>
        </patternFill>
      </fill>
    </dxf>
    <dxf>
      <fill>
        <patternFill>
          <bgColor theme="7" tint="0.39994506668294322"/>
        </patternFill>
      </fill>
    </dxf>
    <dxf>
      <fill>
        <patternFill>
          <bgColor rgb="FF92D050"/>
        </patternFill>
      </fill>
    </dxf>
    <dxf>
      <fill>
        <patternFill>
          <bgColor rgb="FFFF0000"/>
        </patternFill>
      </fill>
    </dxf>
    <dxf>
      <fill>
        <patternFill>
          <bgColor rgb="FFFF6600"/>
        </patternFill>
      </fill>
    </dxf>
    <dxf>
      <fill>
        <patternFill>
          <bgColor theme="7" tint="0.39994506668294322"/>
        </patternFill>
      </fill>
    </dxf>
    <dxf>
      <fill>
        <patternFill>
          <bgColor rgb="FF92D050"/>
        </patternFill>
      </fill>
    </dxf>
    <dxf>
      <fill>
        <patternFill>
          <bgColor rgb="FFFF0000"/>
        </patternFill>
      </fill>
    </dxf>
    <dxf>
      <fill>
        <patternFill>
          <bgColor rgb="FFFF6600"/>
        </patternFill>
      </fill>
    </dxf>
    <dxf>
      <fill>
        <patternFill>
          <bgColor theme="7" tint="0.39994506668294322"/>
        </patternFill>
      </fill>
    </dxf>
    <dxf>
      <fill>
        <patternFill>
          <bgColor rgb="FF92D050"/>
        </patternFill>
      </fill>
    </dxf>
    <dxf>
      <fill>
        <patternFill>
          <bgColor rgb="FFFF0000"/>
        </patternFill>
      </fill>
    </dxf>
    <dxf>
      <fill>
        <patternFill>
          <bgColor rgb="FFFF6600"/>
        </patternFill>
      </fill>
    </dxf>
    <dxf>
      <fill>
        <patternFill>
          <bgColor theme="7" tint="0.39994506668294322"/>
        </patternFill>
      </fill>
    </dxf>
    <dxf>
      <fill>
        <patternFill>
          <bgColor rgb="FF92D050"/>
        </patternFill>
      </fill>
    </dxf>
    <dxf>
      <fill>
        <patternFill>
          <bgColor rgb="FFFF0000"/>
        </patternFill>
      </fill>
    </dxf>
    <dxf>
      <fill>
        <patternFill>
          <bgColor rgb="FFFF6600"/>
        </patternFill>
      </fill>
    </dxf>
    <dxf>
      <fill>
        <patternFill>
          <bgColor theme="7" tint="0.39994506668294322"/>
        </patternFill>
      </fill>
    </dxf>
    <dxf>
      <fill>
        <patternFill>
          <bgColor rgb="FF92D050"/>
        </patternFill>
      </fill>
    </dxf>
    <dxf>
      <fill>
        <patternFill>
          <bgColor rgb="FFFF0000"/>
        </patternFill>
      </fill>
    </dxf>
    <dxf>
      <fill>
        <patternFill>
          <bgColor rgb="FFFF6600"/>
        </patternFill>
      </fill>
    </dxf>
    <dxf>
      <fill>
        <patternFill>
          <bgColor theme="7" tint="0.39994506668294322"/>
        </patternFill>
      </fill>
    </dxf>
    <dxf>
      <fill>
        <patternFill>
          <bgColor rgb="FF92D050"/>
        </patternFill>
      </fill>
    </dxf>
    <dxf>
      <fill>
        <patternFill>
          <bgColor rgb="FFFF0000"/>
        </patternFill>
      </fill>
    </dxf>
    <dxf>
      <fill>
        <patternFill>
          <bgColor rgb="FFFF6600"/>
        </patternFill>
      </fill>
    </dxf>
    <dxf>
      <fill>
        <patternFill>
          <bgColor theme="7" tint="0.39994506668294322"/>
        </patternFill>
      </fill>
    </dxf>
    <dxf>
      <fill>
        <patternFill>
          <bgColor rgb="FF92D050"/>
        </patternFill>
      </fill>
    </dxf>
    <dxf>
      <fill>
        <patternFill>
          <bgColor rgb="FFFF0000"/>
        </patternFill>
      </fill>
    </dxf>
    <dxf>
      <fill>
        <patternFill>
          <bgColor rgb="FFFF6600"/>
        </patternFill>
      </fill>
    </dxf>
    <dxf>
      <fill>
        <patternFill>
          <bgColor theme="7" tint="0.39994506668294322"/>
        </patternFill>
      </fill>
    </dxf>
    <dxf>
      <fill>
        <patternFill>
          <bgColor rgb="FF92D050"/>
        </patternFill>
      </fill>
    </dxf>
    <dxf>
      <fill>
        <patternFill>
          <bgColor rgb="FFFF0000"/>
        </patternFill>
      </fill>
    </dxf>
    <dxf>
      <fill>
        <patternFill>
          <bgColor rgb="FFFF6600"/>
        </patternFill>
      </fill>
    </dxf>
    <dxf>
      <fill>
        <patternFill>
          <bgColor theme="7" tint="0.39994506668294322"/>
        </patternFill>
      </fill>
    </dxf>
    <dxf>
      <fill>
        <patternFill>
          <bgColor rgb="FF92D050"/>
        </patternFill>
      </fill>
    </dxf>
    <dxf>
      <fill>
        <patternFill>
          <bgColor rgb="FFFF0000"/>
        </patternFill>
      </fill>
    </dxf>
    <dxf>
      <fill>
        <patternFill>
          <bgColor rgb="FFFF6600"/>
        </patternFill>
      </fill>
    </dxf>
    <dxf>
      <fill>
        <patternFill>
          <bgColor theme="7" tint="0.39994506668294322"/>
        </patternFill>
      </fill>
    </dxf>
    <dxf>
      <fill>
        <patternFill>
          <bgColor rgb="FF92D050"/>
        </patternFill>
      </fill>
    </dxf>
    <dxf>
      <fill>
        <patternFill>
          <bgColor rgb="FFFF0000"/>
        </patternFill>
      </fill>
    </dxf>
    <dxf>
      <fill>
        <patternFill>
          <bgColor rgb="FFFF6600"/>
        </patternFill>
      </fill>
    </dxf>
    <dxf>
      <fill>
        <patternFill>
          <bgColor theme="7" tint="0.39994506668294322"/>
        </patternFill>
      </fill>
    </dxf>
    <dxf>
      <fill>
        <patternFill>
          <bgColor rgb="FF92D050"/>
        </patternFill>
      </fill>
    </dxf>
    <dxf>
      <fill>
        <patternFill>
          <bgColor rgb="FFFF0000"/>
        </patternFill>
      </fill>
    </dxf>
    <dxf>
      <fill>
        <patternFill>
          <bgColor rgb="FFFF6600"/>
        </patternFill>
      </fill>
    </dxf>
    <dxf>
      <fill>
        <patternFill>
          <bgColor theme="7" tint="0.39994506668294322"/>
        </patternFill>
      </fill>
    </dxf>
    <dxf>
      <fill>
        <patternFill>
          <bgColor rgb="FF92D050"/>
        </patternFill>
      </fill>
    </dxf>
    <dxf>
      <fill>
        <patternFill>
          <bgColor rgb="FFFF0000"/>
        </patternFill>
      </fill>
    </dxf>
    <dxf>
      <fill>
        <patternFill>
          <bgColor rgb="FFFF6600"/>
        </patternFill>
      </fill>
    </dxf>
    <dxf>
      <fill>
        <patternFill>
          <bgColor theme="7" tint="0.39994506668294322"/>
        </patternFill>
      </fill>
    </dxf>
    <dxf>
      <fill>
        <patternFill>
          <bgColor rgb="FF92D050"/>
        </patternFill>
      </fill>
    </dxf>
    <dxf>
      <fill>
        <patternFill>
          <bgColor rgb="FFFF0000"/>
        </patternFill>
      </fill>
    </dxf>
    <dxf>
      <fill>
        <patternFill>
          <bgColor rgb="FFFF6600"/>
        </patternFill>
      </fill>
    </dxf>
    <dxf>
      <fill>
        <patternFill>
          <bgColor theme="7" tint="0.39994506668294322"/>
        </patternFill>
      </fill>
    </dxf>
    <dxf>
      <fill>
        <patternFill>
          <bgColor rgb="FF92D050"/>
        </patternFill>
      </fill>
    </dxf>
    <dxf>
      <fill>
        <patternFill>
          <bgColor rgb="FFFF0000"/>
        </patternFill>
      </fill>
    </dxf>
    <dxf>
      <fill>
        <patternFill>
          <bgColor rgb="FFFF6600"/>
        </patternFill>
      </fill>
    </dxf>
    <dxf>
      <fill>
        <patternFill>
          <bgColor theme="7" tint="0.39994506668294322"/>
        </patternFill>
      </fill>
    </dxf>
    <dxf>
      <fill>
        <patternFill>
          <bgColor rgb="FF92D050"/>
        </patternFill>
      </fill>
    </dxf>
    <dxf>
      <fill>
        <patternFill>
          <bgColor rgb="FFFF0000"/>
        </patternFill>
      </fill>
    </dxf>
    <dxf>
      <fill>
        <patternFill>
          <bgColor rgb="FFFF6600"/>
        </patternFill>
      </fill>
    </dxf>
    <dxf>
      <fill>
        <patternFill>
          <bgColor theme="7" tint="0.39994506668294322"/>
        </patternFill>
      </fill>
    </dxf>
    <dxf>
      <fill>
        <patternFill>
          <bgColor rgb="FF92D050"/>
        </patternFill>
      </fill>
    </dxf>
    <dxf>
      <fill>
        <patternFill>
          <bgColor rgb="FFFF0000"/>
        </patternFill>
      </fill>
    </dxf>
    <dxf>
      <fill>
        <patternFill>
          <bgColor rgb="FFFF6600"/>
        </patternFill>
      </fill>
    </dxf>
    <dxf>
      <fill>
        <patternFill>
          <bgColor theme="7" tint="0.39994506668294322"/>
        </patternFill>
      </fill>
    </dxf>
    <dxf>
      <fill>
        <patternFill>
          <bgColor rgb="FF92D050"/>
        </patternFill>
      </fill>
    </dxf>
    <dxf>
      <fill>
        <patternFill>
          <bgColor rgb="FFFF0000"/>
        </patternFill>
      </fill>
    </dxf>
    <dxf>
      <fill>
        <patternFill>
          <bgColor rgb="FFFF6600"/>
        </patternFill>
      </fill>
    </dxf>
    <dxf>
      <fill>
        <patternFill>
          <bgColor theme="7" tint="0.39994506668294322"/>
        </patternFill>
      </fill>
    </dxf>
    <dxf>
      <fill>
        <patternFill>
          <bgColor rgb="FF92D050"/>
        </patternFill>
      </fill>
    </dxf>
    <dxf>
      <fill>
        <patternFill>
          <bgColor rgb="FFFF0000"/>
        </patternFill>
      </fill>
    </dxf>
    <dxf>
      <fill>
        <patternFill>
          <bgColor rgb="FFFF6600"/>
        </patternFill>
      </fill>
    </dxf>
    <dxf>
      <fill>
        <patternFill>
          <bgColor rgb="FFFFC000"/>
        </patternFill>
      </fill>
    </dxf>
    <dxf>
      <fill>
        <patternFill>
          <bgColor rgb="FF92D050"/>
        </patternFill>
      </fill>
    </dxf>
    <dxf>
      <fill>
        <patternFill>
          <bgColor rgb="FFFF0000"/>
        </patternFill>
      </fill>
    </dxf>
    <dxf>
      <fill>
        <patternFill>
          <bgColor rgb="FFFF6600"/>
        </patternFill>
      </fill>
    </dxf>
    <dxf>
      <fill>
        <patternFill>
          <bgColor rgb="FFFFC000"/>
        </patternFill>
      </fill>
    </dxf>
    <dxf>
      <fill>
        <patternFill>
          <bgColor rgb="FF92D050"/>
        </patternFill>
      </fill>
    </dxf>
    <dxf>
      <fill>
        <patternFill>
          <bgColor rgb="FFFF0000"/>
        </patternFill>
      </fill>
    </dxf>
    <dxf>
      <fill>
        <patternFill>
          <bgColor rgb="FFFF6600"/>
        </patternFill>
      </fill>
    </dxf>
    <dxf>
      <fill>
        <patternFill>
          <bgColor rgb="FFFFC000"/>
        </patternFill>
      </fill>
    </dxf>
    <dxf>
      <fill>
        <patternFill>
          <bgColor rgb="FF92D050"/>
        </patternFill>
      </fill>
    </dxf>
    <dxf>
      <fill>
        <patternFill>
          <bgColor rgb="FFFF0000"/>
        </patternFill>
      </fill>
    </dxf>
    <dxf>
      <fill>
        <patternFill>
          <bgColor rgb="FFFF6600"/>
        </patternFill>
      </fill>
    </dxf>
    <dxf>
      <fill>
        <patternFill>
          <bgColor rgb="FFFFC000"/>
        </patternFill>
      </fill>
    </dxf>
    <dxf>
      <fill>
        <patternFill>
          <bgColor rgb="FF92D050"/>
        </patternFill>
      </fill>
    </dxf>
    <dxf>
      <fill>
        <patternFill>
          <bgColor rgb="FFFF0000"/>
        </patternFill>
      </fill>
    </dxf>
    <dxf>
      <fill>
        <patternFill>
          <bgColor rgb="FFFF6600"/>
        </patternFill>
      </fill>
    </dxf>
    <dxf>
      <fill>
        <patternFill>
          <bgColor rgb="FFFFC000"/>
        </patternFill>
      </fill>
    </dxf>
    <dxf>
      <fill>
        <patternFill>
          <bgColor rgb="FF92D050"/>
        </patternFill>
      </fill>
    </dxf>
    <dxf>
      <fill>
        <patternFill>
          <bgColor rgb="FFFF0000"/>
        </patternFill>
      </fill>
    </dxf>
    <dxf>
      <fill>
        <patternFill>
          <bgColor rgb="FFFF6600"/>
        </patternFill>
      </fill>
    </dxf>
    <dxf>
      <fill>
        <patternFill>
          <bgColor rgb="FFFFC000"/>
        </patternFill>
      </fill>
    </dxf>
    <dxf>
      <fill>
        <patternFill>
          <bgColor rgb="FF92D050"/>
        </patternFill>
      </fill>
    </dxf>
    <dxf>
      <fill>
        <patternFill>
          <bgColor rgb="FFFF0000"/>
        </patternFill>
      </fill>
    </dxf>
    <dxf>
      <fill>
        <patternFill>
          <bgColor rgb="FFFF6600"/>
        </patternFill>
      </fill>
    </dxf>
    <dxf>
      <fill>
        <patternFill>
          <bgColor rgb="FFFFC000"/>
        </patternFill>
      </fill>
    </dxf>
    <dxf>
      <fill>
        <patternFill>
          <bgColor rgb="FF92D050"/>
        </patternFill>
      </fill>
    </dxf>
    <dxf>
      <fill>
        <patternFill>
          <bgColor rgb="FFFF0000"/>
        </patternFill>
      </fill>
    </dxf>
    <dxf>
      <fill>
        <patternFill>
          <bgColor rgb="FFFF6600"/>
        </patternFill>
      </fill>
    </dxf>
    <dxf>
      <fill>
        <patternFill>
          <bgColor rgb="FFFFC000"/>
        </patternFill>
      </fill>
    </dxf>
    <dxf>
      <fill>
        <patternFill>
          <bgColor rgb="FF92D050"/>
        </patternFill>
      </fill>
    </dxf>
    <dxf>
      <fill>
        <patternFill>
          <bgColor rgb="FFFF0000"/>
        </patternFill>
      </fill>
    </dxf>
    <dxf>
      <fill>
        <patternFill>
          <bgColor rgb="FFFF6600"/>
        </patternFill>
      </fill>
    </dxf>
    <dxf>
      <fill>
        <patternFill>
          <bgColor rgb="FFFFC000"/>
        </patternFill>
      </fill>
    </dxf>
    <dxf>
      <fill>
        <patternFill>
          <bgColor rgb="FF92D050"/>
        </patternFill>
      </fill>
    </dxf>
    <dxf>
      <fill>
        <patternFill>
          <bgColor rgb="FFFF0000"/>
        </patternFill>
      </fill>
    </dxf>
    <dxf>
      <fill>
        <patternFill>
          <bgColor rgb="FFFF6600"/>
        </patternFill>
      </fill>
    </dxf>
    <dxf>
      <fill>
        <patternFill>
          <bgColor rgb="FFFFC000"/>
        </patternFill>
      </fill>
    </dxf>
    <dxf>
      <fill>
        <patternFill>
          <bgColor rgb="FF92D050"/>
        </patternFill>
      </fill>
    </dxf>
    <dxf>
      <fill>
        <patternFill>
          <bgColor rgb="FFFF0000"/>
        </patternFill>
      </fill>
    </dxf>
    <dxf>
      <fill>
        <patternFill>
          <bgColor rgb="FFFF6600"/>
        </patternFill>
      </fill>
    </dxf>
    <dxf>
      <fill>
        <patternFill>
          <bgColor rgb="FFFFC000"/>
        </patternFill>
      </fill>
    </dxf>
    <dxf>
      <fill>
        <patternFill>
          <bgColor rgb="FF92D050"/>
        </patternFill>
      </fill>
    </dxf>
    <dxf>
      <fill>
        <patternFill>
          <bgColor rgb="FFFF0000"/>
        </patternFill>
      </fill>
    </dxf>
    <dxf>
      <fill>
        <patternFill>
          <bgColor rgb="FFFF6600"/>
        </patternFill>
      </fill>
    </dxf>
    <dxf>
      <fill>
        <patternFill>
          <bgColor rgb="FFFFC000"/>
        </patternFill>
      </fill>
    </dxf>
    <dxf>
      <fill>
        <patternFill>
          <bgColor rgb="FF92D050"/>
        </patternFill>
      </fill>
    </dxf>
    <dxf>
      <fill>
        <patternFill>
          <bgColor rgb="FFFF0000"/>
        </patternFill>
      </fill>
    </dxf>
    <dxf>
      <fill>
        <patternFill>
          <bgColor rgb="FFFF6600"/>
        </patternFill>
      </fill>
    </dxf>
    <dxf>
      <fill>
        <patternFill>
          <bgColor rgb="FFFFC000"/>
        </patternFill>
      </fill>
    </dxf>
    <dxf>
      <fill>
        <patternFill>
          <bgColor rgb="FF92D050"/>
        </patternFill>
      </fill>
    </dxf>
    <dxf>
      <fill>
        <patternFill>
          <bgColor rgb="FFFF0000"/>
        </patternFill>
      </fill>
    </dxf>
    <dxf>
      <fill>
        <patternFill>
          <bgColor rgb="FFFF6600"/>
        </patternFill>
      </fill>
    </dxf>
    <dxf>
      <fill>
        <patternFill>
          <bgColor rgb="FFFFC000"/>
        </patternFill>
      </fill>
    </dxf>
    <dxf>
      <fill>
        <patternFill>
          <bgColor rgb="FF92D050"/>
        </patternFill>
      </fill>
    </dxf>
    <dxf>
      <fill>
        <patternFill>
          <bgColor rgb="FFFF0000"/>
        </patternFill>
      </fill>
    </dxf>
    <dxf>
      <fill>
        <patternFill>
          <bgColor rgb="FFFF6600"/>
        </patternFill>
      </fill>
    </dxf>
    <dxf>
      <fill>
        <patternFill>
          <bgColor rgb="FFFFC000"/>
        </patternFill>
      </fill>
    </dxf>
    <dxf>
      <fill>
        <patternFill>
          <bgColor rgb="FF92D050"/>
        </patternFill>
      </fill>
    </dxf>
    <dxf>
      <fill>
        <patternFill>
          <bgColor rgb="FFFF0000"/>
        </patternFill>
      </fill>
    </dxf>
    <dxf>
      <fill>
        <patternFill>
          <bgColor rgb="FFFF6600"/>
        </patternFill>
      </fill>
    </dxf>
    <dxf>
      <fill>
        <patternFill>
          <bgColor theme="7" tint="0.39994506668294322"/>
        </patternFill>
      </fill>
    </dxf>
    <dxf>
      <fill>
        <patternFill>
          <bgColor rgb="FF92D050"/>
        </patternFill>
      </fill>
    </dxf>
    <dxf>
      <fill>
        <patternFill>
          <bgColor rgb="FFFF0000"/>
        </patternFill>
      </fill>
    </dxf>
    <dxf>
      <fill>
        <patternFill>
          <bgColor rgb="FFFF6600"/>
        </patternFill>
      </fill>
    </dxf>
    <dxf>
      <fill>
        <patternFill>
          <bgColor rgb="FFFFC000"/>
        </patternFill>
      </fill>
    </dxf>
    <dxf>
      <fill>
        <patternFill>
          <bgColor rgb="FFFFFF00"/>
        </patternFill>
      </fill>
    </dxf>
    <dxf>
      <fill>
        <patternFill>
          <bgColor rgb="FFFF0000"/>
        </patternFill>
      </fill>
    </dxf>
    <dxf>
      <fill>
        <patternFill>
          <bgColor rgb="FFFF6600"/>
        </patternFill>
      </fill>
    </dxf>
    <dxf>
      <fill>
        <patternFill>
          <bgColor theme="7" tint="0.39994506668294322"/>
        </patternFill>
      </fill>
    </dxf>
    <dxf>
      <fill>
        <patternFill>
          <bgColor rgb="FF92D050"/>
        </patternFill>
      </fill>
    </dxf>
    <dxf>
      <fill>
        <patternFill>
          <bgColor rgb="FFFF0000"/>
        </patternFill>
      </fill>
    </dxf>
    <dxf>
      <fill>
        <patternFill>
          <bgColor rgb="FFFF6600"/>
        </patternFill>
      </fill>
    </dxf>
    <dxf>
      <fill>
        <patternFill>
          <bgColor theme="7" tint="0.39994506668294322"/>
        </patternFill>
      </fill>
    </dxf>
    <dxf>
      <fill>
        <patternFill>
          <bgColor rgb="FF92D050"/>
        </patternFill>
      </fill>
    </dxf>
  </dxfs>
  <tableStyles count="0" defaultTableStyle="TableStyleMedium2" defaultPivotStyle="PivotStyleLight16"/>
  <colors>
    <mruColors>
      <color rgb="FFFF9900"/>
      <color rgb="FFF17741"/>
      <color rgb="FFCCECFF"/>
      <color rgb="FFF29E6A"/>
      <color rgb="FF609E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revisionHeaders" Target="revisions/revisionHeaders.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usernames" Target="revisions/userNames.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7.png"/><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2</xdr:col>
      <xdr:colOff>224089</xdr:colOff>
      <xdr:row>1</xdr:row>
      <xdr:rowOff>162487</xdr:rowOff>
    </xdr:from>
    <xdr:to>
      <xdr:col>3</xdr:col>
      <xdr:colOff>605088</xdr:colOff>
      <xdr:row>2</xdr:row>
      <xdr:rowOff>649606</xdr:rowOff>
    </xdr:to>
    <xdr:pic>
      <xdr:nvPicPr>
        <xdr:cNvPr id="2" name="0 Imagen">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8889" y="352987"/>
          <a:ext cx="1162049" cy="8681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xdr:colOff>
      <xdr:row>19</xdr:row>
      <xdr:rowOff>76200</xdr:rowOff>
    </xdr:from>
    <xdr:to>
      <xdr:col>5</xdr:col>
      <xdr:colOff>47625</xdr:colOff>
      <xdr:row>21</xdr:row>
      <xdr:rowOff>200025</xdr:rowOff>
    </xdr:to>
    <xdr:pic>
      <xdr:nvPicPr>
        <xdr:cNvPr id="3" name="Imagen 2" descr="C:\Users\ngomez\Desktop\Logos Icontec (2).png">
          <a:extLst>
            <a:ext uri="{FF2B5EF4-FFF2-40B4-BE49-F238E27FC236}">
              <a16:creationId xmlns="" xmlns:a16="http://schemas.microsoft.com/office/drawing/2014/main" id="{00000000-0008-0000-00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00" y="3524250"/>
          <a:ext cx="790575" cy="581025"/>
        </a:xfrm>
        <a:prstGeom prst="rect">
          <a:avLst/>
        </a:prstGeom>
        <a:noFill/>
        <a:ln>
          <a:noFill/>
        </a:ln>
      </xdr:spPr>
    </xdr:pic>
    <xdr:clientData/>
  </xdr:twoCellAnchor>
  <xdr:twoCellAnchor editAs="oneCell">
    <xdr:from>
      <xdr:col>12</xdr:col>
      <xdr:colOff>847725</xdr:colOff>
      <xdr:row>19</xdr:row>
      <xdr:rowOff>9525</xdr:rowOff>
    </xdr:from>
    <xdr:to>
      <xdr:col>14</xdr:col>
      <xdr:colOff>782955</xdr:colOff>
      <xdr:row>21</xdr:row>
      <xdr:rowOff>194945</xdr:rowOff>
    </xdr:to>
    <xdr:pic>
      <xdr:nvPicPr>
        <xdr:cNvPr id="4" name="Imagen 3">
          <a:extLst>
            <a:ext uri="{FF2B5EF4-FFF2-40B4-BE49-F238E27FC236}">
              <a16:creationId xmlns="" xmlns:a16="http://schemas.microsoft.com/office/drawing/2014/main" id="{00000000-0008-0000-0000-000004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905875" y="3457575"/>
          <a:ext cx="1630680" cy="6426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381000</xdr:colOff>
      <xdr:row>1</xdr:row>
      <xdr:rowOff>0</xdr:rowOff>
    </xdr:from>
    <xdr:to>
      <xdr:col>11</xdr:col>
      <xdr:colOff>715529</xdr:colOff>
      <xdr:row>33</xdr:row>
      <xdr:rowOff>177093</xdr:rowOff>
    </xdr:to>
    <xdr:pic>
      <xdr:nvPicPr>
        <xdr:cNvPr id="2" name="Google Shape;277;p35">
          <a:extLst>
            <a:ext uri="{FF2B5EF4-FFF2-40B4-BE49-F238E27FC236}">
              <a16:creationId xmlns="" xmlns:a16="http://schemas.microsoft.com/office/drawing/2014/main" id="{00000000-0008-0000-0100-000002000000}"/>
            </a:ext>
          </a:extLst>
        </xdr:cNvPr>
        <xdr:cNvPicPr preferRelativeResize="0"/>
      </xdr:nvPicPr>
      <xdr:blipFill rotWithShape="1">
        <a:blip xmlns:r="http://schemas.openxmlformats.org/officeDocument/2006/relationships" r:embed="rId1">
          <a:alphaModFix/>
        </a:blip>
        <a:srcRect/>
        <a:stretch/>
      </xdr:blipFill>
      <xdr:spPr>
        <a:xfrm>
          <a:off x="381000" y="190500"/>
          <a:ext cx="8716529" cy="6273093"/>
        </a:xfrm>
        <a:prstGeom prst="rect">
          <a:avLst/>
        </a:prstGeom>
        <a:noFill/>
        <a:ln>
          <a:noFill/>
        </a:ln>
      </xdr:spPr>
    </xdr:pic>
    <xdr:clientData/>
  </xdr:twoCellAnchor>
  <xdr:twoCellAnchor>
    <xdr:from>
      <xdr:col>11</xdr:col>
      <xdr:colOff>161923</xdr:colOff>
      <xdr:row>2</xdr:row>
      <xdr:rowOff>138725</xdr:rowOff>
    </xdr:from>
    <xdr:to>
      <xdr:col>13</xdr:col>
      <xdr:colOff>390525</xdr:colOff>
      <xdr:row>7</xdr:row>
      <xdr:rowOff>19051</xdr:rowOff>
    </xdr:to>
    <xdr:sp macro="" textlink="">
      <xdr:nvSpPr>
        <xdr:cNvPr id="3" name="Llamada de flecha a la izquierda 2">
          <a:extLst>
            <a:ext uri="{FF2B5EF4-FFF2-40B4-BE49-F238E27FC236}">
              <a16:creationId xmlns="" xmlns:a16="http://schemas.microsoft.com/office/drawing/2014/main" id="{00000000-0008-0000-0100-000003000000}"/>
            </a:ext>
          </a:extLst>
        </xdr:cNvPr>
        <xdr:cNvSpPr/>
      </xdr:nvSpPr>
      <xdr:spPr>
        <a:xfrm>
          <a:off x="8543923" y="519725"/>
          <a:ext cx="1752602" cy="832826"/>
        </a:xfrm>
        <a:prstGeom prst="leftArrowCallout">
          <a:avLst/>
        </a:prstGeom>
        <a:ln w="12700">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s-CO" sz="1100"/>
            <a:t> </a:t>
          </a:r>
          <a:r>
            <a:rPr lang="es-CO" sz="1000" b="1">
              <a:latin typeface="Arial" panose="020B0604020202020204" pitchFamily="34" charset="0"/>
              <a:cs typeface="Arial" panose="020B0604020202020204" pitchFamily="34" charset="0"/>
            </a:rPr>
            <a:t>RIESGOS DE GESTIÓN Y CORRUPCIÓN  </a:t>
          </a:r>
          <a:r>
            <a:rPr lang="es-CO" sz="1000" b="1" baseline="0">
              <a:latin typeface="Arial" panose="020B0604020202020204" pitchFamily="34" charset="0"/>
              <a:cs typeface="Arial" panose="020B0604020202020204" pitchFamily="34" charset="0"/>
            </a:rPr>
            <a:t> POR PROCESO</a:t>
          </a:r>
          <a:endParaRPr lang="es-CO" sz="1000" b="1">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52916</xdr:colOff>
      <xdr:row>7</xdr:row>
      <xdr:rowOff>179916</xdr:rowOff>
    </xdr:from>
    <xdr:to>
      <xdr:col>9</xdr:col>
      <xdr:colOff>571501</xdr:colOff>
      <xdr:row>10</xdr:row>
      <xdr:rowOff>179920</xdr:rowOff>
    </xdr:to>
    <xdr:sp macro="" textlink="">
      <xdr:nvSpPr>
        <xdr:cNvPr id="2" name="Flecha izquierda 1">
          <a:extLst>
            <a:ext uri="{FF2B5EF4-FFF2-40B4-BE49-F238E27FC236}">
              <a16:creationId xmlns="" xmlns:a16="http://schemas.microsoft.com/office/drawing/2014/main" id="{00000000-0008-0000-0200-000002000000}"/>
            </a:ext>
          </a:extLst>
        </xdr:cNvPr>
        <xdr:cNvSpPr/>
      </xdr:nvSpPr>
      <xdr:spPr>
        <a:xfrm>
          <a:off x="14255749" y="1767416"/>
          <a:ext cx="518585" cy="825504"/>
        </a:xfrm>
        <a:prstGeom prst="leftArrow">
          <a:avLst>
            <a:gd name="adj1" fmla="val 50000"/>
            <a:gd name="adj2" fmla="val 46000"/>
          </a:avLst>
        </a:prstGeom>
        <a:solidFill>
          <a:schemeClr val="bg1"/>
        </a:solidFill>
        <a:ln w="19050">
          <a:solidFill>
            <a:srgbClr val="FF0000"/>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oneCellAnchor>
    <xdr:from>
      <xdr:col>1</xdr:col>
      <xdr:colOff>354542</xdr:colOff>
      <xdr:row>1</xdr:row>
      <xdr:rowOff>74084</xdr:rowOff>
    </xdr:from>
    <xdr:ext cx="1024493" cy="751997"/>
    <xdr:pic>
      <xdr:nvPicPr>
        <xdr:cNvPr id="89" name="0 Imagen">
          <a:extLst>
            <a:ext uri="{FF2B5EF4-FFF2-40B4-BE49-F238E27FC236}">
              <a16:creationId xmlns="" xmlns:a16="http://schemas.microsoft.com/office/drawing/2014/main" id="{00000000-0008-0000-0200-00005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66125" y="264584"/>
          <a:ext cx="1024493" cy="7519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editAs="oneCell">
        <xdr:from>
          <xdr:col>4</xdr:col>
          <xdr:colOff>723900</xdr:colOff>
          <xdr:row>29</xdr:row>
          <xdr:rowOff>104775</xdr:rowOff>
        </xdr:from>
        <xdr:to>
          <xdr:col>4</xdr:col>
          <xdr:colOff>1638300</xdr:colOff>
          <xdr:row>31</xdr:row>
          <xdr:rowOff>247650</xdr:rowOff>
        </xdr:to>
        <xdr:sp macro="" textlink="">
          <xdr:nvSpPr>
            <xdr:cNvPr id="5123" name="Object 3" hidden="1">
              <a:extLst>
                <a:ext uri="{63B3BB69-23CF-44E3-9099-C40C66FF867C}">
                  <a14:compatExt spid="_x0000_s5123"/>
                </a:ext>
                <a:ext uri="{FF2B5EF4-FFF2-40B4-BE49-F238E27FC236}">
                  <a16:creationId xmlns="" xmlns:a16="http://schemas.microsoft.com/office/drawing/2014/main" id="{00000000-0008-0000-0200-000003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4</xdr:col>
      <xdr:colOff>920750</xdr:colOff>
      <xdr:row>6</xdr:row>
      <xdr:rowOff>31750</xdr:rowOff>
    </xdr:from>
    <xdr:to>
      <xdr:col>4</xdr:col>
      <xdr:colOff>1301750</xdr:colOff>
      <xdr:row>7</xdr:row>
      <xdr:rowOff>158750</xdr:rowOff>
    </xdr:to>
    <xdr:sp macro="" textlink="">
      <xdr:nvSpPr>
        <xdr:cNvPr id="4" name="Elipse 3">
          <a:extLst>
            <a:ext uri="{FF2B5EF4-FFF2-40B4-BE49-F238E27FC236}">
              <a16:creationId xmlns="" xmlns:a16="http://schemas.microsoft.com/office/drawing/2014/main" id="{00000000-0008-0000-0200-000004000000}"/>
            </a:ext>
          </a:extLst>
        </xdr:cNvPr>
        <xdr:cNvSpPr/>
      </xdr:nvSpPr>
      <xdr:spPr>
        <a:xfrm>
          <a:off x="13313833" y="1322917"/>
          <a:ext cx="381000" cy="317500"/>
        </a:xfrm>
        <a:prstGeom prst="ellipse">
          <a:avLst/>
        </a:prstGeom>
        <a:ln w="19050">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lang="es-CO" sz="1400" b="1">
              <a:solidFill>
                <a:srgbClr val="FF0000"/>
              </a:solidFill>
            </a:rPr>
            <a:t>1</a:t>
          </a:r>
        </a:p>
      </xdr:txBody>
    </xdr:sp>
    <xdr:clientData/>
  </xdr:twoCellAnchor>
  <xdr:twoCellAnchor>
    <xdr:from>
      <xdr:col>4</xdr:col>
      <xdr:colOff>1475316</xdr:colOff>
      <xdr:row>8</xdr:row>
      <xdr:rowOff>42332</xdr:rowOff>
    </xdr:from>
    <xdr:to>
      <xdr:col>5</xdr:col>
      <xdr:colOff>74082</xdr:colOff>
      <xdr:row>8</xdr:row>
      <xdr:rowOff>402167</xdr:rowOff>
    </xdr:to>
    <xdr:sp macro="" textlink="">
      <xdr:nvSpPr>
        <xdr:cNvPr id="18" name="Elipse 17">
          <a:extLst>
            <a:ext uri="{FF2B5EF4-FFF2-40B4-BE49-F238E27FC236}">
              <a16:creationId xmlns="" xmlns:a16="http://schemas.microsoft.com/office/drawing/2014/main" id="{00000000-0008-0000-0200-000012000000}"/>
            </a:ext>
          </a:extLst>
        </xdr:cNvPr>
        <xdr:cNvSpPr/>
      </xdr:nvSpPr>
      <xdr:spPr>
        <a:xfrm>
          <a:off x="13868399" y="1714499"/>
          <a:ext cx="387350" cy="359835"/>
        </a:xfrm>
        <a:prstGeom prst="ellipse">
          <a:avLst/>
        </a:prstGeom>
        <a:ln w="19050">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lang="es-CO" sz="1400" b="1">
              <a:solidFill>
                <a:srgbClr val="FF0000"/>
              </a:solidFill>
            </a:rPr>
            <a:t>2</a:t>
          </a:r>
        </a:p>
      </xdr:txBody>
    </xdr:sp>
    <xdr:clientData/>
  </xdr:twoCellAnchor>
  <xdr:twoCellAnchor>
    <xdr:from>
      <xdr:col>5</xdr:col>
      <xdr:colOff>1162049</xdr:colOff>
      <xdr:row>8</xdr:row>
      <xdr:rowOff>391583</xdr:rowOff>
    </xdr:from>
    <xdr:to>
      <xdr:col>5</xdr:col>
      <xdr:colOff>1576916</xdr:colOff>
      <xdr:row>10</xdr:row>
      <xdr:rowOff>177799</xdr:rowOff>
    </xdr:to>
    <xdr:sp macro="" textlink="">
      <xdr:nvSpPr>
        <xdr:cNvPr id="19" name="Elipse 18">
          <a:extLst>
            <a:ext uri="{FF2B5EF4-FFF2-40B4-BE49-F238E27FC236}">
              <a16:creationId xmlns="" xmlns:a16="http://schemas.microsoft.com/office/drawing/2014/main" id="{00000000-0008-0000-0200-000013000000}"/>
            </a:ext>
          </a:extLst>
        </xdr:cNvPr>
        <xdr:cNvSpPr/>
      </xdr:nvSpPr>
      <xdr:spPr>
        <a:xfrm>
          <a:off x="15343716" y="2063750"/>
          <a:ext cx="414867" cy="421216"/>
        </a:xfrm>
        <a:prstGeom prst="ellipse">
          <a:avLst/>
        </a:prstGeom>
        <a:ln w="19050">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lang="es-CO" sz="1400" b="1">
              <a:solidFill>
                <a:srgbClr val="FF0000"/>
              </a:solidFill>
            </a:rPr>
            <a:t>3</a:t>
          </a:r>
        </a:p>
      </xdr:txBody>
    </xdr:sp>
    <xdr:clientData/>
  </xdr:twoCellAnchor>
  <xdr:twoCellAnchor>
    <xdr:from>
      <xdr:col>4</xdr:col>
      <xdr:colOff>1568450</xdr:colOff>
      <xdr:row>11</xdr:row>
      <xdr:rowOff>74083</xdr:rowOff>
    </xdr:from>
    <xdr:to>
      <xdr:col>5</xdr:col>
      <xdr:colOff>148167</xdr:colOff>
      <xdr:row>12</xdr:row>
      <xdr:rowOff>349249</xdr:rowOff>
    </xdr:to>
    <xdr:sp macro="" textlink="">
      <xdr:nvSpPr>
        <xdr:cNvPr id="20" name="Elipse 19">
          <a:extLst>
            <a:ext uri="{FF2B5EF4-FFF2-40B4-BE49-F238E27FC236}">
              <a16:creationId xmlns="" xmlns:a16="http://schemas.microsoft.com/office/drawing/2014/main" id="{00000000-0008-0000-0200-000014000000}"/>
            </a:ext>
          </a:extLst>
        </xdr:cNvPr>
        <xdr:cNvSpPr/>
      </xdr:nvSpPr>
      <xdr:spPr>
        <a:xfrm>
          <a:off x="6976533" y="2688166"/>
          <a:ext cx="368301" cy="455083"/>
        </a:xfrm>
        <a:prstGeom prst="ellipse">
          <a:avLst/>
        </a:prstGeom>
        <a:ln w="19050">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lang="es-CO" sz="1400" b="1">
              <a:solidFill>
                <a:srgbClr val="FF0000"/>
              </a:solidFill>
            </a:rPr>
            <a:t>4</a:t>
          </a:r>
        </a:p>
      </xdr:txBody>
    </xdr:sp>
    <xdr:clientData/>
  </xdr:twoCellAnchor>
  <xdr:twoCellAnchor editAs="oneCell">
    <xdr:from>
      <xdr:col>5</xdr:col>
      <xdr:colOff>444496</xdr:colOff>
      <xdr:row>14</xdr:row>
      <xdr:rowOff>16</xdr:rowOff>
    </xdr:from>
    <xdr:to>
      <xdr:col>8</xdr:col>
      <xdr:colOff>1865498</xdr:colOff>
      <xdr:row>32</xdr:row>
      <xdr:rowOff>294722</xdr:rowOff>
    </xdr:to>
    <xdr:pic>
      <xdr:nvPicPr>
        <xdr:cNvPr id="91" name="Imagen 90">
          <a:extLst>
            <a:ext uri="{FF2B5EF4-FFF2-40B4-BE49-F238E27FC236}">
              <a16:creationId xmlns="" xmlns:a16="http://schemas.microsoft.com/office/drawing/2014/main" id="{00000000-0008-0000-0200-00005B000000}"/>
            </a:ext>
          </a:extLst>
        </xdr:cNvPr>
        <xdr:cNvPicPr>
          <a:picLocks noChangeAspect="1"/>
        </xdr:cNvPicPr>
      </xdr:nvPicPr>
      <xdr:blipFill>
        <a:blip xmlns:r="http://schemas.openxmlformats.org/officeDocument/2006/relationships" r:embed="rId2">
          <a:grayscl/>
          <a:extLst>
            <a:ext uri="{BEBA8EAE-BF5A-486C-A8C5-ECC9F3942E4B}">
              <a14:imgProps xmlns:a14="http://schemas.microsoft.com/office/drawing/2010/main">
                <a14:imgLayer r:embed="rId3">
                  <a14:imgEffect>
                    <a14:brightnessContrast contrast="-20000"/>
                  </a14:imgEffect>
                </a14:imgLayer>
              </a14:imgProps>
            </a:ext>
          </a:extLst>
        </a:blip>
        <a:stretch>
          <a:fillRect/>
        </a:stretch>
      </xdr:blipFill>
      <xdr:spPr>
        <a:xfrm>
          <a:off x="12213163" y="3450183"/>
          <a:ext cx="6761050" cy="5639289"/>
        </a:xfrm>
        <a:prstGeom prst="rect">
          <a:avLst/>
        </a:prstGeom>
        <a:ln w="19050">
          <a:solidFill>
            <a:srgbClr val="FF0000"/>
          </a:solidFill>
        </a:ln>
      </xdr:spPr>
    </xdr:pic>
    <xdr:clientData/>
  </xdr:twoCellAnchor>
  <xdr:twoCellAnchor>
    <xdr:from>
      <xdr:col>5</xdr:col>
      <xdr:colOff>297388</xdr:colOff>
      <xdr:row>19</xdr:row>
      <xdr:rowOff>105851</xdr:rowOff>
    </xdr:from>
    <xdr:to>
      <xdr:col>6</xdr:col>
      <xdr:colOff>232829</xdr:colOff>
      <xdr:row>21</xdr:row>
      <xdr:rowOff>264600</xdr:rowOff>
    </xdr:to>
    <xdr:sp macro="" textlink="">
      <xdr:nvSpPr>
        <xdr:cNvPr id="92" name="Documento 91">
          <a:extLst>
            <a:ext uri="{FF2B5EF4-FFF2-40B4-BE49-F238E27FC236}">
              <a16:creationId xmlns="" xmlns:a16="http://schemas.microsoft.com/office/drawing/2014/main" id="{00000000-0008-0000-0200-00005C000000}"/>
            </a:ext>
          </a:extLst>
        </xdr:cNvPr>
        <xdr:cNvSpPr/>
      </xdr:nvSpPr>
      <xdr:spPr>
        <a:xfrm>
          <a:off x="12066055" y="4773101"/>
          <a:ext cx="1607607" cy="793749"/>
        </a:xfrm>
        <a:prstGeom prst="flowChartDocument">
          <a:avLst/>
        </a:prstGeom>
        <a:ln w="19050">
          <a:solidFill>
            <a:srgbClr val="FF0000"/>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twoCellAnchor>
    <xdr:from>
      <xdr:col>5</xdr:col>
      <xdr:colOff>349245</xdr:colOff>
      <xdr:row>19</xdr:row>
      <xdr:rowOff>148184</xdr:rowOff>
    </xdr:from>
    <xdr:to>
      <xdr:col>6</xdr:col>
      <xdr:colOff>190496</xdr:colOff>
      <xdr:row>21</xdr:row>
      <xdr:rowOff>148183</xdr:rowOff>
    </xdr:to>
    <xdr:sp macro="" textlink="">
      <xdr:nvSpPr>
        <xdr:cNvPr id="93" name="Text Box 1">
          <a:extLst>
            <a:ext uri="{FF2B5EF4-FFF2-40B4-BE49-F238E27FC236}">
              <a16:creationId xmlns="" xmlns:a16="http://schemas.microsoft.com/office/drawing/2014/main" id="{00000000-0008-0000-0200-00005D000000}"/>
            </a:ext>
          </a:extLst>
        </xdr:cNvPr>
        <xdr:cNvSpPr txBox="1">
          <a:spLocks noChangeArrowheads="1"/>
        </xdr:cNvSpPr>
      </xdr:nvSpPr>
      <xdr:spPr bwMode="auto">
        <a:xfrm>
          <a:off x="12117912" y="4815434"/>
          <a:ext cx="1513417" cy="634999"/>
        </a:xfrm>
        <a:prstGeom prst="rect">
          <a:avLst/>
        </a:prstGeom>
        <a:noFill/>
        <a:ln w="9525">
          <a:noFill/>
          <a:miter lim="800000"/>
          <a:headEnd/>
          <a:tailEnd/>
        </a:ln>
      </xdr:spPr>
      <xdr:txBody>
        <a:bodyPr vertOverflow="clip" wrap="square" lIns="27432" tIns="22860" rIns="0" bIns="0" anchor="t" upright="1"/>
        <a:lstStyle/>
        <a:p>
          <a:pPr algn="l" rtl="0">
            <a:defRPr sz="1000"/>
          </a:pPr>
          <a:r>
            <a:rPr lang="es-CO" sz="1100" b="0" i="0" u="none" strike="noStrike" baseline="0">
              <a:solidFill>
                <a:srgbClr val="000000"/>
              </a:solidFill>
              <a:latin typeface="Calibri"/>
              <a:cs typeface="Calibri"/>
            </a:rPr>
            <a:t>E-GES-MA-002 Política de Gestión de Riesgos </a:t>
          </a:r>
        </a:p>
      </xdr:txBody>
    </xdr:sp>
    <xdr:clientData/>
  </xdr:twoCellAnchor>
  <xdr:twoCellAnchor>
    <xdr:from>
      <xdr:col>5</xdr:col>
      <xdr:colOff>1650997</xdr:colOff>
      <xdr:row>22</xdr:row>
      <xdr:rowOff>21182</xdr:rowOff>
    </xdr:from>
    <xdr:to>
      <xdr:col>6</xdr:col>
      <xdr:colOff>709081</xdr:colOff>
      <xdr:row>24</xdr:row>
      <xdr:rowOff>201099</xdr:rowOff>
    </xdr:to>
    <xdr:sp macro="" textlink="">
      <xdr:nvSpPr>
        <xdr:cNvPr id="94" name="Flecha derecha 93">
          <a:extLst>
            <a:ext uri="{FF2B5EF4-FFF2-40B4-BE49-F238E27FC236}">
              <a16:creationId xmlns="" xmlns:a16="http://schemas.microsoft.com/office/drawing/2014/main" id="{00000000-0008-0000-0200-00005E000000}"/>
            </a:ext>
          </a:extLst>
        </xdr:cNvPr>
        <xdr:cNvSpPr/>
      </xdr:nvSpPr>
      <xdr:spPr>
        <a:xfrm>
          <a:off x="13419664" y="5640932"/>
          <a:ext cx="730250" cy="814917"/>
        </a:xfrm>
        <a:prstGeom prst="rightArrow">
          <a:avLst/>
        </a:prstGeom>
        <a:noFill/>
        <a:ln w="19050">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s-CO" sz="1100"/>
        </a:p>
      </xdr:txBody>
    </xdr:sp>
    <xdr:clientData/>
  </xdr:twoCellAnchor>
  <xdr:twoCellAnchor>
    <xdr:from>
      <xdr:col>5</xdr:col>
      <xdr:colOff>342896</xdr:colOff>
      <xdr:row>14</xdr:row>
      <xdr:rowOff>88917</xdr:rowOff>
    </xdr:from>
    <xdr:to>
      <xdr:col>6</xdr:col>
      <xdr:colOff>289979</xdr:colOff>
      <xdr:row>17</xdr:row>
      <xdr:rowOff>300585</xdr:rowOff>
    </xdr:to>
    <xdr:sp macro="" textlink="">
      <xdr:nvSpPr>
        <xdr:cNvPr id="95" name="Documento 94">
          <a:extLst>
            <a:ext uri="{FF2B5EF4-FFF2-40B4-BE49-F238E27FC236}">
              <a16:creationId xmlns="" xmlns:a16="http://schemas.microsoft.com/office/drawing/2014/main" id="{00000000-0008-0000-0200-00005F000000}"/>
            </a:ext>
          </a:extLst>
        </xdr:cNvPr>
        <xdr:cNvSpPr/>
      </xdr:nvSpPr>
      <xdr:spPr>
        <a:xfrm>
          <a:off x="12111563" y="3539084"/>
          <a:ext cx="1619249" cy="793751"/>
        </a:xfrm>
        <a:prstGeom prst="flowChartDocument">
          <a:avLst/>
        </a:prstGeom>
        <a:ln w="19050">
          <a:solidFill>
            <a:srgbClr val="FF0000"/>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twoCellAnchor>
    <xdr:from>
      <xdr:col>5</xdr:col>
      <xdr:colOff>406395</xdr:colOff>
      <xdr:row>14</xdr:row>
      <xdr:rowOff>131250</xdr:rowOff>
    </xdr:from>
    <xdr:to>
      <xdr:col>6</xdr:col>
      <xdr:colOff>296330</xdr:colOff>
      <xdr:row>17</xdr:row>
      <xdr:rowOff>184168</xdr:rowOff>
    </xdr:to>
    <xdr:sp macro="" textlink="">
      <xdr:nvSpPr>
        <xdr:cNvPr id="96" name="Text Box 1">
          <a:extLst>
            <a:ext uri="{FF2B5EF4-FFF2-40B4-BE49-F238E27FC236}">
              <a16:creationId xmlns="" xmlns:a16="http://schemas.microsoft.com/office/drawing/2014/main" id="{00000000-0008-0000-0200-000060000000}"/>
            </a:ext>
          </a:extLst>
        </xdr:cNvPr>
        <xdr:cNvSpPr txBox="1">
          <a:spLocks noChangeArrowheads="1"/>
        </xdr:cNvSpPr>
      </xdr:nvSpPr>
      <xdr:spPr bwMode="auto">
        <a:xfrm>
          <a:off x="12175062" y="3581417"/>
          <a:ext cx="1562101" cy="635001"/>
        </a:xfrm>
        <a:prstGeom prst="rect">
          <a:avLst/>
        </a:prstGeom>
        <a:noFill/>
        <a:ln w="9525">
          <a:noFill/>
          <a:miter lim="800000"/>
          <a:headEnd/>
          <a:tailEnd/>
        </a:ln>
      </xdr:spPr>
      <xdr:txBody>
        <a:bodyPr vertOverflow="clip" wrap="square" lIns="27432" tIns="22860" rIns="0" bIns="0" anchor="t" upright="1"/>
        <a:lstStyle/>
        <a:p>
          <a:pPr algn="l" rtl="0">
            <a:defRPr sz="1000"/>
          </a:pPr>
          <a:r>
            <a:rPr lang="es-CO" sz="1100" b="0" i="0" u="none" strike="noStrike" baseline="0">
              <a:solidFill>
                <a:srgbClr val="000000"/>
              </a:solidFill>
              <a:latin typeface="+mn-lt"/>
              <a:cs typeface="Calibri"/>
            </a:rPr>
            <a:t>E-GES-MA-001 PLANEACIÓN INSTITUCIONAL </a:t>
          </a:r>
        </a:p>
      </xdr:txBody>
    </xdr:sp>
    <xdr:clientData/>
  </xdr:twoCellAnchor>
  <xdr:twoCellAnchor>
    <xdr:from>
      <xdr:col>5</xdr:col>
      <xdr:colOff>299505</xdr:colOff>
      <xdr:row>27</xdr:row>
      <xdr:rowOff>46582</xdr:rowOff>
    </xdr:from>
    <xdr:to>
      <xdr:col>6</xdr:col>
      <xdr:colOff>120646</xdr:colOff>
      <xdr:row>30</xdr:row>
      <xdr:rowOff>179932</xdr:rowOff>
    </xdr:to>
    <xdr:sp macro="" textlink="">
      <xdr:nvSpPr>
        <xdr:cNvPr id="97" name="Documento 96">
          <a:extLst>
            <a:ext uri="{FF2B5EF4-FFF2-40B4-BE49-F238E27FC236}">
              <a16:creationId xmlns="" xmlns:a16="http://schemas.microsoft.com/office/drawing/2014/main" id="{00000000-0008-0000-0200-000061000000}"/>
            </a:ext>
          </a:extLst>
        </xdr:cNvPr>
        <xdr:cNvSpPr/>
      </xdr:nvSpPr>
      <xdr:spPr>
        <a:xfrm>
          <a:off x="12068172" y="7253832"/>
          <a:ext cx="1493307" cy="1085850"/>
        </a:xfrm>
        <a:prstGeom prst="flowChartDocument">
          <a:avLst/>
        </a:prstGeom>
        <a:ln w="19050">
          <a:solidFill>
            <a:srgbClr val="FF0000"/>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twoCellAnchor>
    <xdr:from>
      <xdr:col>5</xdr:col>
      <xdr:colOff>296329</xdr:colOff>
      <xdr:row>27</xdr:row>
      <xdr:rowOff>88916</xdr:rowOff>
    </xdr:from>
    <xdr:to>
      <xdr:col>6</xdr:col>
      <xdr:colOff>78313</xdr:colOff>
      <xdr:row>29</xdr:row>
      <xdr:rowOff>222267</xdr:rowOff>
    </xdr:to>
    <xdr:sp macro="" textlink="">
      <xdr:nvSpPr>
        <xdr:cNvPr id="98" name="Text Box 1">
          <a:extLst>
            <a:ext uri="{FF2B5EF4-FFF2-40B4-BE49-F238E27FC236}">
              <a16:creationId xmlns="" xmlns:a16="http://schemas.microsoft.com/office/drawing/2014/main" id="{00000000-0008-0000-0200-000062000000}"/>
            </a:ext>
          </a:extLst>
        </xdr:cNvPr>
        <xdr:cNvSpPr txBox="1">
          <a:spLocks noChangeArrowheads="1"/>
        </xdr:cNvSpPr>
      </xdr:nvSpPr>
      <xdr:spPr bwMode="auto">
        <a:xfrm>
          <a:off x="12064996" y="7296166"/>
          <a:ext cx="1454150" cy="768351"/>
        </a:xfrm>
        <a:prstGeom prst="rect">
          <a:avLst/>
        </a:prstGeom>
        <a:noFill/>
        <a:ln w="9525">
          <a:noFill/>
          <a:miter lim="800000"/>
          <a:headEnd/>
          <a:tailEnd/>
        </a:ln>
      </xdr:spPr>
      <xdr:txBody>
        <a:bodyPr vertOverflow="clip" wrap="square" lIns="27432" tIns="22860" rIns="0" bIns="0" anchor="t" upright="1"/>
        <a:lstStyle/>
        <a:p>
          <a:pPr algn="l" rtl="0">
            <a:defRPr sz="1000"/>
          </a:pPr>
          <a:r>
            <a:rPr lang="es-CO" sz="1100" b="0" i="0" u="none" strike="noStrike" baseline="0">
              <a:solidFill>
                <a:srgbClr val="000000"/>
              </a:solidFill>
              <a:latin typeface="+mn-lt"/>
              <a:cs typeface="Calibri"/>
            </a:rPr>
            <a:t>E-GES-FM-007 FORMATO MATRIZ DE RIESGOS POR PROCESO</a:t>
          </a:r>
        </a:p>
        <a:p>
          <a:pPr algn="l" rtl="0">
            <a:defRPr sz="1000"/>
          </a:pPr>
          <a:r>
            <a:rPr lang="es-CO" sz="1100" b="0" i="0" u="none" strike="noStrike" baseline="0">
              <a:solidFill>
                <a:srgbClr val="000000"/>
              </a:solidFill>
              <a:latin typeface="+mn-lt"/>
              <a:cs typeface="Calibri"/>
            </a:rPr>
            <a:t>Matriz de riesgos DASCD</a:t>
          </a:r>
        </a:p>
      </xdr:txBody>
    </xdr:sp>
    <xdr:clientData/>
  </xdr:twoCellAnchor>
  <xdr:twoCellAnchor>
    <xdr:from>
      <xdr:col>1</xdr:col>
      <xdr:colOff>169335</xdr:colOff>
      <xdr:row>6</xdr:row>
      <xdr:rowOff>158750</xdr:rowOff>
    </xdr:from>
    <xdr:to>
      <xdr:col>1</xdr:col>
      <xdr:colOff>211668</xdr:colOff>
      <xdr:row>14</xdr:row>
      <xdr:rowOff>137583</xdr:rowOff>
    </xdr:to>
    <xdr:cxnSp macro="">
      <xdr:nvCxnSpPr>
        <xdr:cNvPr id="5" name="Conector angular 4">
          <a:extLst>
            <a:ext uri="{FF2B5EF4-FFF2-40B4-BE49-F238E27FC236}">
              <a16:creationId xmlns="" xmlns:a16="http://schemas.microsoft.com/office/drawing/2014/main" id="{00000000-0008-0000-0200-000005000000}"/>
            </a:ext>
          </a:extLst>
        </xdr:cNvPr>
        <xdr:cNvCxnSpPr/>
      </xdr:nvCxnSpPr>
      <xdr:spPr>
        <a:xfrm rot="5400000">
          <a:off x="-677332" y="2571750"/>
          <a:ext cx="2074333" cy="42333"/>
        </a:xfrm>
        <a:prstGeom prst="bentConnector3">
          <a:avLst/>
        </a:prstGeom>
        <a:ln w="19050">
          <a:solidFill>
            <a:srgbClr val="FF0000"/>
          </a:solidFill>
          <a:prstDash val="dashDot"/>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251113</xdr:colOff>
      <xdr:row>1</xdr:row>
      <xdr:rowOff>118245</xdr:rowOff>
    </xdr:from>
    <xdr:to>
      <xdr:col>2</xdr:col>
      <xdr:colOff>370609</xdr:colOff>
      <xdr:row>1</xdr:row>
      <xdr:rowOff>738720</xdr:rowOff>
    </xdr:to>
    <xdr:pic>
      <xdr:nvPicPr>
        <xdr:cNvPr id="4" name="0 Imagen">
          <a:extLst>
            <a:ext uri="{FF2B5EF4-FFF2-40B4-BE49-F238E27FC236}">
              <a16:creationId xmlns=""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4488" y="308745"/>
          <a:ext cx="833871" cy="620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213783</xdr:colOff>
      <xdr:row>1</xdr:row>
      <xdr:rowOff>150789</xdr:rowOff>
    </xdr:from>
    <xdr:to>
      <xdr:col>10</xdr:col>
      <xdr:colOff>314325</xdr:colOff>
      <xdr:row>1</xdr:row>
      <xdr:rowOff>810684</xdr:rowOff>
    </xdr:to>
    <xdr:pic>
      <xdr:nvPicPr>
        <xdr:cNvPr id="5" name="0 Imagen">
          <a:extLst>
            <a:ext uri="{FF2B5EF4-FFF2-40B4-BE49-F238E27FC236}">
              <a16:creationId xmlns=""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43758" y="322239"/>
          <a:ext cx="891117" cy="659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333375</xdr:colOff>
      <xdr:row>1</xdr:row>
      <xdr:rowOff>119062</xdr:rowOff>
    </xdr:from>
    <xdr:to>
      <xdr:col>2</xdr:col>
      <xdr:colOff>713624</xdr:colOff>
      <xdr:row>1</xdr:row>
      <xdr:rowOff>902229</xdr:rowOff>
    </xdr:to>
    <xdr:pic>
      <xdr:nvPicPr>
        <xdr:cNvPr id="9" name="0 Imagen">
          <a:extLst>
            <a:ext uri="{FF2B5EF4-FFF2-40B4-BE49-F238E27FC236}">
              <a16:creationId xmlns=""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5825" y="319087"/>
          <a:ext cx="1056524" cy="7831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66676</xdr:colOff>
      <xdr:row>58</xdr:row>
      <xdr:rowOff>19050</xdr:rowOff>
    </xdr:from>
    <xdr:to>
      <xdr:col>8</xdr:col>
      <xdr:colOff>323850</xdr:colOff>
      <xdr:row>59</xdr:row>
      <xdr:rowOff>28575</xdr:rowOff>
    </xdr:to>
    <xdr:sp macro="" textlink="">
      <xdr:nvSpPr>
        <xdr:cNvPr id="15" name="4 Elipse">
          <a:extLst>
            <a:ext uri="{FF2B5EF4-FFF2-40B4-BE49-F238E27FC236}">
              <a16:creationId xmlns="" xmlns:a16="http://schemas.microsoft.com/office/drawing/2014/main" id="{00000000-0008-0000-0400-00000F000000}"/>
            </a:ext>
          </a:extLst>
        </xdr:cNvPr>
        <xdr:cNvSpPr/>
      </xdr:nvSpPr>
      <xdr:spPr>
        <a:xfrm>
          <a:off x="8172451" y="14497050"/>
          <a:ext cx="257174" cy="200025"/>
        </a:xfrm>
        <a:prstGeom prst="ellipse">
          <a:avLst/>
        </a:prstGeom>
        <a:solidFill>
          <a:schemeClr val="accent6">
            <a:lumMod val="40000"/>
            <a:lumOff val="6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1414463</xdr:colOff>
      <xdr:row>51</xdr:row>
      <xdr:rowOff>128585</xdr:rowOff>
    </xdr:from>
    <xdr:to>
      <xdr:col>5</xdr:col>
      <xdr:colOff>1528765</xdr:colOff>
      <xdr:row>54</xdr:row>
      <xdr:rowOff>128585</xdr:rowOff>
    </xdr:to>
    <xdr:sp macro="" textlink="">
      <xdr:nvSpPr>
        <xdr:cNvPr id="16" name="3 Flecha izquierda">
          <a:extLst>
            <a:ext uri="{FF2B5EF4-FFF2-40B4-BE49-F238E27FC236}">
              <a16:creationId xmlns="" xmlns:a16="http://schemas.microsoft.com/office/drawing/2014/main" id="{00000000-0008-0000-0400-000010000000}"/>
            </a:ext>
          </a:extLst>
        </xdr:cNvPr>
        <xdr:cNvSpPr/>
      </xdr:nvSpPr>
      <xdr:spPr>
        <a:xfrm rot="16200000">
          <a:off x="5048251" y="13334997"/>
          <a:ext cx="447675" cy="114302"/>
        </a:xfrm>
        <a:prstGeom prst="leftArrow">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1357312</xdr:colOff>
      <xdr:row>67</xdr:row>
      <xdr:rowOff>138110</xdr:rowOff>
    </xdr:from>
    <xdr:to>
      <xdr:col>5</xdr:col>
      <xdr:colOff>1471614</xdr:colOff>
      <xdr:row>69</xdr:row>
      <xdr:rowOff>157160</xdr:rowOff>
    </xdr:to>
    <xdr:sp macro="" textlink="">
      <xdr:nvSpPr>
        <xdr:cNvPr id="23" name="3 Flecha izquierda">
          <a:extLst>
            <a:ext uri="{FF2B5EF4-FFF2-40B4-BE49-F238E27FC236}">
              <a16:creationId xmlns="" xmlns:a16="http://schemas.microsoft.com/office/drawing/2014/main" id="{00000000-0008-0000-0400-000017000000}"/>
            </a:ext>
          </a:extLst>
        </xdr:cNvPr>
        <xdr:cNvSpPr/>
      </xdr:nvSpPr>
      <xdr:spPr>
        <a:xfrm rot="16200000">
          <a:off x="5010150" y="16697322"/>
          <a:ext cx="409575" cy="114302"/>
        </a:xfrm>
        <a:prstGeom prst="leftArrow">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28576</xdr:colOff>
      <xdr:row>71</xdr:row>
      <xdr:rowOff>180975</xdr:rowOff>
    </xdr:from>
    <xdr:to>
      <xdr:col>4</xdr:col>
      <xdr:colOff>285750</xdr:colOff>
      <xdr:row>73</xdr:row>
      <xdr:rowOff>9525</xdr:rowOff>
    </xdr:to>
    <xdr:sp macro="" textlink="">
      <xdr:nvSpPr>
        <xdr:cNvPr id="227" name="4 Elipse">
          <a:extLst>
            <a:ext uri="{FF2B5EF4-FFF2-40B4-BE49-F238E27FC236}">
              <a16:creationId xmlns="" xmlns:a16="http://schemas.microsoft.com/office/drawing/2014/main" id="{00000000-0008-0000-0400-0000E3000000}"/>
            </a:ext>
          </a:extLst>
        </xdr:cNvPr>
        <xdr:cNvSpPr/>
      </xdr:nvSpPr>
      <xdr:spPr>
        <a:xfrm>
          <a:off x="2943226" y="16792575"/>
          <a:ext cx="257174" cy="209550"/>
        </a:xfrm>
        <a:prstGeom prst="ellipse">
          <a:avLst/>
        </a:prstGeom>
        <a:solidFill>
          <a:schemeClr val="accent1">
            <a:lumMod val="75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742950</xdr:colOff>
      <xdr:row>92</xdr:row>
      <xdr:rowOff>19050</xdr:rowOff>
    </xdr:from>
    <xdr:to>
      <xdr:col>9</xdr:col>
      <xdr:colOff>1028700</xdr:colOff>
      <xdr:row>92</xdr:row>
      <xdr:rowOff>266700</xdr:rowOff>
    </xdr:to>
    <xdr:sp macro="" textlink="">
      <xdr:nvSpPr>
        <xdr:cNvPr id="229" name="4 Elipse">
          <a:extLst>
            <a:ext uri="{FF2B5EF4-FFF2-40B4-BE49-F238E27FC236}">
              <a16:creationId xmlns="" xmlns:a16="http://schemas.microsoft.com/office/drawing/2014/main" id="{00000000-0008-0000-0400-0000E5000000}"/>
            </a:ext>
          </a:extLst>
        </xdr:cNvPr>
        <xdr:cNvSpPr/>
      </xdr:nvSpPr>
      <xdr:spPr>
        <a:xfrm>
          <a:off x="10229850" y="20697825"/>
          <a:ext cx="285750" cy="247650"/>
        </a:xfrm>
        <a:prstGeom prst="ellipse">
          <a:avLst/>
        </a:prstGeom>
        <a:solidFill>
          <a:schemeClr val="accent6">
            <a:lumMod val="40000"/>
            <a:lumOff val="6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752475</xdr:colOff>
      <xdr:row>93</xdr:row>
      <xdr:rowOff>19049</xdr:rowOff>
    </xdr:from>
    <xdr:to>
      <xdr:col>9</xdr:col>
      <xdr:colOff>981075</xdr:colOff>
      <xdr:row>93</xdr:row>
      <xdr:rowOff>238124</xdr:rowOff>
    </xdr:to>
    <xdr:sp macro="" textlink="">
      <xdr:nvSpPr>
        <xdr:cNvPr id="230" name="4 Elipse">
          <a:extLst>
            <a:ext uri="{FF2B5EF4-FFF2-40B4-BE49-F238E27FC236}">
              <a16:creationId xmlns="" xmlns:a16="http://schemas.microsoft.com/office/drawing/2014/main" id="{00000000-0008-0000-0400-0000E6000000}"/>
            </a:ext>
          </a:extLst>
        </xdr:cNvPr>
        <xdr:cNvSpPr/>
      </xdr:nvSpPr>
      <xdr:spPr>
        <a:xfrm>
          <a:off x="10239375" y="22545674"/>
          <a:ext cx="228600" cy="219075"/>
        </a:xfrm>
        <a:prstGeom prst="ellipse">
          <a:avLst/>
        </a:prstGeom>
        <a:solidFill>
          <a:schemeClr val="accent1">
            <a:lumMod val="75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endParaRPr lang="es-CO"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523875</xdr:colOff>
      <xdr:row>1</xdr:row>
      <xdr:rowOff>211931</xdr:rowOff>
    </xdr:from>
    <xdr:to>
      <xdr:col>2</xdr:col>
      <xdr:colOff>1580399</xdr:colOff>
      <xdr:row>1</xdr:row>
      <xdr:rowOff>995098</xdr:rowOff>
    </xdr:to>
    <xdr:pic>
      <xdr:nvPicPr>
        <xdr:cNvPr id="2" name="0 Imagen">
          <a:extLst>
            <a:ext uri="{FF2B5EF4-FFF2-40B4-BE49-F238E27FC236}">
              <a16:creationId xmlns=""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392906"/>
          <a:ext cx="1056524" cy="7831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1047751</xdr:colOff>
      <xdr:row>0</xdr:row>
      <xdr:rowOff>130969</xdr:rowOff>
    </xdr:from>
    <xdr:to>
      <xdr:col>3</xdr:col>
      <xdr:colOff>71437</xdr:colOff>
      <xdr:row>9</xdr:row>
      <xdr:rowOff>715202</xdr:rowOff>
    </xdr:to>
    <xdr:pic>
      <xdr:nvPicPr>
        <xdr:cNvPr id="2" name="0 Imagen">
          <a:extLst>
            <a:ext uri="{FF2B5EF4-FFF2-40B4-BE49-F238E27FC236}">
              <a16:creationId xmlns=""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95626" y="130969"/>
          <a:ext cx="1857374" cy="11464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1139983</xdr:colOff>
      <xdr:row>0</xdr:row>
      <xdr:rowOff>191469</xdr:rowOff>
    </xdr:from>
    <xdr:to>
      <xdr:col>3</xdr:col>
      <xdr:colOff>149677</xdr:colOff>
      <xdr:row>4</xdr:row>
      <xdr:rowOff>268729</xdr:rowOff>
    </xdr:to>
    <xdr:pic>
      <xdr:nvPicPr>
        <xdr:cNvPr id="2" name="0 Imagen">
          <a:extLst>
            <a:ext uri="{FF2B5EF4-FFF2-40B4-BE49-F238E27FC236}">
              <a16:creationId xmlns=""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1233" y="191469"/>
          <a:ext cx="1853587" cy="13835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1130328</xdr:colOff>
      <xdr:row>0</xdr:row>
      <xdr:rowOff>102657</xdr:rowOff>
    </xdr:from>
    <xdr:to>
      <xdr:col>1</xdr:col>
      <xdr:colOff>356714</xdr:colOff>
      <xdr:row>4</xdr:row>
      <xdr:rowOff>179917</xdr:rowOff>
    </xdr:to>
    <xdr:pic>
      <xdr:nvPicPr>
        <xdr:cNvPr id="2" name="0 Imagen">
          <a:extLst>
            <a:ext uri="{FF2B5EF4-FFF2-40B4-BE49-F238E27FC236}">
              <a16:creationId xmlns=""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0328" y="102657"/>
          <a:ext cx="1607636" cy="1372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SCD_jagomez/SGC/RIESGOS/RIESGOS%20DE%20GESTION/Matriz_de_riesgos_Version_2%20segundo%20cuatrimestre%202020_1109_20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oleObject" Target="file:///D:\DASCD_jagomez\SGC\RIESGOS\GUIA%20DAFP\Guia%20para%20la%20administraci&#243;n%20del%20riesgo%20y%20el%20dise&#241;o%20de%20controles%20en%20entidades%20publicas_Riesgos%20de%20gestion_corrupcion.pdf"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famil\Downloads\7.%20Matriz_Riesgos%20_%20ORGANIZACION%20DEL%20TRABAJO%20agosto%20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ngomez\Desktop\Matriz_Riesgos_%20G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ngomez\Downloads\16.%20Matriz_Riesgos_OCI.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famil\Downloads\13.%20Matriz_Riesgos%20_%20G%20CONTRACTUA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famil\Downloads\12.%20Matriz_Riesgos%20_%20G%20FINANCIER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ngomez\Downloads\10.%20Matriz_Riesgos_RFA.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famil\Downloads\Matriz_Riesgos_%20bienesta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Riesgos corrupción"/>
      <sheetName val=" Riesgos Gestión"/>
      <sheetName val="Hoja1"/>
      <sheetName val="Hoja4"/>
      <sheetName val="Hoja3"/>
      <sheetName val=" Riesgos Seg Digital"/>
      <sheetName val="Hoja2"/>
    </sheetNames>
    <sheetDataSet>
      <sheetData sheetId="0"/>
      <sheetData sheetId="1">
        <row r="12">
          <cell r="AR12" t="str">
            <v>fuerte</v>
          </cell>
        </row>
        <row r="13">
          <cell r="AR13"/>
        </row>
        <row r="14">
          <cell r="AR14" t="str">
            <v>fuerte</v>
          </cell>
        </row>
        <row r="15">
          <cell r="AR15" t="str">
            <v>fuerte</v>
          </cell>
        </row>
        <row r="16">
          <cell r="AR16"/>
        </row>
        <row r="17">
          <cell r="AR17"/>
        </row>
        <row r="18">
          <cell r="AR18" t="str">
            <v>moderado</v>
          </cell>
        </row>
        <row r="19">
          <cell r="AR19"/>
        </row>
        <row r="20">
          <cell r="AR20" t="str">
            <v>fuerte</v>
          </cell>
        </row>
        <row r="21">
          <cell r="AR21"/>
        </row>
        <row r="22">
          <cell r="AR22"/>
        </row>
        <row r="23">
          <cell r="AR23"/>
        </row>
        <row r="24">
          <cell r="AR24" t="str">
            <v>fuerte</v>
          </cell>
        </row>
        <row r="25">
          <cell r="AR25"/>
        </row>
        <row r="26">
          <cell r="AR26" t="str">
            <v>fuerte</v>
          </cell>
        </row>
        <row r="27">
          <cell r="AR27" t="str">
            <v>moderado</v>
          </cell>
        </row>
        <row r="28">
          <cell r="AR28" t="str">
            <v>moderado</v>
          </cell>
        </row>
        <row r="29">
          <cell r="AR29"/>
        </row>
        <row r="30">
          <cell r="AR30" t="str">
            <v>fuerte</v>
          </cell>
        </row>
        <row r="31">
          <cell r="AR31"/>
        </row>
        <row r="32">
          <cell r="AR32" t="str">
            <v>fuerte</v>
          </cell>
        </row>
        <row r="33">
          <cell r="AR33"/>
        </row>
        <row r="34">
          <cell r="AR34" t="str">
            <v>fuerte</v>
          </cell>
        </row>
        <row r="35">
          <cell r="AR35" t="str">
            <v>fuerte</v>
          </cell>
        </row>
        <row r="36">
          <cell r="AR36"/>
        </row>
        <row r="37">
          <cell r="AR37" t="str">
            <v>fuerte</v>
          </cell>
        </row>
        <row r="38">
          <cell r="AR38"/>
        </row>
        <row r="39">
          <cell r="AR39"/>
        </row>
        <row r="40">
          <cell r="AR40" t="str">
            <v>moderado</v>
          </cell>
        </row>
        <row r="41">
          <cell r="AR41"/>
        </row>
        <row r="44">
          <cell r="AR44" t="str">
            <v>fuerte</v>
          </cell>
        </row>
        <row r="46">
          <cell r="AR46"/>
        </row>
        <row r="47">
          <cell r="AR47" t="str">
            <v>fuerte</v>
          </cell>
        </row>
        <row r="48">
          <cell r="AR48"/>
        </row>
        <row r="49">
          <cell r="AR49"/>
        </row>
        <row r="50">
          <cell r="AR50" t="str">
            <v>fuerte</v>
          </cell>
        </row>
        <row r="51">
          <cell r="AR51"/>
        </row>
        <row r="52">
          <cell r="AR52" t="str">
            <v>fuerte</v>
          </cell>
        </row>
        <row r="53">
          <cell r="AR53" t="str">
            <v>fuerte</v>
          </cell>
        </row>
        <row r="54">
          <cell r="AR54"/>
        </row>
        <row r="55">
          <cell r="AR55" t="str">
            <v>fuerte</v>
          </cell>
        </row>
        <row r="56">
          <cell r="AR56"/>
        </row>
        <row r="57">
          <cell r="AR57" t="str">
            <v>moderado</v>
          </cell>
        </row>
        <row r="58">
          <cell r="AR58"/>
        </row>
        <row r="59">
          <cell r="AR59"/>
        </row>
        <row r="60">
          <cell r="AR60"/>
        </row>
        <row r="61">
          <cell r="AR61" t="str">
            <v>fuerte</v>
          </cell>
        </row>
      </sheetData>
      <sheetData sheetId="2"/>
      <sheetData sheetId="3"/>
      <sheetData sheetId="4"/>
      <sheetData sheetId="5"/>
      <sheetData sheetId="6">
        <row r="52">
          <cell r="A52" t="str">
            <v xml:space="preserve">Asignado </v>
          </cell>
        </row>
        <row r="53">
          <cell r="A53" t="str">
            <v xml:space="preserve">No asignado </v>
          </cell>
        </row>
        <row r="61">
          <cell r="A61" t="str">
            <v>Confiable</v>
          </cell>
        </row>
        <row r="62">
          <cell r="A62" t="str">
            <v xml:space="preserve">No confiable </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AcroExch.Document.DC">
    <oleItems>
      <oleItem name="'" preferPic="1"/>
    </oleItems>
  </oleLin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Riesgos corrupción"/>
      <sheetName val=" Riesgos Gestión"/>
      <sheetName val=" Riesgos Seg Digital"/>
      <sheetName val="Hoja2"/>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Riesgos corrupción"/>
      <sheetName val=" Riesgos Gestión"/>
      <sheetName val=" Riesgos Seg Digital"/>
      <sheetName val="Hoja2"/>
    </sheetNames>
    <sheetDataSet>
      <sheetData sheetId="0"/>
      <sheetData sheetId="1"/>
      <sheetData sheetId="2"/>
      <sheetData sheetId="3">
        <row r="15">
          <cell r="G15" t="str">
            <v>1-1</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Riesgos corrupción"/>
      <sheetName val=" Riesgos Gestión"/>
      <sheetName val=" Riesgos Seg Digital"/>
      <sheetName val="Hoja2"/>
    </sheetNames>
    <sheetDataSet>
      <sheetData sheetId="0" refreshError="1"/>
      <sheetData sheetId="1" refreshError="1"/>
      <sheetData sheetId="2" refreshError="1"/>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Riesgos corrupción"/>
      <sheetName val=" Riesgos Gestión"/>
      <sheetName val=" Riesgos Seg Digital"/>
      <sheetName val="Hoja2"/>
    </sheetNames>
    <sheetDataSet>
      <sheetData sheetId="0" refreshError="1"/>
      <sheetData sheetId="1" refreshError="1"/>
      <sheetData sheetId="2" refreshError="1"/>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Riesgos corrupción"/>
      <sheetName val=" Riesgos Gestión"/>
      <sheetName val=" Riesgos Seg Digital"/>
      <sheetName val="Hoja2"/>
    </sheetNames>
    <sheetDataSet>
      <sheetData sheetId="0" refreshError="1"/>
      <sheetData sheetId="1" refreshError="1"/>
      <sheetData sheetId="2" refreshError="1"/>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Riesgos corrupción"/>
      <sheetName val=" Riesgos Gestión"/>
      <sheetName val=" Riesgos Seg Digital"/>
      <sheetName val="Hoja2"/>
    </sheetNames>
    <sheetDataSet>
      <sheetData sheetId="0" refreshError="1"/>
      <sheetData sheetId="1" refreshError="1"/>
      <sheetData sheetId="2" refreshError="1"/>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Riesgos corrupción"/>
      <sheetName val=" Riesgos Gestión"/>
      <sheetName val=" Riesgos Seg Digital"/>
      <sheetName val="Hoja2"/>
    </sheetNames>
    <sheetDataSet>
      <sheetData sheetId="0" refreshError="1"/>
      <sheetData sheetId="1"/>
      <sheetData sheetId="2" refreshError="1"/>
      <sheetData sheetId="3">
        <row r="15">
          <cell r="G15" t="str">
            <v>1-1</v>
          </cell>
        </row>
      </sheetData>
    </sheetDataSet>
  </externalBook>
</externalLink>
</file>

<file path=xl/revisions/_rels/revisionHeaders.xml.rels><?xml version="1.0" encoding="UTF-8" standalone="yes"?>
<Relationships xmlns="http://schemas.openxmlformats.org/package/2006/relationships"><Relationship Id="rId13" Type="http://schemas.openxmlformats.org/officeDocument/2006/relationships/revisionLog" Target="revisionLog13.xml"/><Relationship Id="rId18" Type="http://schemas.openxmlformats.org/officeDocument/2006/relationships/revisionLog" Target="revisionLog18.xml"/><Relationship Id="rId26" Type="http://schemas.openxmlformats.org/officeDocument/2006/relationships/revisionLog" Target="revisionLog26.xml"/><Relationship Id="rId39" Type="http://schemas.openxmlformats.org/officeDocument/2006/relationships/revisionLog" Target="revisionLog39.xml"/><Relationship Id="rId21" Type="http://schemas.openxmlformats.org/officeDocument/2006/relationships/revisionLog" Target="revisionLog21.xml"/><Relationship Id="rId34" Type="http://schemas.openxmlformats.org/officeDocument/2006/relationships/revisionLog" Target="revisionLog34.xml"/><Relationship Id="rId42" Type="http://schemas.openxmlformats.org/officeDocument/2006/relationships/revisionLog" Target="revisionLog42.xml"/><Relationship Id="rId47" Type="http://schemas.openxmlformats.org/officeDocument/2006/relationships/revisionLog" Target="revisionLog47.xml"/><Relationship Id="rId50" Type="http://schemas.openxmlformats.org/officeDocument/2006/relationships/revisionLog" Target="revisionLog50.xml"/><Relationship Id="rId55" Type="http://schemas.openxmlformats.org/officeDocument/2006/relationships/revisionLog" Target="revisionLog55.xml"/><Relationship Id="rId63" Type="http://schemas.openxmlformats.org/officeDocument/2006/relationships/revisionLog" Target="revisionLog63.xml"/><Relationship Id="rId7" Type="http://schemas.openxmlformats.org/officeDocument/2006/relationships/revisionLog" Target="revisionLog7.xml"/><Relationship Id="rId2" Type="http://schemas.openxmlformats.org/officeDocument/2006/relationships/revisionLog" Target="revisionLog2.xml"/><Relationship Id="rId16" Type="http://schemas.openxmlformats.org/officeDocument/2006/relationships/revisionLog" Target="revisionLog16.xml"/><Relationship Id="rId29" Type="http://schemas.openxmlformats.org/officeDocument/2006/relationships/revisionLog" Target="revisionLog29.xml"/><Relationship Id="rId11" Type="http://schemas.openxmlformats.org/officeDocument/2006/relationships/revisionLog" Target="revisionLog11.xml"/><Relationship Id="rId24" Type="http://schemas.openxmlformats.org/officeDocument/2006/relationships/revisionLog" Target="revisionLog24.xml"/><Relationship Id="rId32" Type="http://schemas.openxmlformats.org/officeDocument/2006/relationships/revisionLog" Target="revisionLog32.xml"/><Relationship Id="rId37" Type="http://schemas.openxmlformats.org/officeDocument/2006/relationships/revisionLog" Target="revisionLog37.xml"/><Relationship Id="rId40" Type="http://schemas.openxmlformats.org/officeDocument/2006/relationships/revisionLog" Target="revisionLog40.xml"/><Relationship Id="rId45" Type="http://schemas.openxmlformats.org/officeDocument/2006/relationships/revisionLog" Target="revisionLog45.xml"/><Relationship Id="rId53" Type="http://schemas.openxmlformats.org/officeDocument/2006/relationships/revisionLog" Target="revisionLog53.xml"/><Relationship Id="rId58" Type="http://schemas.openxmlformats.org/officeDocument/2006/relationships/revisionLog" Target="revisionLog58.xml"/><Relationship Id="rId5" Type="http://schemas.openxmlformats.org/officeDocument/2006/relationships/revisionLog" Target="revisionLog5.xml"/><Relationship Id="rId61" Type="http://schemas.openxmlformats.org/officeDocument/2006/relationships/revisionLog" Target="revisionLog61.xml"/><Relationship Id="rId19" Type="http://schemas.openxmlformats.org/officeDocument/2006/relationships/revisionLog" Target="revisionLog19.xml"/><Relationship Id="rId14" Type="http://schemas.openxmlformats.org/officeDocument/2006/relationships/revisionLog" Target="revisionLog14.xml"/><Relationship Id="rId22" Type="http://schemas.openxmlformats.org/officeDocument/2006/relationships/revisionLog" Target="revisionLog22.xml"/><Relationship Id="rId27" Type="http://schemas.openxmlformats.org/officeDocument/2006/relationships/revisionLog" Target="revisionLog27.xml"/><Relationship Id="rId30" Type="http://schemas.openxmlformats.org/officeDocument/2006/relationships/revisionLog" Target="revisionLog30.xml"/><Relationship Id="rId35" Type="http://schemas.openxmlformats.org/officeDocument/2006/relationships/revisionLog" Target="revisionLog35.xml"/><Relationship Id="rId43" Type="http://schemas.openxmlformats.org/officeDocument/2006/relationships/revisionLog" Target="revisionLog43.xml"/><Relationship Id="rId48" Type="http://schemas.openxmlformats.org/officeDocument/2006/relationships/revisionLog" Target="revisionLog48.xml"/><Relationship Id="rId56" Type="http://schemas.openxmlformats.org/officeDocument/2006/relationships/revisionLog" Target="revisionLog56.xml"/><Relationship Id="rId64" Type="http://schemas.openxmlformats.org/officeDocument/2006/relationships/revisionLog" Target="revisionLog64.xml"/><Relationship Id="rId8" Type="http://schemas.openxmlformats.org/officeDocument/2006/relationships/revisionLog" Target="revisionLog8.xml"/><Relationship Id="rId51" Type="http://schemas.openxmlformats.org/officeDocument/2006/relationships/revisionLog" Target="revisionLog51.xml"/><Relationship Id="rId3" Type="http://schemas.openxmlformats.org/officeDocument/2006/relationships/revisionLog" Target="revisionLog3.xml"/><Relationship Id="rId12" Type="http://schemas.openxmlformats.org/officeDocument/2006/relationships/revisionLog" Target="revisionLog12.xml"/><Relationship Id="rId17" Type="http://schemas.openxmlformats.org/officeDocument/2006/relationships/revisionLog" Target="revisionLog17.xml"/><Relationship Id="rId25" Type="http://schemas.openxmlformats.org/officeDocument/2006/relationships/revisionLog" Target="revisionLog25.xml"/><Relationship Id="rId33" Type="http://schemas.openxmlformats.org/officeDocument/2006/relationships/revisionLog" Target="revisionLog33.xml"/><Relationship Id="rId38" Type="http://schemas.openxmlformats.org/officeDocument/2006/relationships/revisionLog" Target="revisionLog38.xml"/><Relationship Id="rId46" Type="http://schemas.openxmlformats.org/officeDocument/2006/relationships/revisionLog" Target="revisionLog46.xml"/><Relationship Id="rId59" Type="http://schemas.openxmlformats.org/officeDocument/2006/relationships/revisionLog" Target="revisionLog59.xml"/><Relationship Id="rId20" Type="http://schemas.openxmlformats.org/officeDocument/2006/relationships/revisionLog" Target="revisionLog20.xml"/><Relationship Id="rId41" Type="http://schemas.openxmlformats.org/officeDocument/2006/relationships/revisionLog" Target="revisionLog41.xml"/><Relationship Id="rId54" Type="http://schemas.openxmlformats.org/officeDocument/2006/relationships/revisionLog" Target="revisionLog54.xml"/><Relationship Id="rId62" Type="http://schemas.openxmlformats.org/officeDocument/2006/relationships/revisionLog" Target="revisionLog62.xml"/><Relationship Id="rId1" Type="http://schemas.openxmlformats.org/officeDocument/2006/relationships/revisionLog" Target="revisionLog1.xml"/><Relationship Id="rId6" Type="http://schemas.openxmlformats.org/officeDocument/2006/relationships/revisionLog" Target="revisionLog6.xml"/><Relationship Id="rId15" Type="http://schemas.openxmlformats.org/officeDocument/2006/relationships/revisionLog" Target="revisionLog15.xml"/><Relationship Id="rId23" Type="http://schemas.openxmlformats.org/officeDocument/2006/relationships/revisionLog" Target="revisionLog23.xml"/><Relationship Id="rId28" Type="http://schemas.openxmlformats.org/officeDocument/2006/relationships/revisionLog" Target="revisionLog28.xml"/><Relationship Id="rId36" Type="http://schemas.openxmlformats.org/officeDocument/2006/relationships/revisionLog" Target="revisionLog36.xml"/><Relationship Id="rId49" Type="http://schemas.openxmlformats.org/officeDocument/2006/relationships/revisionLog" Target="revisionLog49.xml"/><Relationship Id="rId57" Type="http://schemas.openxmlformats.org/officeDocument/2006/relationships/revisionLog" Target="revisionLog57.xml"/><Relationship Id="rId10" Type="http://schemas.openxmlformats.org/officeDocument/2006/relationships/revisionLog" Target="revisionLog10.xml"/><Relationship Id="rId31" Type="http://schemas.openxmlformats.org/officeDocument/2006/relationships/revisionLog" Target="revisionLog31.xml"/><Relationship Id="rId44" Type="http://schemas.openxmlformats.org/officeDocument/2006/relationships/revisionLog" Target="revisionLog44.xml"/><Relationship Id="rId52" Type="http://schemas.openxmlformats.org/officeDocument/2006/relationships/revisionLog" Target="revisionLog52.xml"/><Relationship Id="rId60" Type="http://schemas.openxmlformats.org/officeDocument/2006/relationships/revisionLog" Target="revisionLog60.xml"/><Relationship Id="rId4" Type="http://schemas.openxmlformats.org/officeDocument/2006/relationships/revisionLog" Target="revisionLog4.xml"/><Relationship Id="rId9" Type="http://schemas.openxmlformats.org/officeDocument/2006/relationships/revisionLog" Target="revisionLog9.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FCAA7456-D2C8-4D80-BC3C-4B53C4D73EA1}" diskRevisions="1" revisionId="797" version="2">
  <header guid="{6E8984C9-AB95-4FB3-9677-D156262B46BB}" dateTime="2021-05-07T08:57:21" maxSheetId="11" userName="Oliver Quintero Perdomo" r:id="rId1">
    <sheetIdMap count="10">
      <sheetId val="1"/>
      <sheetId val="2"/>
      <sheetId val="3"/>
      <sheetId val="4"/>
      <sheetId val="5"/>
      <sheetId val="6"/>
      <sheetId val="7"/>
      <sheetId val="8"/>
      <sheetId val="9"/>
      <sheetId val="10"/>
    </sheetIdMap>
  </header>
  <header guid="{B162C02E-10E8-442D-95AF-C5616B55D719}" dateTime="2021-05-07T09:13:51" maxSheetId="11" userName="Ana Consuelo Rodriguez Rios" r:id="rId2" minRId="1">
    <sheetIdMap count="10">
      <sheetId val="1"/>
      <sheetId val="2"/>
      <sheetId val="3"/>
      <sheetId val="4"/>
      <sheetId val="5"/>
      <sheetId val="6"/>
      <sheetId val="7"/>
      <sheetId val="8"/>
      <sheetId val="9"/>
      <sheetId val="10"/>
    </sheetIdMap>
  </header>
  <header guid="{F54F0E3A-BEC3-4E22-90DD-20A733260198}" dateTime="2021-05-07T09:37:55" maxSheetId="11" userName="Oliver Quintero Perdomo" r:id="rId3" minRId="10">
    <sheetIdMap count="10">
      <sheetId val="1"/>
      <sheetId val="2"/>
      <sheetId val="3"/>
      <sheetId val="4"/>
      <sheetId val="5"/>
      <sheetId val="6"/>
      <sheetId val="7"/>
      <sheetId val="8"/>
      <sheetId val="9"/>
      <sheetId val="10"/>
    </sheetIdMap>
  </header>
  <header guid="{EF2B2B53-73F8-4142-B3BC-2120087625E9}" dateTime="2021-05-07T09:48:28" maxSheetId="11" userName="Oliver Quintero Perdomo" r:id="rId4" minRId="19">
    <sheetIdMap count="10">
      <sheetId val="1"/>
      <sheetId val="2"/>
      <sheetId val="3"/>
      <sheetId val="4"/>
      <sheetId val="5"/>
      <sheetId val="6"/>
      <sheetId val="7"/>
      <sheetId val="8"/>
      <sheetId val="9"/>
      <sheetId val="10"/>
    </sheetIdMap>
  </header>
  <header guid="{19DC170F-2495-493A-A5E4-7EA48AD18EAD}" dateTime="2021-05-07T09:48:43" maxSheetId="11" userName="Oliver Quintero Perdomo" r:id="rId5">
    <sheetIdMap count="10">
      <sheetId val="1"/>
      <sheetId val="2"/>
      <sheetId val="3"/>
      <sheetId val="4"/>
      <sheetId val="5"/>
      <sheetId val="6"/>
      <sheetId val="7"/>
      <sheetId val="8"/>
      <sheetId val="9"/>
      <sheetId val="10"/>
    </sheetIdMap>
  </header>
  <header guid="{57711F83-1E33-4E12-9344-9004990C2446}" dateTime="2021-05-07T09:49:05" maxSheetId="11" userName="Oliver Quintero Perdomo" r:id="rId6">
    <sheetIdMap count="10">
      <sheetId val="1"/>
      <sheetId val="2"/>
      <sheetId val="3"/>
      <sheetId val="4"/>
      <sheetId val="5"/>
      <sheetId val="6"/>
      <sheetId val="7"/>
      <sheetId val="8"/>
      <sheetId val="9"/>
      <sheetId val="10"/>
    </sheetIdMap>
  </header>
  <header guid="{8D81C674-FD31-4257-9521-89264FA5ECA4}" dateTime="2021-05-10T09:05:22" maxSheetId="11" userName="Leonardo Rodriguez Hernandez" r:id="rId7" minRId="36">
    <sheetIdMap count="10">
      <sheetId val="1"/>
      <sheetId val="2"/>
      <sheetId val="3"/>
      <sheetId val="4"/>
      <sheetId val="5"/>
      <sheetId val="6"/>
      <sheetId val="7"/>
      <sheetId val="8"/>
      <sheetId val="9"/>
      <sheetId val="10"/>
    </sheetIdMap>
  </header>
  <header guid="{ED91032C-66BF-4C7E-BA62-59FC1CA39F3C}" dateTime="2021-05-10T09:10:03" maxSheetId="11" userName="Ana Consuelo Rodriguez Rios" r:id="rId8" minRId="46">
    <sheetIdMap count="10">
      <sheetId val="1"/>
      <sheetId val="2"/>
      <sheetId val="3"/>
      <sheetId val="4"/>
      <sheetId val="5"/>
      <sheetId val="6"/>
      <sheetId val="7"/>
      <sheetId val="8"/>
      <sheetId val="9"/>
      <sheetId val="10"/>
    </sheetIdMap>
  </header>
  <header guid="{0611F496-7463-4179-9DC6-CF84B5C9EE2E}" dateTime="2021-05-10T09:12:10" maxSheetId="11" userName="Leonardo Rodriguez Hernandez" r:id="rId9" minRId="47">
    <sheetIdMap count="10">
      <sheetId val="1"/>
      <sheetId val="2"/>
      <sheetId val="3"/>
      <sheetId val="4"/>
      <sheetId val="5"/>
      <sheetId val="6"/>
      <sheetId val="7"/>
      <sheetId val="8"/>
      <sheetId val="9"/>
      <sheetId val="10"/>
    </sheetIdMap>
  </header>
  <header guid="{85B1FF76-367A-4A02-859A-F41812687072}" dateTime="2021-05-10T09:19:39" maxSheetId="11" userName="Ana Consuelo Rodriguez Rios" r:id="rId10" minRId="48">
    <sheetIdMap count="10">
      <sheetId val="1"/>
      <sheetId val="2"/>
      <sheetId val="3"/>
      <sheetId val="4"/>
      <sheetId val="5"/>
      <sheetId val="6"/>
      <sheetId val="7"/>
      <sheetId val="8"/>
      <sheetId val="9"/>
      <sheetId val="10"/>
    </sheetIdMap>
  </header>
  <header guid="{03D554BF-7ACD-471A-B9B6-5AD0317C1226}" dateTime="2021-05-10T09:21:38" maxSheetId="11" userName="Leonardo Rodriguez Hernandez" r:id="rId11" minRId="49">
    <sheetIdMap count="10">
      <sheetId val="1"/>
      <sheetId val="2"/>
      <sheetId val="3"/>
      <sheetId val="4"/>
      <sheetId val="5"/>
      <sheetId val="6"/>
      <sheetId val="7"/>
      <sheetId val="8"/>
      <sheetId val="9"/>
      <sheetId val="10"/>
    </sheetIdMap>
  </header>
  <header guid="{3ACA775D-FDC9-458E-9BCC-BFF1992349AD}" dateTime="2021-05-10T09:30:27" maxSheetId="11" userName="Leonardo Rodriguez Hernandez" r:id="rId12" minRId="50" maxRId="51">
    <sheetIdMap count="10">
      <sheetId val="1"/>
      <sheetId val="2"/>
      <sheetId val="3"/>
      <sheetId val="4"/>
      <sheetId val="5"/>
      <sheetId val="6"/>
      <sheetId val="7"/>
      <sheetId val="8"/>
      <sheetId val="9"/>
      <sheetId val="10"/>
    </sheetIdMap>
  </header>
  <header guid="{036DF0C8-84AC-4E72-9714-B95D2CD791DE}" dateTime="2021-05-10T09:33:29" maxSheetId="11" userName="Leonardo Rodriguez Hernandez" r:id="rId13" minRId="52">
    <sheetIdMap count="10">
      <sheetId val="1"/>
      <sheetId val="2"/>
      <sheetId val="3"/>
      <sheetId val="4"/>
      <sheetId val="5"/>
      <sheetId val="6"/>
      <sheetId val="7"/>
      <sheetId val="8"/>
      <sheetId val="9"/>
      <sheetId val="10"/>
    </sheetIdMap>
  </header>
  <header guid="{EBF0165C-E34B-41FA-8178-1F007D29D01A}" dateTime="2021-05-10T09:39:40" maxSheetId="11" userName="Leonardo Rodriguez Hernandez" r:id="rId14" minRId="53">
    <sheetIdMap count="10">
      <sheetId val="1"/>
      <sheetId val="2"/>
      <sheetId val="3"/>
      <sheetId val="4"/>
      <sheetId val="5"/>
      <sheetId val="6"/>
      <sheetId val="7"/>
      <sheetId val="8"/>
      <sheetId val="9"/>
      <sheetId val="10"/>
    </sheetIdMap>
  </header>
  <header guid="{ACF5E61E-4E80-4D53-AFD7-A1EF26079514}" dateTime="2021-05-10T09:49:51" maxSheetId="11" userName="Leonardo Rodriguez Hernandez" r:id="rId15" minRId="54">
    <sheetIdMap count="10">
      <sheetId val="1"/>
      <sheetId val="2"/>
      <sheetId val="3"/>
      <sheetId val="4"/>
      <sheetId val="5"/>
      <sheetId val="6"/>
      <sheetId val="7"/>
      <sheetId val="8"/>
      <sheetId val="9"/>
      <sheetId val="10"/>
    </sheetIdMap>
  </header>
  <header guid="{0DA2F463-04C0-4426-985C-2DC491823E94}" dateTime="2021-05-10T11:45:37" maxSheetId="11" userName="harold campos" r:id="rId16" minRId="55" maxRId="56">
    <sheetIdMap count="10">
      <sheetId val="1"/>
      <sheetId val="2"/>
      <sheetId val="3"/>
      <sheetId val="4"/>
      <sheetId val="5"/>
      <sheetId val="6"/>
      <sheetId val="7"/>
      <sheetId val="8"/>
      <sheetId val="9"/>
      <sheetId val="10"/>
    </sheetIdMap>
  </header>
  <header guid="{BCF2234E-57F3-4825-BE7F-C4D1A9330EE0}" dateTime="2021-05-10T11:48:37" maxSheetId="11" userName="Maria Fernanda Cristancho Torres" r:id="rId17" minRId="66" maxRId="67">
    <sheetIdMap count="10">
      <sheetId val="1"/>
      <sheetId val="2"/>
      <sheetId val="3"/>
      <sheetId val="4"/>
      <sheetId val="5"/>
      <sheetId val="6"/>
      <sheetId val="7"/>
      <sheetId val="8"/>
      <sheetId val="9"/>
      <sheetId val="10"/>
    </sheetIdMap>
  </header>
  <header guid="{9A1AB861-8F19-47CF-8846-CA2DADEBE0BF}" dateTime="2021-05-10T11:49:53" maxSheetId="11" userName="Maria Fernanda Cristancho Torres" r:id="rId18" minRId="77" maxRId="79">
    <sheetIdMap count="10">
      <sheetId val="1"/>
      <sheetId val="2"/>
      <sheetId val="3"/>
      <sheetId val="4"/>
      <sheetId val="5"/>
      <sheetId val="6"/>
      <sheetId val="7"/>
      <sheetId val="8"/>
      <sheetId val="9"/>
      <sheetId val="10"/>
    </sheetIdMap>
  </header>
  <header guid="{E72C901E-10D2-4FF0-BC2F-2206A8DFD279}" dateTime="2021-05-10T11:51:07" maxSheetId="11" userName="Maria Fernanda Cristancho Torres" r:id="rId19" minRId="80">
    <sheetIdMap count="10">
      <sheetId val="1"/>
      <sheetId val="2"/>
      <sheetId val="3"/>
      <sheetId val="4"/>
      <sheetId val="5"/>
      <sheetId val="6"/>
      <sheetId val="7"/>
      <sheetId val="8"/>
      <sheetId val="9"/>
      <sheetId val="10"/>
    </sheetIdMap>
  </header>
  <header guid="{B07247E7-D5DF-496C-80AB-C28B889A3A54}" dateTime="2021-05-10T11:55:12" maxSheetId="11" userName="harold campos" r:id="rId20" minRId="90">
    <sheetIdMap count="10">
      <sheetId val="1"/>
      <sheetId val="2"/>
      <sheetId val="3"/>
      <sheetId val="4"/>
      <sheetId val="5"/>
      <sheetId val="6"/>
      <sheetId val="7"/>
      <sheetId val="8"/>
      <sheetId val="9"/>
      <sheetId val="10"/>
    </sheetIdMap>
  </header>
  <header guid="{462ACA32-0AED-483A-AF40-B89119E5A2D9}" dateTime="2021-05-10T12:33:09" maxSheetId="11" userName="harold campos" r:id="rId21" minRId="100" maxRId="105">
    <sheetIdMap count="10">
      <sheetId val="1"/>
      <sheetId val="2"/>
      <sheetId val="3"/>
      <sheetId val="4"/>
      <sheetId val="5"/>
      <sheetId val="6"/>
      <sheetId val="7"/>
      <sheetId val="8"/>
      <sheetId val="9"/>
      <sheetId val="10"/>
    </sheetIdMap>
  </header>
  <header guid="{C2585AE8-852F-4BDC-83FB-AF4D8594FBD4}" dateTime="2021-05-10T12:40:31" maxSheetId="11" userName="harold campos" r:id="rId22">
    <sheetIdMap count="10">
      <sheetId val="1"/>
      <sheetId val="2"/>
      <sheetId val="3"/>
      <sheetId val="4"/>
      <sheetId val="5"/>
      <sheetId val="6"/>
      <sheetId val="7"/>
      <sheetId val="8"/>
      <sheetId val="9"/>
      <sheetId val="10"/>
    </sheetIdMap>
  </header>
  <header guid="{8FAEE604-2050-4471-B5DE-FAEB723CD27D}" dateTime="2021-05-10T13:11:03" maxSheetId="11" userName="Oliver Quintero Perdomo" r:id="rId23" minRId="124" maxRId="127">
    <sheetIdMap count="10">
      <sheetId val="1"/>
      <sheetId val="2"/>
      <sheetId val="3"/>
      <sheetId val="4"/>
      <sheetId val="5"/>
      <sheetId val="6"/>
      <sheetId val="7"/>
      <sheetId val="8"/>
      <sheetId val="9"/>
      <sheetId val="10"/>
    </sheetIdMap>
  </header>
  <header guid="{4849F7B3-BD5F-4773-BE8A-DE91E82EDDD9}" dateTime="2021-05-10T13:16:51" maxSheetId="11" userName="Oliver Quintero Perdomo" r:id="rId24" minRId="136" maxRId="138">
    <sheetIdMap count="10">
      <sheetId val="1"/>
      <sheetId val="2"/>
      <sheetId val="3"/>
      <sheetId val="4"/>
      <sheetId val="5"/>
      <sheetId val="6"/>
      <sheetId val="7"/>
      <sheetId val="8"/>
      <sheetId val="9"/>
      <sheetId val="10"/>
    </sheetIdMap>
  </header>
  <header guid="{1B1EAFBC-4701-4FB6-94EE-DE2CF19BCA3D}" dateTime="2021-05-10T13:48:49" maxSheetId="11" userName="Maria Fernanda Cristancho Torres" r:id="rId25" minRId="147" maxRId="148">
    <sheetIdMap count="10">
      <sheetId val="1"/>
      <sheetId val="2"/>
      <sheetId val="3"/>
      <sheetId val="4"/>
      <sheetId val="5"/>
      <sheetId val="6"/>
      <sheetId val="7"/>
      <sheetId val="8"/>
      <sheetId val="9"/>
      <sheetId val="10"/>
    </sheetIdMap>
  </header>
  <header guid="{4272D8BA-B4FB-4903-9228-BFA52FB61B0C}" dateTime="2021-05-10T16:00:56" maxSheetId="11" userName="Luis Alfonso Velandia Gonzalez" r:id="rId26" minRId="149" maxRId="150">
    <sheetIdMap count="10">
      <sheetId val="1"/>
      <sheetId val="2"/>
      <sheetId val="3"/>
      <sheetId val="4"/>
      <sheetId val="5"/>
      <sheetId val="6"/>
      <sheetId val="7"/>
      <sheetId val="8"/>
      <sheetId val="9"/>
      <sheetId val="10"/>
    </sheetIdMap>
  </header>
  <header guid="{D0608237-027B-45F4-A788-E6E609D8B410}" dateTime="2021-05-10T17:10:48" maxSheetId="11" userName="Nathalia Carolina Insuasty Delgado" r:id="rId27" minRId="160">
    <sheetIdMap count="10">
      <sheetId val="1"/>
      <sheetId val="2"/>
      <sheetId val="3"/>
      <sheetId val="4"/>
      <sheetId val="5"/>
      <sheetId val="6"/>
      <sheetId val="7"/>
      <sheetId val="8"/>
      <sheetId val="9"/>
      <sheetId val="10"/>
    </sheetIdMap>
  </header>
  <header guid="{BB5A8771-0276-4707-A56B-4A749ABBD826}" dateTime="2021-05-10T17:18:38" maxSheetId="11" userName="Nathalia Carolina Insuasty Delgado" r:id="rId28" minRId="170" maxRId="171">
    <sheetIdMap count="10">
      <sheetId val="1"/>
      <sheetId val="2"/>
      <sheetId val="3"/>
      <sheetId val="4"/>
      <sheetId val="5"/>
      <sheetId val="6"/>
      <sheetId val="7"/>
      <sheetId val="8"/>
      <sheetId val="9"/>
      <sheetId val="10"/>
    </sheetIdMap>
  </header>
  <header guid="{5C8EE80C-C94E-44FA-A3EE-614C95276FAF}" dateTime="2021-05-10T17:19:41" maxSheetId="11" userName="Nathalia Carolina Insuasty Delgado" r:id="rId29" minRId="181">
    <sheetIdMap count="10">
      <sheetId val="1"/>
      <sheetId val="2"/>
      <sheetId val="3"/>
      <sheetId val="4"/>
      <sheetId val="5"/>
      <sheetId val="6"/>
      <sheetId val="7"/>
      <sheetId val="8"/>
      <sheetId val="9"/>
      <sheetId val="10"/>
    </sheetIdMap>
  </header>
  <header guid="{BA28FEA2-A157-42C7-BB9F-BDF9DBF5E6BA}" dateTime="2021-05-10T17:23:25" maxSheetId="11" userName="Nathalia Carolina Insuasty Delgado" r:id="rId30" minRId="182">
    <sheetIdMap count="10">
      <sheetId val="1"/>
      <sheetId val="2"/>
      <sheetId val="3"/>
      <sheetId val="4"/>
      <sheetId val="5"/>
      <sheetId val="6"/>
      <sheetId val="7"/>
      <sheetId val="8"/>
      <sheetId val="9"/>
      <sheetId val="10"/>
    </sheetIdMap>
  </header>
  <header guid="{A987EBE2-D8A3-44A6-ADDE-F011A3E7A7F9}" dateTime="2021-05-10T21:37:06" maxSheetId="11" userName="Yolanda Castros Salcedo" r:id="rId31" minRId="192">
    <sheetIdMap count="10">
      <sheetId val="1"/>
      <sheetId val="2"/>
      <sheetId val="3"/>
      <sheetId val="4"/>
      <sheetId val="5"/>
      <sheetId val="6"/>
      <sheetId val="7"/>
      <sheetId val="8"/>
      <sheetId val="9"/>
      <sheetId val="10"/>
    </sheetIdMap>
  </header>
  <header guid="{795043B2-6B95-4FD9-9FF6-45DF9E1D2EA3}" dateTime="2021-05-10T21:58:09" maxSheetId="11" userName="Yolanda Castros Salcedo" r:id="rId32" minRId="202" maxRId="205">
    <sheetIdMap count="10">
      <sheetId val="1"/>
      <sheetId val="2"/>
      <sheetId val="3"/>
      <sheetId val="4"/>
      <sheetId val="5"/>
      <sheetId val="6"/>
      <sheetId val="7"/>
      <sheetId val="8"/>
      <sheetId val="9"/>
      <sheetId val="10"/>
    </sheetIdMap>
  </header>
  <header guid="{75AED88F-9EF3-4EDB-9955-5B6018D6227B}" dateTime="2021-05-11T05:40:26" maxSheetId="11" userName="Usuario" r:id="rId33" minRId="215" maxRId="220">
    <sheetIdMap count="10">
      <sheetId val="1"/>
      <sheetId val="2"/>
      <sheetId val="3"/>
      <sheetId val="4"/>
      <sheetId val="5"/>
      <sheetId val="6"/>
      <sheetId val="7"/>
      <sheetId val="8"/>
      <sheetId val="9"/>
      <sheetId val="10"/>
    </sheetIdMap>
  </header>
  <header guid="{27988665-FEC1-4FD9-A3C3-4884671093C1}" dateTime="2021-05-11T06:25:38" maxSheetId="11" userName="Usuario" r:id="rId34" minRId="230" maxRId="231">
    <sheetIdMap count="10">
      <sheetId val="1"/>
      <sheetId val="2"/>
      <sheetId val="3"/>
      <sheetId val="4"/>
      <sheetId val="5"/>
      <sheetId val="6"/>
      <sheetId val="7"/>
      <sheetId val="8"/>
      <sheetId val="9"/>
      <sheetId val="10"/>
    </sheetIdMap>
  </header>
  <header guid="{AC9F73BF-E8FA-4F18-9526-863D98055125}" dateTime="2021-05-11T09:55:52" maxSheetId="11" userName="Jhon Alexander Gomez Arevalo" r:id="rId35" minRId="241">
    <sheetIdMap count="10">
      <sheetId val="1"/>
      <sheetId val="2"/>
      <sheetId val="3"/>
      <sheetId val="4"/>
      <sheetId val="5"/>
      <sheetId val="6"/>
      <sheetId val="7"/>
      <sheetId val="8"/>
      <sheetId val="9"/>
      <sheetId val="10"/>
    </sheetIdMap>
  </header>
  <header guid="{A800E4EC-D0F1-4D46-BEB3-50991C93ACEA}" dateTime="2021-05-11T10:10:09" maxSheetId="11" userName="Jhon Alexander Gomez Arevalo" r:id="rId36">
    <sheetIdMap count="10">
      <sheetId val="1"/>
      <sheetId val="2"/>
      <sheetId val="3"/>
      <sheetId val="4"/>
      <sheetId val="5"/>
      <sheetId val="6"/>
      <sheetId val="7"/>
      <sheetId val="8"/>
      <sheetId val="9"/>
      <sheetId val="10"/>
    </sheetIdMap>
  </header>
  <header guid="{70785610-FDEC-489D-BAE5-78FB293E55CA}" dateTime="2021-05-11T10:13:08" maxSheetId="11" userName="Luis Alfonso Velandia Gonzalez" r:id="rId37" minRId="260" maxRId="261">
    <sheetIdMap count="10">
      <sheetId val="1"/>
      <sheetId val="2"/>
      <sheetId val="3"/>
      <sheetId val="4"/>
      <sheetId val="5"/>
      <sheetId val="6"/>
      <sheetId val="7"/>
      <sheetId val="8"/>
      <sheetId val="9"/>
      <sheetId val="10"/>
    </sheetIdMap>
  </header>
  <header guid="{CA25B59C-FC26-4AD7-9E22-B8DE3CAE0449}" dateTime="2021-05-11T10:24:08" maxSheetId="11" userName="Luis Alfonso Velandia Gonzalez" r:id="rId38" minRId="271" maxRId="272">
    <sheetIdMap count="10">
      <sheetId val="1"/>
      <sheetId val="2"/>
      <sheetId val="3"/>
      <sheetId val="4"/>
      <sheetId val="5"/>
      <sheetId val="6"/>
      <sheetId val="7"/>
      <sheetId val="8"/>
      <sheetId val="9"/>
      <sheetId val="10"/>
    </sheetIdMap>
  </header>
  <header guid="{C72272BF-7193-4156-8416-809600E1195A}" dateTime="2021-05-11T10:34:04" maxSheetId="11" userName="Nayibi Trejos Hoyos" r:id="rId39" minRId="273" maxRId="274">
    <sheetIdMap count="10">
      <sheetId val="1"/>
      <sheetId val="2"/>
      <sheetId val="3"/>
      <sheetId val="4"/>
      <sheetId val="5"/>
      <sheetId val="6"/>
      <sheetId val="7"/>
      <sheetId val="8"/>
      <sheetId val="9"/>
      <sheetId val="10"/>
    </sheetIdMap>
  </header>
  <header guid="{5CB0C531-FF1E-4949-9B74-F67924007F03}" dateTime="2021-05-11T10:37:33" maxSheetId="11" userName="Nayibi Trejos Hoyos" r:id="rId40">
    <sheetIdMap count="10">
      <sheetId val="1"/>
      <sheetId val="2"/>
      <sheetId val="3"/>
      <sheetId val="4"/>
      <sheetId val="5"/>
      <sheetId val="6"/>
      <sheetId val="7"/>
      <sheetId val="8"/>
      <sheetId val="9"/>
      <sheetId val="10"/>
    </sheetIdMap>
  </header>
  <header guid="{465D7760-987A-4873-9DF3-EEEBC0488BCD}" dateTime="2021-05-11T10:45:01" maxSheetId="11" userName="Nathalia Carolina Insuasty Delgado" r:id="rId41" minRId="293" maxRId="294">
    <sheetIdMap count="10">
      <sheetId val="1"/>
      <sheetId val="2"/>
      <sheetId val="3"/>
      <sheetId val="4"/>
      <sheetId val="5"/>
      <sheetId val="6"/>
      <sheetId val="7"/>
      <sheetId val="8"/>
      <sheetId val="9"/>
      <sheetId val="10"/>
    </sheetIdMap>
  </header>
  <header guid="{A60D53D7-CA27-4DE1-8E8E-3AA099894639}" dateTime="2021-05-11T12:04:04" maxSheetId="11" userName="harold campos" r:id="rId42" minRId="304" maxRId="306">
    <sheetIdMap count="10">
      <sheetId val="1"/>
      <sheetId val="2"/>
      <sheetId val="3"/>
      <sheetId val="4"/>
      <sheetId val="5"/>
      <sheetId val="6"/>
      <sheetId val="7"/>
      <sheetId val="8"/>
      <sheetId val="9"/>
      <sheetId val="10"/>
    </sheetIdMap>
  </header>
  <header guid="{4CD23A42-4BD8-429D-98FF-798FC3D2B36E}" dateTime="2021-05-11T13:24:21" maxSheetId="11" userName="Usuario" r:id="rId43" minRId="316" maxRId="318">
    <sheetIdMap count="10">
      <sheetId val="1"/>
      <sheetId val="2"/>
      <sheetId val="3"/>
      <sheetId val="4"/>
      <sheetId val="5"/>
      <sheetId val="6"/>
      <sheetId val="7"/>
      <sheetId val="8"/>
      <sheetId val="9"/>
      <sheetId val="10"/>
    </sheetIdMap>
  </header>
  <header guid="{B440A1E1-5C59-41C7-9ED7-E7EE1591BA42}" dateTime="2021-05-11T14:45:59" maxSheetId="11" userName="Mónica Patricia Rincón Velandia" r:id="rId44" minRId="319">
    <sheetIdMap count="10">
      <sheetId val="1"/>
      <sheetId val="2"/>
      <sheetId val="3"/>
      <sheetId val="4"/>
      <sheetId val="5"/>
      <sheetId val="6"/>
      <sheetId val="7"/>
      <sheetId val="8"/>
      <sheetId val="9"/>
      <sheetId val="10"/>
    </sheetIdMap>
  </header>
  <header guid="{955C8DE7-F46B-4F9E-B6EB-96A8DDE77619}" dateTime="2021-05-11T19:06:26" maxSheetId="11" userName="Yolanda Castros Salcedo" r:id="rId45">
    <sheetIdMap count="10">
      <sheetId val="1"/>
      <sheetId val="2"/>
      <sheetId val="3"/>
      <sheetId val="4"/>
      <sheetId val="5"/>
      <sheetId val="6"/>
      <sheetId val="7"/>
      <sheetId val="8"/>
      <sheetId val="9"/>
      <sheetId val="10"/>
    </sheetIdMap>
  </header>
  <header guid="{7D798843-4F9A-4F5A-885A-01F7B399227F}" dateTime="2021-05-12T08:53:14" maxSheetId="11" userName="Usuario" r:id="rId46" minRId="329" maxRId="330">
    <sheetIdMap count="10">
      <sheetId val="1"/>
      <sheetId val="2"/>
      <sheetId val="3"/>
      <sheetId val="4"/>
      <sheetId val="5"/>
      <sheetId val="6"/>
      <sheetId val="7"/>
      <sheetId val="8"/>
      <sheetId val="9"/>
      <sheetId val="10"/>
    </sheetIdMap>
  </header>
  <header guid="{46A6FE49-E119-4A71-8ED9-4BC731AFDC8C}" dateTime="2021-05-12T09:43:04" maxSheetId="11" userName="Lesly Alejandra Velasquez Moreno" r:id="rId47" minRId="331" maxRId="333">
    <sheetIdMap count="10">
      <sheetId val="1"/>
      <sheetId val="2"/>
      <sheetId val="3"/>
      <sheetId val="4"/>
      <sheetId val="5"/>
      <sheetId val="6"/>
      <sheetId val="7"/>
      <sheetId val="8"/>
      <sheetId val="9"/>
      <sheetId val="10"/>
    </sheetIdMap>
  </header>
  <header guid="{A5CC6C46-27CD-4ABF-916B-A5FFFA667608}" dateTime="2021-05-12T09:58:19" maxSheetId="11" userName="Nathalia Carolina Insuasty Delgado" r:id="rId48" minRId="343" maxRId="344">
    <sheetIdMap count="10">
      <sheetId val="1"/>
      <sheetId val="2"/>
      <sheetId val="3"/>
      <sheetId val="4"/>
      <sheetId val="5"/>
      <sheetId val="6"/>
      <sheetId val="7"/>
      <sheetId val="8"/>
      <sheetId val="9"/>
      <sheetId val="10"/>
    </sheetIdMap>
  </header>
  <header guid="{2132FAA2-514B-449C-8F2E-DB974B9633F0}" dateTime="2021-05-12T10:04:37" maxSheetId="11" userName="Nathalia Carolina Insuasty Delgado" r:id="rId49" minRId="354" maxRId="356">
    <sheetIdMap count="10">
      <sheetId val="1"/>
      <sheetId val="2"/>
      <sheetId val="3"/>
      <sheetId val="4"/>
      <sheetId val="5"/>
      <sheetId val="6"/>
      <sheetId val="7"/>
      <sheetId val="8"/>
      <sheetId val="9"/>
      <sheetId val="10"/>
    </sheetIdMap>
  </header>
  <header guid="{BC2D7151-23D3-4DDE-8323-07B7EA457F58}" dateTime="2021-05-12T16:46:48" maxSheetId="11" userName="Yolanda Castros Salcedo" r:id="rId50" minRId="357" maxRId="411">
    <sheetIdMap count="10">
      <sheetId val="1"/>
      <sheetId val="2"/>
      <sheetId val="3"/>
      <sheetId val="4"/>
      <sheetId val="5"/>
      <sheetId val="6"/>
      <sheetId val="7"/>
      <sheetId val="8"/>
      <sheetId val="9"/>
      <sheetId val="10"/>
    </sheetIdMap>
  </header>
  <header guid="{8FB98C96-4443-4C80-9AF8-4E7EF75AA8AD}" dateTime="2021-05-19T14:47:23" maxSheetId="11" userName="Yolanda Castros Salcedo" r:id="rId51" minRId="421" maxRId="490">
    <sheetIdMap count="10">
      <sheetId val="1"/>
      <sheetId val="2"/>
      <sheetId val="3"/>
      <sheetId val="4"/>
      <sheetId val="5"/>
      <sheetId val="6"/>
      <sheetId val="7"/>
      <sheetId val="8"/>
      <sheetId val="9"/>
      <sheetId val="10"/>
    </sheetIdMap>
  </header>
  <header guid="{3CD09250-E766-4C1A-8194-280D22102893}" dateTime="2021-05-30T06:29:45" maxSheetId="11" userName="Yolanda Castros Salcedo" r:id="rId52" minRId="500" maxRId="519">
    <sheetIdMap count="10">
      <sheetId val="1"/>
      <sheetId val="2"/>
      <sheetId val="3"/>
      <sheetId val="4"/>
      <sheetId val="5"/>
      <sheetId val="6"/>
      <sheetId val="7"/>
      <sheetId val="8"/>
      <sheetId val="9"/>
      <sheetId val="10"/>
    </sheetIdMap>
  </header>
  <header guid="{0D444313-42F4-436F-9E51-4BB6507C84C6}" dateTime="2021-05-30T06:41:35" maxSheetId="11" userName="Yolanda Castros Salcedo" r:id="rId53" minRId="529" maxRId="565">
    <sheetIdMap count="10">
      <sheetId val="1"/>
      <sheetId val="2"/>
      <sheetId val="3"/>
      <sheetId val="4"/>
      <sheetId val="5"/>
      <sheetId val="6"/>
      <sheetId val="7"/>
      <sheetId val="8"/>
      <sheetId val="9"/>
      <sheetId val="10"/>
    </sheetIdMap>
  </header>
  <header guid="{DA363C43-14AB-42DD-941B-4681521C2521}" dateTime="2021-05-30T06:47:22" maxSheetId="11" userName="Yolanda Castros Salcedo" r:id="rId54" minRId="575" maxRId="599">
    <sheetIdMap count="10">
      <sheetId val="1"/>
      <sheetId val="2"/>
      <sheetId val="3"/>
      <sheetId val="4"/>
      <sheetId val="5"/>
      <sheetId val="6"/>
      <sheetId val="7"/>
      <sheetId val="8"/>
      <sheetId val="9"/>
      <sheetId val="10"/>
    </sheetIdMap>
  </header>
  <header guid="{0F81C9EA-24F9-452D-8C13-1AFE1C68690C}" dateTime="2021-05-30T07:11:26" maxSheetId="11" userName="Yolanda Castros Salcedo" r:id="rId55" minRId="609" maxRId="615">
    <sheetIdMap count="10">
      <sheetId val="1"/>
      <sheetId val="2"/>
      <sheetId val="3"/>
      <sheetId val="4"/>
      <sheetId val="5"/>
      <sheetId val="6"/>
      <sheetId val="7"/>
      <sheetId val="8"/>
      <sheetId val="9"/>
      <sheetId val="10"/>
    </sheetIdMap>
  </header>
  <header guid="{B7F245E8-1A41-4ABA-A9ED-87A070C13C0B}" dateTime="2021-05-30T07:23:42" maxSheetId="11" userName="Yolanda Castros Salcedo" r:id="rId56" minRId="625" maxRId="633">
    <sheetIdMap count="10">
      <sheetId val="1"/>
      <sheetId val="2"/>
      <sheetId val="3"/>
      <sheetId val="4"/>
      <sheetId val="5"/>
      <sheetId val="6"/>
      <sheetId val="7"/>
      <sheetId val="8"/>
      <sheetId val="9"/>
      <sheetId val="10"/>
    </sheetIdMap>
  </header>
  <header guid="{B3EF4C2F-4BC7-4C03-A43F-0979808E40B3}" dateTime="2021-05-30T07:32:43" maxSheetId="11" userName="Yolanda Castros Salcedo" r:id="rId57">
    <sheetIdMap count="10">
      <sheetId val="1"/>
      <sheetId val="2"/>
      <sheetId val="3"/>
      <sheetId val="4"/>
      <sheetId val="5"/>
      <sheetId val="6"/>
      <sheetId val="7"/>
      <sheetId val="8"/>
      <sheetId val="9"/>
      <sheetId val="10"/>
    </sheetIdMap>
  </header>
  <header guid="{748B479C-89B1-4FB0-B45D-ECC294A31087}" dateTime="2021-05-30T07:45:29" maxSheetId="11" userName="Yolanda Castros Salcedo" r:id="rId58" minRId="652" maxRId="653">
    <sheetIdMap count="10">
      <sheetId val="1"/>
      <sheetId val="2"/>
      <sheetId val="3"/>
      <sheetId val="4"/>
      <sheetId val="5"/>
      <sheetId val="6"/>
      <sheetId val="7"/>
      <sheetId val="8"/>
      <sheetId val="9"/>
      <sheetId val="10"/>
    </sheetIdMap>
  </header>
  <header guid="{2DBB4EBA-892A-437D-B649-939C3B37D891}" dateTime="2021-05-30T22:22:05" maxSheetId="11" userName="Yolanda Castros Salcedo" r:id="rId59" minRId="654" maxRId="669">
    <sheetIdMap count="10">
      <sheetId val="1"/>
      <sheetId val="2"/>
      <sheetId val="3"/>
      <sheetId val="4"/>
      <sheetId val="5"/>
      <sheetId val="6"/>
      <sheetId val="7"/>
      <sheetId val="8"/>
      <sheetId val="9"/>
      <sheetId val="10"/>
    </sheetIdMap>
  </header>
  <header guid="{CC08416D-6781-44D2-A215-8B9386660769}" dateTime="2021-05-30T22:26:50" maxSheetId="11" userName="Yolanda Castros Salcedo" r:id="rId60" minRId="679" maxRId="680">
    <sheetIdMap count="10">
      <sheetId val="1"/>
      <sheetId val="2"/>
      <sheetId val="3"/>
      <sheetId val="4"/>
      <sheetId val="5"/>
      <sheetId val="6"/>
      <sheetId val="7"/>
      <sheetId val="8"/>
      <sheetId val="9"/>
      <sheetId val="10"/>
    </sheetIdMap>
  </header>
  <header guid="{C2FCAB98-ABD9-4277-ADEB-C2BDBAA565A5}" dateTime="2021-05-30T23:07:34" maxSheetId="11" userName="Yolanda Castros Salcedo" r:id="rId61" minRId="690" maxRId="701">
    <sheetIdMap count="10">
      <sheetId val="1"/>
      <sheetId val="2"/>
      <sheetId val="3"/>
      <sheetId val="4"/>
      <sheetId val="5"/>
      <sheetId val="6"/>
      <sheetId val="7"/>
      <sheetId val="8"/>
      <sheetId val="9"/>
      <sheetId val="10"/>
    </sheetIdMap>
  </header>
  <header guid="{765877F2-535F-4673-B4D4-402DB307291B}" dateTime="2021-05-31T15:19:38" maxSheetId="11" userName="Yolanda Castros Salcedo" r:id="rId62" minRId="711" maxRId="713">
    <sheetIdMap count="10">
      <sheetId val="1"/>
      <sheetId val="2"/>
      <sheetId val="3"/>
      <sheetId val="4"/>
      <sheetId val="5"/>
      <sheetId val="6"/>
      <sheetId val="7"/>
      <sheetId val="8"/>
      <sheetId val="9"/>
      <sheetId val="10"/>
    </sheetIdMap>
  </header>
  <header guid="{524C9990-BC75-4D6E-B3F3-C6249FBBDF94}" dateTime="2021-05-31T15:22:44" maxSheetId="11" userName="Yolanda Castros Salcedo" r:id="rId63" minRId="723" maxRId="779">
    <sheetIdMap count="10">
      <sheetId val="1"/>
      <sheetId val="2"/>
      <sheetId val="3"/>
      <sheetId val="4"/>
      <sheetId val="5"/>
      <sheetId val="6"/>
      <sheetId val="7"/>
      <sheetId val="8"/>
      <sheetId val="9"/>
      <sheetId val="10"/>
    </sheetIdMap>
  </header>
  <header guid="{FCAA7456-D2C8-4D80-BC3C-4B53C4D73EA1}" dateTime="2021-05-31T16:08:18" maxSheetId="11" userName="Jhon Alexander Gomez Arevalo" r:id="rId64">
    <sheetIdMap count="10">
      <sheetId val="1"/>
      <sheetId val="2"/>
      <sheetId val="3"/>
      <sheetId val="4"/>
      <sheetId val="5"/>
      <sheetId val="6"/>
      <sheetId val="7"/>
      <sheetId val="8"/>
      <sheetId val="9"/>
      <sheetId val="10"/>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revisionLog1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8" sId="7">
    <nc r="BH65" t="inlineStr">
      <is>
        <t>Anualmente la OTIC gestiona la contratación de un proveedor para realizar mantenimiento preventivo semestralmente y mantenimiento correctivo a demanda, cubriendo la totalidad de los equipos tecnológicos de la entidad. La programación es acordada al inicio del contrato lo cual queda documentado dentro de la carpeta del contrato junto con los informes de resultado de los mantenimientos. En caso de no poder realizarse los mantenimientos en las fechas inicialmente programadas, se reprogramarán.
Para el primer cuatrimestre se firmo el nuevo contrato de mantenimiento de bienes informaticos se adjunta como evidencia el acta de inicio.</t>
      </is>
    </nc>
  </rcc>
</revisions>
</file>

<file path=xl/revisions/revisionLog1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9" sId="7">
    <oc r="BI20" t="inlineStr">
      <is>
        <t>Se evidencio de acuerdo al "Plan de Seguridad y Privacidad de la Información" en la pagina 6, la necesidad de implementar el modelo de Seguridad y Privacidad de la información en el DASCD , mediante la contratación de servicios que realicen el mantenimiento preventivo y correctivo de los bienes informáticos de la entidad en pro de la salvaguarda efectiva de la información responsabilidad del Departamento.
Se encontraron las evidencias correspondientes en el Plan Anual de Adquisisciones Z:\7- Seg otros inf\OCI\3. Mapas_Riesgos\Riesgos de gestión y corrupción\Primer_Seguimiento - 2021\Evidencias\4-Seguridad de la Información\Control 1 y lo descrito en el Plan de Seguridad y Privaciad de la Informacion"</t>
      </is>
    </oc>
    <nc r="BI20" t="inlineStr">
      <is>
        <t>Se evidencio de acuerdo al "Plan de Seguridad y Privacidad de la Información" en la pagina 6, la necesidad de implementar el modelo de Seguridad y Privacidad de la información en el DASCD , mediante la contratación de servicios que realicen el mantenimiento preventivo y correctivo de los bienes informáticos de la entidad en pro de la salvaguarda efectiva de la información responsabilidad del Departamento.
Se encontraron las evidencias correspondientes en el Plan Anual de Adquisiciones Z:\7- Seg otros inf\OCI\3. Mapas_Riesgos\Riesgos de gestión y corrupción\Primer_Seguimiento - 2021\Evidencias\4-Seguridad de la Información\Control 1 y lo descrito en el Plan de Seguridad y Privacidad de la Información"  y Plan de seguridad en https://www.serviciocivil.gov.co/portal/sites/default/files/planeacion/E-SIN-PL-002%20PLAN_DE_SEGURIDAD_Y_PRIVACIDAD_DE_LA_INFORMACION_DASCD_2021.pdf</t>
      </is>
    </nc>
  </rcc>
</revisions>
</file>

<file path=xl/revisions/revisionLog1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7" sqref="A20:XFD21" start="0" length="2147483647">
    <dxf>
      <font>
        <sz val="11"/>
      </font>
    </dxf>
  </rfmt>
  <rfmt sheetId="7" sqref="A20:XFD21" start="0" length="2147483647">
    <dxf>
      <font>
        <sz val="12"/>
      </font>
    </dxf>
  </rfmt>
  <rcc rId="50" sId="7">
    <nc r="BI21" t="inlineStr">
      <is>
        <t xml:space="preserve">Se verifico la actualizacion del PETI a vigencia 2021.  La evidencia especifica se encuentra en el siguiente link https://www.serviciocivil.gov.co/portal/transparencia/planeacion/pol%C3%ADticas-lineamientos-y-manuales/plan-estrat%C3%A9gico-de-tecnolog%C3%ADas-de-la-0
</t>
      </is>
    </nc>
  </rcc>
  <rcc rId="51" sId="7">
    <nc r="BI22" t="inlineStr">
      <is>
        <t>Se verifico la informacin presentada en el comité del 30 de abril en el docuemnto proeyctado que se encuentra como evidencia en la siguiente direccion.   Z:\7- Seg otros inf\OCI\3. Mapas_Riesgos\Riesgos de gestión y corrupción\Primer_Seguimiento - 2021\Evidencias\4-Seguridad de la Información\Control 3</t>
      </is>
    </nc>
  </rcc>
</revisions>
</file>

<file path=xl/revisions/revisionLog1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2" sId="7">
    <nc r="BI23" t="inlineStr">
      <is>
        <t>Se valido frente a la nueva matriz de riesgoas en proceso de actualizacion, los cambios y ajsutes que se estan presentado para el primer cuatrimestre, algunso tales como el almcenamiento desprotegido, falta de cuidado en la dispociicion de los bienes informaticos, inadecuado control de cambios, entre otros que se describen en el anexo cargado como evidencia en :  Z:\7- Seg otros inf\OCI\3. Mapas_Riesgos\Riesgos de gestión y corrupción\Primer_Seguimiento - 2021\Evidencias\4-Seguridad de la Información\Control 4</t>
      </is>
    </nc>
  </rcc>
</revisions>
</file>

<file path=xl/revisions/revisionLog1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3" sId="7">
    <nc r="BI63" t="inlineStr">
      <is>
        <t xml:space="preserve">Se evidencio el registro de las novedadees presentadas en el mantenimiento de la paltaforma teconologica del DASCD, y los procesos realizados para atender dichas novedades. Se evidencia el registro en el fromato A-TIC-FM-007 </t>
      </is>
    </nc>
  </rcc>
</revisions>
</file>

<file path=xl/revisions/revisionLog1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4" sId="7">
    <oc r="BI63" t="inlineStr">
      <is>
        <t xml:space="preserve">Se evidencio el registro de las novedadees presentadas en el mantenimiento de la paltaforma teconologica del DASCD, y los procesos realizados para atender dichas novedades. Se evidencia el registro en el fromato A-TIC-FM-007 </t>
      </is>
    </oc>
    <nc r="BI63" t="inlineStr">
      <is>
        <t xml:space="preserve">Se evidencio el registro de las novedadees presentadas en el mantenimiento de la paltaforma teconologica del DASCD, y los procesos realizados para atender dichas novedades. Se evidencia el registro en el fromato A-TIC-FM-007 que se encuentra en Z:\7- Seg otros inf\OCI\3. Mapas_Riesgos\Riesgos de gestión y corrupción\Primer_Seguimiento - 2021\Evidencias\15-G_TIC
</t>
      </is>
    </nc>
  </rcc>
</revisions>
</file>

<file path=xl/revisions/revisionLog1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5" sId="7">
    <nc r="BI24" t="inlineStr">
      <is>
        <t>Se verifican las actas del comité de redacción el cual se desarrolla de manera mensual con la participación de un delegado por dependencia, donde se establecen los temas importantes a publicar, una vez se aprueba en comité desde Comunicacionbes se hace el desarrollo de la información y se remite a la dependencia con el fin de validar la información, contar con el visto bueno y proceder a realiar la divulgación.
Riesgo No materializado</t>
      </is>
    </nc>
  </rcc>
  <rcc rId="56" sId="7">
    <nc r="BI25" t="inlineStr">
      <is>
        <t>Se verifican las solicitudes, donde las dependencias realizan la solicitud por medo del formato establecido para tal fin, una vez verificado el diligenciamiento puede sser devuelto para cotrecceuones y/o en casi de estar correcto se procede a realizar la solicitud correspondiente e informa a as areas para su verificación ddicha solicitud.
Riesgo No materializado.</t>
      </is>
    </nc>
  </rcc>
  <rdn rId="0" localSheetId="1" customView="1" name="Z_2AFED0C1_CE42_480C_82B8_823DDDF7A1E0_.wvu.Rows" hidden="1" oldHidden="1">
    <formula>PORTADA!$47:$1048576,PORTADA!$25:$32,PORTADA!$34:$42</formula>
  </rdn>
  <rdn rId="0" localSheetId="1" customView="1" name="Z_2AFED0C1_CE42_480C_82B8_823DDDF7A1E0_.wvu.Cols" hidden="1" oldHidden="1">
    <formula>PORTADA!$IV:$WVW,PORTADA!$XFC:$XFD</formula>
  </rdn>
  <rdn rId="0" localSheetId="7" customView="1" name="Z_2AFED0C1_CE42_480C_82B8_823DDDF7A1E0_.wvu.Rows" hidden="1" oldHidden="1">
    <formula>'Riesgos Gestión'!$1:$7</formula>
  </rdn>
  <rdn rId="0" localSheetId="7" customView="1" name="Z_2AFED0C1_CE42_480C_82B8_823DDDF7A1E0_.wvu.Cols" hidden="1" oldHidden="1">
    <formula>'Riesgos Gestión'!$M:$BG</formula>
  </rdn>
  <rdn rId="0" localSheetId="7" customView="1" name="Z_2AFED0C1_CE42_480C_82B8_823DDDF7A1E0_.wvu.FilterData" hidden="1" oldHidden="1">
    <formula>'Riesgos Gestión'!$A$11:$BU$1614</formula>
  </rdn>
  <rdn rId="0" localSheetId="8" customView="1" name="Z_2AFED0C1_CE42_480C_82B8_823DDDF7A1E0_.wvu.PrintArea" hidden="1" oldHidden="1">
    <formula>' Riesgos corrupción'!$A$1:$BM$13</formula>
  </rdn>
  <rdn rId="0" localSheetId="8" customView="1" name="Z_2AFED0C1_CE42_480C_82B8_823DDDF7A1E0_.wvu.Cols" hidden="1" oldHidden="1">
    <formula>' Riesgos corrupción'!$J:$K</formula>
  </rdn>
  <rdn rId="0" localSheetId="9" customView="1" name="Z_2AFED0C1_CE42_480C_82B8_823DDDF7A1E0_.wvu.PrintArea" hidden="1" oldHidden="1">
    <formula>' Riesgos Seg Digital'!$A$1:$AH$14</formula>
  </rdn>
  <rdn rId="0" localSheetId="9" customView="1" name="Z_2AFED0C1_CE42_480C_82B8_823DDDF7A1E0_.wvu.Cols" hidden="1" oldHidden="1">
    <formula>' Riesgos Seg Digital'!$K:$K</formula>
  </rdn>
  <rcv guid="{2AFED0C1-CE42-480C-82B8-823DDDF7A1E0}" action="add"/>
</revisions>
</file>

<file path=xl/revisions/revisionLog1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6" sId="7">
    <nc r="BH24" t="inlineStr">
      <is>
        <t>se realizaron los respectivos comitezs de redacción  mensuales en los que las de´pendencias ponen en evidencia los temas importantes a comunicar y  dicha información es socializada una vez se tiene VB por parte de las dependencias para su posterior publicaciónm, se adjuntan las actas.</t>
      </is>
    </nc>
  </rcc>
  <rcc rId="67" sId="7">
    <nc r="BH25" t="inlineStr">
      <is>
        <t>todas las solicitudes remitidas por las dependencias fueron enviadas a traves del formato de solicitud, y en caso de tener la información incompleta fue devuelto para envio a producción. Adjunto los formatos</t>
      </is>
    </nc>
  </rcc>
  <rdn rId="0" localSheetId="1" customView="1" name="Z_D1CE8A1E_8F61_425E_9602_54FEE73BDE37_.wvu.Rows" hidden="1" oldHidden="1">
    <formula>PORTADA!$47:$1048576,PORTADA!$25:$32,PORTADA!$34:$42</formula>
  </rdn>
  <rdn rId="0" localSheetId="1" customView="1" name="Z_D1CE8A1E_8F61_425E_9602_54FEE73BDE37_.wvu.Cols" hidden="1" oldHidden="1">
    <formula>PORTADA!$IV:$WVW,PORTADA!$XFC:$XFD</formula>
  </rdn>
  <rdn rId="0" localSheetId="7" customView="1" name="Z_D1CE8A1E_8F61_425E_9602_54FEE73BDE37_.wvu.Rows" hidden="1" oldHidden="1">
    <formula>'Riesgos Gestión'!$1:$7</formula>
  </rdn>
  <rdn rId="0" localSheetId="7" customView="1" name="Z_D1CE8A1E_8F61_425E_9602_54FEE73BDE37_.wvu.Cols" hidden="1" oldHidden="1">
    <formula>'Riesgos Gestión'!$M:$BG</formula>
  </rdn>
  <rdn rId="0" localSheetId="7" customView="1" name="Z_D1CE8A1E_8F61_425E_9602_54FEE73BDE37_.wvu.FilterData" hidden="1" oldHidden="1">
    <formula>'Riesgos Gestión'!$A$11:$BU$1614</formula>
  </rdn>
  <rdn rId="0" localSheetId="8" customView="1" name="Z_D1CE8A1E_8F61_425E_9602_54FEE73BDE37_.wvu.PrintArea" hidden="1" oldHidden="1">
    <formula>' Riesgos corrupción'!$A$1:$BM$13</formula>
  </rdn>
  <rdn rId="0" localSheetId="8" customView="1" name="Z_D1CE8A1E_8F61_425E_9602_54FEE73BDE37_.wvu.Cols" hidden="1" oldHidden="1">
    <formula>' Riesgos corrupción'!$J:$K</formula>
  </rdn>
  <rdn rId="0" localSheetId="9" customView="1" name="Z_D1CE8A1E_8F61_425E_9602_54FEE73BDE37_.wvu.PrintArea" hidden="1" oldHidden="1">
    <formula>' Riesgos Seg Digital'!$A$1:$AH$14</formula>
  </rdn>
  <rdn rId="0" localSheetId="9" customView="1" name="Z_D1CE8A1E_8F61_425E_9602_54FEE73BDE37_.wvu.Cols" hidden="1" oldHidden="1">
    <formula>' Riesgos Seg Digital'!$K:$K</formula>
  </rdn>
  <rcv guid="{D1CE8A1E-8F61-425E-9602-54FEE73BDE37}" action="add"/>
</revisions>
</file>

<file path=xl/revisions/revisionLog1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7" sId="7">
    <nc r="J25">
      <v>3.4</v>
    </nc>
  </rcc>
  <rcc rId="78" sId="7">
    <oc r="BH25" t="inlineStr">
      <is>
        <t>todas las solicitudes remitidas por las dependencias fueron enviadas a traves del formato de solicitud, y en caso de tener la información incompleta fue devuelto para envio a producción. Adjunto los formatos</t>
      </is>
    </oc>
    <nc r="BH25" t="inlineStr">
      <is>
        <t>todas las solicitudes remitidas por las dependencias fueron enviadas a través del formato de solicitud, y en caso de tener la información incompleta fue devuelto para envio a producción. Adjunto los formatos</t>
      </is>
    </nc>
  </rcc>
  <rcc rId="79" sId="7">
    <oc r="BH24" t="inlineStr">
      <is>
        <t>se realizaron los respectivos comitezs de redacción  mensuales en los que las de´pendencias ponen en evidencia los temas importantes a comunicar y  dicha información es socializada una vez se tiene VB por parte de las dependencias para su posterior publicaciónm, se adjuntan las actas.</t>
      </is>
    </oc>
    <nc r="BH24" t="inlineStr">
      <is>
        <t>se realizaron los respectivos comitezs de redacción  mensuales en los que las dependencias ponen en evidencia los temas importantes a comunicar y  dicha información es socializada una vez se tiene VB por parte de las dependencias para su posterior publicación, se adjuntan las actas.</t>
      </is>
    </nc>
  </rcc>
</revisions>
</file>

<file path=xl/revisions/revisionLog1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0" sId="7">
    <nc r="BH26" t="inlineStr">
      <is>
        <t>todas las solicitudes remitidas por las dependencias fueron enviadas a través del formato de solicitud, y en caso de tener la información incompleta fue devuelto para envio a producción. Adjunto los formatos</t>
      </is>
    </nc>
  </rcc>
  <rcv guid="{D1CE8A1E-8F61-425E-9602-54FEE73BDE37}" action="delete"/>
  <rdn rId="0" localSheetId="1" customView="1" name="Z_D1CE8A1E_8F61_425E_9602_54FEE73BDE37_.wvu.Rows" hidden="1" oldHidden="1">
    <formula>PORTADA!$47:$1048576,PORTADA!$25:$32,PORTADA!$34:$42</formula>
    <oldFormula>PORTADA!$47:$1048576,PORTADA!$25:$32,PORTADA!$34:$42</oldFormula>
  </rdn>
  <rdn rId="0" localSheetId="1" customView="1" name="Z_D1CE8A1E_8F61_425E_9602_54FEE73BDE37_.wvu.Cols" hidden="1" oldHidden="1">
    <formula>PORTADA!$IV:$WVW,PORTADA!$XFC:$XFD</formula>
    <oldFormula>PORTADA!$IV:$WVW,PORTADA!$XFC:$XFD</oldFormula>
  </rdn>
  <rdn rId="0" localSheetId="7" customView="1" name="Z_D1CE8A1E_8F61_425E_9602_54FEE73BDE37_.wvu.Rows" hidden="1" oldHidden="1">
    <formula>'Riesgos Gestión'!$1:$7</formula>
    <oldFormula>'Riesgos Gestión'!$1:$7</oldFormula>
  </rdn>
  <rdn rId="0" localSheetId="7" customView="1" name="Z_D1CE8A1E_8F61_425E_9602_54FEE73BDE37_.wvu.Cols" hidden="1" oldHidden="1">
    <formula>'Riesgos Gestión'!$M:$BG</formula>
    <oldFormula>'Riesgos Gestión'!$M:$BG</oldFormula>
  </rdn>
  <rdn rId="0" localSheetId="7" customView="1" name="Z_D1CE8A1E_8F61_425E_9602_54FEE73BDE37_.wvu.FilterData" hidden="1" oldHidden="1">
    <formula>'Riesgos Gestión'!$A$11:$BU$1614</formula>
    <oldFormula>'Riesgos Gestión'!$A$11:$BU$1614</oldFormula>
  </rdn>
  <rdn rId="0" localSheetId="8" customView="1" name="Z_D1CE8A1E_8F61_425E_9602_54FEE73BDE37_.wvu.PrintArea" hidden="1" oldHidden="1">
    <formula>' Riesgos corrupción'!$A$1:$BM$13</formula>
    <oldFormula>' Riesgos corrupción'!$A$1:$BM$13</oldFormula>
  </rdn>
  <rdn rId="0" localSheetId="8" customView="1" name="Z_D1CE8A1E_8F61_425E_9602_54FEE73BDE37_.wvu.Cols" hidden="1" oldHidden="1">
    <formula>' Riesgos corrupción'!$J:$K</formula>
    <oldFormula>' Riesgos corrupción'!$J:$K</oldFormula>
  </rdn>
  <rdn rId="0" localSheetId="9" customView="1" name="Z_D1CE8A1E_8F61_425E_9602_54FEE73BDE37_.wvu.PrintArea" hidden="1" oldHidden="1">
    <formula>' Riesgos Seg Digital'!$A$1:$AH$14</formula>
    <oldFormula>' Riesgos Seg Digital'!$A$1:$AH$14</oldFormula>
  </rdn>
  <rdn rId="0" localSheetId="9" customView="1" name="Z_D1CE8A1E_8F61_425E_9602_54FEE73BDE37_.wvu.Cols" hidden="1" oldHidden="1">
    <formula>' Riesgos Seg Digital'!$K:$K</formula>
    <oldFormula>' Riesgos Seg Digital'!$K:$K</oldFormula>
  </rdn>
  <rcv guid="{D1CE8A1E-8F61-425E-9602-54FEE73BDE37}" action="add"/>
</revisions>
</file>

<file path=xl/revisions/revisionLog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 sId="7">
    <nc r="BH63" t="inlineStr">
      <is>
        <t>Diariamente se realiza monitoreo de los diferentes elementos que componen la plataforma tecnológica, verificando el funcionamiento de los mismos, quedando como evidencia  el registro del formato A-TIC-FM-007 monitoreo de red, en caso de encontrar alguna falla o cambio en algún elemento, se registra y se realiza la gestión correspondiente para solucionarlo.
Adicionalmente se gestiono la actualización del formato A-TIC-FM-007, enfocandose en las solicitud / verificación / degradación / actualización de los diferentes componentes de la infraestructura tecnólogica y como valor agregado registrando las acciones realizadas como gestión del conocimiento para consulta por los diferentes funcionarios de la Of. TIC. se deja evidencia del formato dilienciado</t>
      </is>
    </nc>
  </rcc>
  <rdn rId="0" localSheetId="1" customView="1" name="Z_2230BD6E_38AF_44CB_A38B_4AD049B85149_.wvu.Rows" hidden="1" oldHidden="1">
    <formula>PORTADA!$47:$1048576,PORTADA!$25:$32,PORTADA!$34:$42</formula>
  </rdn>
  <rdn rId="0" localSheetId="1" customView="1" name="Z_2230BD6E_38AF_44CB_A38B_4AD049B85149_.wvu.Cols" hidden="1" oldHidden="1">
    <formula>PORTADA!$IV:$WVW,PORTADA!$XFC:$XFD</formula>
  </rdn>
  <rdn rId="0" localSheetId="7" customView="1" name="Z_2230BD6E_38AF_44CB_A38B_4AD049B85149_.wvu.Cols" hidden="1" oldHidden="1">
    <formula>'Riesgos Gestión'!$M:$BG</formula>
  </rdn>
  <rdn rId="0" localSheetId="7" customView="1" name="Z_2230BD6E_38AF_44CB_A38B_4AD049B85149_.wvu.FilterData" hidden="1" oldHidden="1">
    <formula>'Riesgos Gestión'!$A$11:$CC$1614</formula>
  </rdn>
  <rdn rId="0" localSheetId="8" customView="1" name="Z_2230BD6E_38AF_44CB_A38B_4AD049B85149_.wvu.PrintArea" hidden="1" oldHidden="1">
    <formula>' Riesgos corrupción'!$A$1:$BM$13</formula>
  </rdn>
  <rdn rId="0" localSheetId="8" customView="1" name="Z_2230BD6E_38AF_44CB_A38B_4AD049B85149_.wvu.Cols" hidden="1" oldHidden="1">
    <formula>' Riesgos corrupción'!$J:$K</formula>
  </rdn>
  <rdn rId="0" localSheetId="9" customView="1" name="Z_2230BD6E_38AF_44CB_A38B_4AD049B85149_.wvu.PrintArea" hidden="1" oldHidden="1">
    <formula>' Riesgos Seg Digital'!$A$1:$AH$14</formula>
  </rdn>
  <rdn rId="0" localSheetId="9" customView="1" name="Z_2230BD6E_38AF_44CB_A38B_4AD049B85149_.wvu.Cols" hidden="1" oldHidden="1">
    <formula>' Riesgos Seg Digital'!$K:$K</formula>
  </rdn>
  <rcv guid="{2230BD6E-38AF-44CB-A38B-4AD049B85149}" action="add"/>
</revisions>
</file>

<file path=xl/revisions/revisionLog2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0" sId="7">
    <nc r="BI26" t="inlineStr">
      <is>
        <t>Se verifican las solicitudes, donde las dependencias realizan la solicitud por medo del formato establecido para tal fin, una vez verificado el diligenciamiento puede sser devuelto para cotrecceuones y/o en casi de estar correcto se procede a realizar la solicitud correspondiente e informa a as areas para su verificación ddicha solicitud.
Riesgo No materializado.</t>
      </is>
    </nc>
  </rcc>
  <rcv guid="{2AFED0C1-CE42-480C-82B8-823DDDF7A1E0}" action="delete"/>
  <rdn rId="0" localSheetId="1" customView="1" name="Z_2AFED0C1_CE42_480C_82B8_823DDDF7A1E0_.wvu.Rows" hidden="1" oldHidden="1">
    <formula>PORTADA!$47:$1048576,PORTADA!$25:$32,PORTADA!$34:$42</formula>
    <oldFormula>PORTADA!$47:$1048576,PORTADA!$25:$32,PORTADA!$34:$42</oldFormula>
  </rdn>
  <rdn rId="0" localSheetId="1" customView="1" name="Z_2AFED0C1_CE42_480C_82B8_823DDDF7A1E0_.wvu.Cols" hidden="1" oldHidden="1">
    <formula>PORTADA!$IV:$WVW,PORTADA!$XFC:$XFD</formula>
    <oldFormula>PORTADA!$IV:$WVW,PORTADA!$XFC:$XFD</oldFormula>
  </rdn>
  <rdn rId="0" localSheetId="7" customView="1" name="Z_2AFED0C1_CE42_480C_82B8_823DDDF7A1E0_.wvu.Rows" hidden="1" oldHidden="1">
    <formula>'Riesgos Gestión'!$1:$7</formula>
    <oldFormula>'Riesgos Gestión'!$1:$7</oldFormula>
  </rdn>
  <rdn rId="0" localSheetId="7" customView="1" name="Z_2AFED0C1_CE42_480C_82B8_823DDDF7A1E0_.wvu.Cols" hidden="1" oldHidden="1">
    <formula>'Riesgos Gestión'!$M:$BG</formula>
    <oldFormula>'Riesgos Gestión'!$M:$BG</oldFormula>
  </rdn>
  <rdn rId="0" localSheetId="7" customView="1" name="Z_2AFED0C1_CE42_480C_82B8_823DDDF7A1E0_.wvu.FilterData" hidden="1" oldHidden="1">
    <formula>'Riesgos Gestión'!$A$11:$BU$1614</formula>
    <oldFormula>'Riesgos Gestión'!$A$11:$BU$1614</oldFormula>
  </rdn>
  <rdn rId="0" localSheetId="8" customView="1" name="Z_2AFED0C1_CE42_480C_82B8_823DDDF7A1E0_.wvu.PrintArea" hidden="1" oldHidden="1">
    <formula>' Riesgos corrupción'!$A$1:$BM$13</formula>
    <oldFormula>' Riesgos corrupción'!$A$1:$BM$13</oldFormula>
  </rdn>
  <rdn rId="0" localSheetId="8" customView="1" name="Z_2AFED0C1_CE42_480C_82B8_823DDDF7A1E0_.wvu.Cols" hidden="1" oldHidden="1">
    <formula>' Riesgos corrupción'!$J:$K</formula>
    <oldFormula>' Riesgos corrupción'!$J:$K</oldFormula>
  </rdn>
  <rdn rId="0" localSheetId="9" customView="1" name="Z_2AFED0C1_CE42_480C_82B8_823DDDF7A1E0_.wvu.PrintArea" hidden="1" oldHidden="1">
    <formula>' Riesgos Seg Digital'!$A$1:$AH$14</formula>
    <oldFormula>' Riesgos Seg Digital'!$A$1:$AH$14</oldFormula>
  </rdn>
  <rdn rId="0" localSheetId="9" customView="1" name="Z_2AFED0C1_CE42_480C_82B8_823DDDF7A1E0_.wvu.Cols" hidden="1" oldHidden="1">
    <formula>' Riesgos Seg Digital'!$K:$K</formula>
    <oldFormula>' Riesgos Seg Digital'!$K:$K</oldFormula>
  </rdn>
  <rcv guid="{2AFED0C1-CE42-480C-82B8-823DDDF7A1E0}" action="add"/>
</revisions>
</file>

<file path=xl/revisions/revisionLog2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7" sqref="BH24:BH26">
    <dxf>
      <fill>
        <patternFill patternType="none">
          <bgColor auto="1"/>
        </patternFill>
      </fill>
    </dxf>
  </rfmt>
  <rcc rId="100" sId="7">
    <oc r="BH24" t="inlineStr">
      <is>
        <t>se realizaron los respectivos comitezs de redacción  mensuales en los que las dependencias ponen en evidencia los temas importantes a comunicar y  dicha información es socializada una vez se tiene VB por parte de las dependencias para su posterior publicación, se adjuntan las actas.</t>
      </is>
    </oc>
    <nc r="BH24" t="inlineStr">
      <is>
        <t>se realizaron los respectivos comités de redacción  mensuales en los que las dependencias ponen en evidencia los temas importantes a comunicar y  dicha información es socializada una vez se tiene VB por parte de las dependencias para su posterior publicación, se adjuntan las actas.</t>
      </is>
    </nc>
  </rcc>
  <rcc rId="101" sId="7">
    <oc r="BH25" t="inlineStr">
      <is>
        <t>todas las solicitudes remitidas por las dependencias fueron enviadas a través del formato de solicitud, y en caso de tener la información incompleta fue devuelto para envio a producción. Adjunto los formatos</t>
      </is>
    </oc>
    <nc r="BH25" t="inlineStr">
      <is>
        <t>todas las solicitudes remitidas por las dependencias fueron enviadas a través del formato de solicitud, y en caso de tener la información incompleta fue devuelto para envió a producción. Adjunto los formatos</t>
      </is>
    </nc>
  </rcc>
  <rcc rId="102" sId="7">
    <oc r="BH26" t="inlineStr">
      <is>
        <t>todas las solicitudes remitidas por las dependencias fueron enviadas a través del formato de solicitud, y en caso de tener la información incompleta fue devuelto para envio a producción. Adjunto los formatos</t>
      </is>
    </oc>
    <nc r="BH26" t="inlineStr">
      <is>
        <t>todas las solicitudes remitidas por las dependencias fueron enviadas a través del formato de solicitud, y en caso de tener la información incompleta fue devuelto para envió a producción. Adjunto los formatos</t>
      </is>
    </nc>
  </rcc>
  <rcc rId="103" sId="7">
    <oc r="BI24" t="inlineStr">
      <is>
        <t>Se verifican las actas del comité de redacción el cual se desarrolla de manera mensual con la participación de un delegado por dependencia, donde se establecen los temas importantes a publicar, una vez se aprueba en comité desde Comunicacionbes se hace el desarrollo de la información y se remite a la dependencia con el fin de validar la información, contar con el visto bueno y proceder a realiar la divulgación.
Riesgo No materializado</t>
      </is>
    </oc>
    <nc r="BI24" t="inlineStr">
      <is>
        <t>El comité de redacción se desarrolla de manera mensual con la participación de un delegado por dependencia, donde se establecen los temas importantes a publicar, una vez se aprueba en comité los temas, desde Comunicaciones se hace el desarrollo de la información y se remite a la dependencia correspondiente con el fin de validar la información y contar con el visto bueno y luego proceder a realizar la divulgación. Se diligencian las las actas del Comité
Riesgo No materializado</t>
      </is>
    </nc>
  </rcc>
  <rcc rId="104" sId="7">
    <oc r="BI25" t="inlineStr">
      <is>
        <t>Se verifican las solicitudes, donde las dependencias realizan la solicitud por medo del formato establecido para tal fin, una vez verificado el diligenciamiento puede sser devuelto para cotrecceuones y/o en casi de estar correcto se procede a realizar la solicitud correspondiente e informa a as areas para su verificación ddicha solicitud.
Riesgo No materializado.</t>
      </is>
    </oc>
    <nc r="BI25" t="inlineStr">
      <is>
        <t>Se verifican las solicitudes, donde las dependencias realizan la solicitud por medo del formato establecido para tal fin, una vez verificado el diligenciamiento Comunicaciones puede devolverlo para correcciones y/o en caso de estar correcto se procede a realizar la solicitud correspondiente y se informa a la dependiencia de la realización para su verificación,  así mismo sobre los percances que puedan darse y como se solventaron.
Riesgo No materializado.</t>
      </is>
    </nc>
  </rcc>
  <rcc rId="105" sId="7">
    <oc r="BI26" t="inlineStr">
      <is>
        <t>Se verifican las solicitudes, donde las dependencias realizan la solicitud por medo del formato establecido para tal fin, una vez verificado el diligenciamiento puede sser devuelto para cotrecceuones y/o en casi de estar correcto se procede a realizar la solicitud correspondiente e informa a as areas para su verificación ddicha solicitud.
Riesgo No materializado.</t>
      </is>
    </oc>
    <nc r="BI26" t="inlineStr">
      <is>
        <t>Se verifican las solicitudes, donde las dependencias realizan la solicitud por medo del formato establecido para tal fin, una vez verificado el diligenciamiento Comunicaciones puede devolverlo para correcciones,  e informa en caso que el  proceso no se hubiese causado desde Comunicaciones y no cuente con el aval de ésta, ya sea por tio de noticia, imagen isntitucional, entre otros.
En caso de estar correcto se procede a realizar la solicitud correspondiente y se informa a la dependiencia de la realización para su verificación,  así mismo sobre los percances que puedan darse y como se solventaron.
Riesgo No materializado.</t>
      </is>
    </nc>
  </rcc>
  <rcv guid="{2AFED0C1-CE42-480C-82B8-823DDDF7A1E0}" action="delete"/>
  <rdn rId="0" localSheetId="1" customView="1" name="Z_2AFED0C1_CE42_480C_82B8_823DDDF7A1E0_.wvu.Rows" hidden="1" oldHidden="1">
    <formula>PORTADA!$47:$1048576,PORTADA!$25:$32,PORTADA!$34:$42</formula>
    <oldFormula>PORTADA!$47:$1048576,PORTADA!$25:$32,PORTADA!$34:$42</oldFormula>
  </rdn>
  <rdn rId="0" localSheetId="1" customView="1" name="Z_2AFED0C1_CE42_480C_82B8_823DDDF7A1E0_.wvu.Cols" hidden="1" oldHidden="1">
    <formula>PORTADA!$IV:$WVW,PORTADA!$XFC:$XFD</formula>
    <oldFormula>PORTADA!$IV:$WVW,PORTADA!$XFC:$XFD</oldFormula>
  </rdn>
  <rdn rId="0" localSheetId="7" customView="1" name="Z_2AFED0C1_CE42_480C_82B8_823DDDF7A1E0_.wvu.Rows" hidden="1" oldHidden="1">
    <formula>'Riesgos Gestión'!$1:$7</formula>
    <oldFormula>'Riesgos Gestión'!$1:$7</oldFormula>
  </rdn>
  <rdn rId="0" localSheetId="7" customView="1" name="Z_2AFED0C1_CE42_480C_82B8_823DDDF7A1E0_.wvu.Cols" hidden="1" oldHidden="1">
    <formula>'Riesgos Gestión'!$M:$BG</formula>
    <oldFormula>'Riesgos Gestión'!$M:$BG</oldFormula>
  </rdn>
  <rdn rId="0" localSheetId="7" customView="1" name="Z_2AFED0C1_CE42_480C_82B8_823DDDF7A1E0_.wvu.FilterData" hidden="1" oldHidden="1">
    <formula>'Riesgos Gestión'!$A$11:$BU$1614</formula>
    <oldFormula>'Riesgos Gestión'!$A$11:$BU$1614</oldFormula>
  </rdn>
  <rdn rId="0" localSheetId="8" customView="1" name="Z_2AFED0C1_CE42_480C_82B8_823DDDF7A1E0_.wvu.PrintArea" hidden="1" oldHidden="1">
    <formula>' Riesgos corrupción'!$A$1:$BM$13</formula>
    <oldFormula>' Riesgos corrupción'!$A$1:$BM$13</oldFormula>
  </rdn>
  <rdn rId="0" localSheetId="8" customView="1" name="Z_2AFED0C1_CE42_480C_82B8_823DDDF7A1E0_.wvu.Cols" hidden="1" oldHidden="1">
    <formula>' Riesgos corrupción'!$J:$K</formula>
    <oldFormula>' Riesgos corrupción'!$J:$K</oldFormula>
  </rdn>
  <rdn rId="0" localSheetId="9" customView="1" name="Z_2AFED0C1_CE42_480C_82B8_823DDDF7A1E0_.wvu.PrintArea" hidden="1" oldHidden="1">
    <formula>' Riesgos Seg Digital'!$A$1:$AH$14</formula>
    <oldFormula>' Riesgos Seg Digital'!$A$1:$AH$14</oldFormula>
  </rdn>
  <rdn rId="0" localSheetId="9" customView="1" name="Z_2AFED0C1_CE42_480C_82B8_823DDDF7A1E0_.wvu.Cols" hidden="1" oldHidden="1">
    <formula>' Riesgos Seg Digital'!$K:$K</formula>
    <oldFormula>' Riesgos Seg Digital'!$K:$K</oldFormula>
  </rdn>
  <rcv guid="{2AFED0C1-CE42-480C-82B8-823DDDF7A1E0}" action="add"/>
</revisions>
</file>

<file path=xl/revisions/revisionLog2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2AFED0C1-CE42-480C-82B8-823DDDF7A1E0}" action="delete"/>
  <rdn rId="0" localSheetId="1" customView="1" name="Z_2AFED0C1_CE42_480C_82B8_823DDDF7A1E0_.wvu.Rows" hidden="1" oldHidden="1">
    <formula>PORTADA!$47:$1048576,PORTADA!$25:$32,PORTADA!$34:$42</formula>
    <oldFormula>PORTADA!$47:$1048576,PORTADA!$25:$32,PORTADA!$34:$42</oldFormula>
  </rdn>
  <rdn rId="0" localSheetId="1" customView="1" name="Z_2AFED0C1_CE42_480C_82B8_823DDDF7A1E0_.wvu.Cols" hidden="1" oldHidden="1">
    <formula>PORTADA!$IV:$WVW,PORTADA!$XFC:$XFD</formula>
    <oldFormula>PORTADA!$IV:$WVW,PORTADA!$XFC:$XFD</oldFormula>
  </rdn>
  <rdn rId="0" localSheetId="7" customView="1" name="Z_2AFED0C1_CE42_480C_82B8_823DDDF7A1E0_.wvu.Rows" hidden="1" oldHidden="1">
    <formula>'Riesgos Gestión'!$1:$7</formula>
    <oldFormula>'Riesgos Gestión'!$1:$7</oldFormula>
  </rdn>
  <rdn rId="0" localSheetId="7" customView="1" name="Z_2AFED0C1_CE42_480C_82B8_823DDDF7A1E0_.wvu.Cols" hidden="1" oldHidden="1">
    <formula>'Riesgos Gestión'!$B:$K,'Riesgos Gestión'!$M:$BG</formula>
    <oldFormula>'Riesgos Gestión'!$M:$BG</oldFormula>
  </rdn>
  <rdn rId="0" localSheetId="7" customView="1" name="Z_2AFED0C1_CE42_480C_82B8_823DDDF7A1E0_.wvu.FilterData" hidden="1" oldHidden="1">
    <formula>'Riesgos Gestión'!$A$11:$BU$1614</formula>
    <oldFormula>'Riesgos Gestión'!$A$11:$BU$1614</oldFormula>
  </rdn>
  <rdn rId="0" localSheetId="8" customView="1" name="Z_2AFED0C1_CE42_480C_82B8_823DDDF7A1E0_.wvu.PrintArea" hidden="1" oldHidden="1">
    <formula>' Riesgos corrupción'!$A$1:$BM$13</formula>
    <oldFormula>' Riesgos corrupción'!$A$1:$BM$13</oldFormula>
  </rdn>
  <rdn rId="0" localSheetId="8" customView="1" name="Z_2AFED0C1_CE42_480C_82B8_823DDDF7A1E0_.wvu.Cols" hidden="1" oldHidden="1">
    <formula>' Riesgos corrupción'!$J:$K</formula>
    <oldFormula>' Riesgos corrupción'!$J:$K</oldFormula>
  </rdn>
  <rdn rId="0" localSheetId="9" customView="1" name="Z_2AFED0C1_CE42_480C_82B8_823DDDF7A1E0_.wvu.PrintArea" hidden="1" oldHidden="1">
    <formula>' Riesgos Seg Digital'!$A$1:$AH$14</formula>
    <oldFormula>' Riesgos Seg Digital'!$A$1:$AH$14</oldFormula>
  </rdn>
  <rdn rId="0" localSheetId="9" customView="1" name="Z_2AFED0C1_CE42_480C_82B8_823DDDF7A1E0_.wvu.Cols" hidden="1" oldHidden="1">
    <formula>' Riesgos Seg Digital'!$K:$K</formula>
    <oldFormula>' Riesgos Seg Digital'!$K:$K</oldFormula>
  </rdn>
  <rcv guid="{2AFED0C1-CE42-480C-82B8-823DDDF7A1E0}" action="add"/>
</revisions>
</file>

<file path=xl/revisions/revisionLog2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24" sId="7">
    <oc r="A56">
      <f>CONTEXTO!C211</f>
    </oc>
    <nc r="A56" t="inlineStr">
      <is>
        <t>Gestión Contractual:
Gestionar la contratación de bienes, obras y servicios a través de las diferentes modalidades de selección de proveedores, de conformidad con la normatividad vigente para el  funcionamiento del DASCD.</t>
      </is>
    </nc>
  </rcc>
  <rcc rId="125" sId="7" odxf="1" dxf="1">
    <nc r="BH56" t="inlineStr">
      <is>
        <t>Durante este primer periodo del año, el control se continua ejecutando por parte de el supervisor de cada contrato a través del formato ACON-FM 020,  verifica que el contratista o proveedor, cumpla con las obligaciones pactadas, soportado con las evidencias y en consecuencia avala el pago con la firma de dicho formato. Posteriormente se publica en SECOP. 
Se puede constatar los informes en el siguiente link https://community.secop.gov.co/Public/Tendering/ContractNoticeManagement/Index?currentLanguage=es-CO&amp;Page=login&amp;Country=CO&amp;SkinName=CCE, buscando por el número de proceso (está en el "Listado Procesos 2021" adjunto en las evidencias del primer seguimiento), e ingresando al "Detalle" del proceso  y después a "Ver Contrato" en la sección de "Información de la selección" Se anexa cuadro que refleja los contratos suscritos para vigencia 2021. con corte al 31 de abril.</t>
      </is>
    </nc>
    <odxf>
      <font>
        <sz val="10"/>
        <color indexed="8"/>
      </font>
      <fill>
        <patternFill>
          <bgColor theme="0"/>
        </patternFill>
      </fill>
      <alignment vertical="center" readingOrder="0"/>
    </odxf>
    <ndxf>
      <font>
        <sz val="10"/>
        <color indexed="8"/>
      </font>
      <fill>
        <patternFill>
          <bgColor theme="9" tint="0.79998168889431442"/>
        </patternFill>
      </fill>
      <alignment vertical="top" readingOrder="0"/>
    </ndxf>
  </rcc>
  <rcc rId="126" sId="7" odxf="1" dxf="1">
    <nc r="BH57" t="inlineStr">
      <is>
        <t>Para este periódo del año (Enero, Febrero, Marzo y Abril) sean trámitado 63 Solicitudes de inicio de planeación contractual y especificaciones técnicas, de los cuales 56 fueron por contratación Directa, para estos se les aplicó la verificación de idoneidad y/o Experiencia, la cual se puede consultar en SECOP, en el link  https://community.secop.gov.co/Public/Tendering/ContractNoticeManagement/Index?currentLanguage=es-CO&amp;Page=login&amp;Country=CO&amp;SkinName=CCE, ingresando el número del proceso del "Listado Procesos 2021" adjunto en la carpeta de evidencias, y depués ingresar por el "Detalle" del proceso, en la sección de "Documentación". es importante aclarar que 2 fueron por acto administrativo que justifica la modalidad.
Los restantes 7 fueron procesos de selección (DASCD-SMIC-001-2021, DASCD-SMIC-002-2021, DASCD-SMIC-003-2021, DASCD-SAMC-001-2021, DASCD-SAMC-003-2021, DASCD-CM-001-2021 y 1 por la tienda virtual de estado colombiano (no aplica informe de evaluación). el comité evaluador emitió el informe de verificación de requisitos habilitantes. Estos informes se pueden consultar en el link https://community.secop.gov.co/Public/Tendering/ContractNoticeManagement/Index?currentLanguage=es-CO&amp;Page=login&amp;Country=CO&amp;SkinName=CCE, ingresando el número del proceso, por el "Detalle" del proceso, en la sección de "Observaciones y Mensajes"
Se anexa cuadro que refleja los numeros de procesos y contratos, con los que se puede buscar en la plataforma electrónica del SECOP II.</t>
      </is>
    </nc>
    <odxf>
      <fill>
        <patternFill>
          <bgColor theme="0"/>
        </patternFill>
      </fill>
    </odxf>
    <ndxf>
      <fill>
        <patternFill>
          <bgColor theme="9" tint="0.79998168889431442"/>
        </patternFill>
      </fill>
    </ndxf>
  </rcc>
  <rcc rId="127" sId="7" odxf="1" dxf="1">
    <nc r="BH58" t="inlineStr">
      <is>
        <t>Para éste periodo  los contratos nuevos celebrados se les realizó la respectiva designación de supervisión mediante memorando, La evidencia de la consignación del formato de buenas prácticas y de la designación de supervisión, se puede consulta en: \\192.168.0.84\Arch_Gestion\200_STJ,  en donde se debe identificar la vigencia, al entrar debe buscar el número del contrato en la respetiva carpeta. 
Se encuentra la información de la vigencia 2020. La vigencia 2021 se encuentra en construcción de conformidad al instructivo A-K-COM-IN-001 organización documental de expedientes contractuales. El cual se socializó el día 04 de mayo de presente vigencia.</t>
      </is>
    </nc>
    <odxf>
      <font>
        <sz val="10"/>
        <color indexed="8"/>
      </font>
      <fill>
        <patternFill>
          <bgColor theme="0"/>
        </patternFill>
      </fill>
      <alignment vertical="center" readingOrder="0"/>
    </odxf>
    <ndxf>
      <font>
        <sz val="10"/>
        <color indexed="8"/>
      </font>
      <fill>
        <patternFill>
          <bgColor theme="9" tint="0.79998168889431442"/>
        </patternFill>
      </fill>
      <alignment vertical="top" readingOrder="0"/>
    </ndxf>
  </rcc>
  <rfmt sheetId="7" sqref="BH56:BH58">
    <dxf>
      <fill>
        <patternFill patternType="none">
          <bgColor auto="1"/>
        </patternFill>
      </fill>
    </dxf>
  </rfmt>
  <rcv guid="{65569DE0-0783-434A-AF02-6366FB81CDD9}" action="delete"/>
  <rdn rId="0" localSheetId="1" customView="1" name="Z_65569DE0_0783_434A_AF02_6366FB81CDD9_.wvu.Rows" hidden="1" oldHidden="1">
    <formula>PORTADA!$47:$1048576,PORTADA!$25:$32,PORTADA!$34:$42</formula>
    <oldFormula>PORTADA!$47:$1048576,PORTADA!$25:$32,PORTADA!$34:$42</oldFormula>
  </rdn>
  <rdn rId="0" localSheetId="1" customView="1" name="Z_65569DE0_0783_434A_AF02_6366FB81CDD9_.wvu.Cols" hidden="1" oldHidden="1">
    <formula>PORTADA!$IV:$WVW,PORTADA!$XFC:$XFD</formula>
    <oldFormula>PORTADA!$IV:$WVW,PORTADA!$XFC:$XFD</oldFormula>
  </rdn>
  <rdn rId="0" localSheetId="7" customView="1" name="Z_65569DE0_0783_434A_AF02_6366FB81CDD9_.wvu.Cols" hidden="1" oldHidden="1">
    <formula>'Riesgos Gestión'!$M:$BG</formula>
    <oldFormula>'Riesgos Gestión'!$M:$BG</oldFormula>
  </rdn>
  <rdn rId="0" localSheetId="7" customView="1" name="Z_65569DE0_0783_434A_AF02_6366FB81CDD9_.wvu.FilterData" hidden="1" oldHidden="1">
    <formula>'Riesgos Gestión'!$A$11:$BU$1614</formula>
    <oldFormula>'Riesgos Gestión'!$A$11:$CC$1614</oldFormula>
  </rdn>
  <rdn rId="0" localSheetId="8" customView="1" name="Z_65569DE0_0783_434A_AF02_6366FB81CDD9_.wvu.PrintArea" hidden="1" oldHidden="1">
    <formula>' Riesgos corrupción'!$A$1:$BM$13</formula>
    <oldFormula>' Riesgos corrupción'!$A$1:$BM$13</oldFormula>
  </rdn>
  <rdn rId="0" localSheetId="8" customView="1" name="Z_65569DE0_0783_434A_AF02_6366FB81CDD9_.wvu.Cols" hidden="1" oldHidden="1">
    <formula>' Riesgos corrupción'!$J:$K</formula>
    <oldFormula>' Riesgos corrupción'!$J:$K</oldFormula>
  </rdn>
  <rdn rId="0" localSheetId="9" customView="1" name="Z_65569DE0_0783_434A_AF02_6366FB81CDD9_.wvu.PrintArea" hidden="1" oldHidden="1">
    <formula>' Riesgos Seg Digital'!$A$1:$AH$14</formula>
    <oldFormula>' Riesgos Seg Digital'!$A$1:$AH$14</oldFormula>
  </rdn>
  <rdn rId="0" localSheetId="9" customView="1" name="Z_65569DE0_0783_434A_AF02_6366FB81CDD9_.wvu.Cols" hidden="1" oldHidden="1">
    <formula>' Riesgos Seg Digital'!$K:$K</formula>
    <oldFormula>' Riesgos Seg Digital'!$K:$K</oldFormula>
  </rdn>
  <rcv guid="{65569DE0-0783-434A-AF02-6366FB81CDD9}" action="add"/>
</revisions>
</file>

<file path=xl/revisions/revisionLog2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8" s="1" sqref="BX14" start="0" length="0">
    <dxf>
      <font>
        <sz val="11"/>
        <color theme="1"/>
        <name val="Calibri"/>
        <scheme val="minor"/>
      </font>
      <fill>
        <patternFill patternType="solid">
          <bgColor theme="9" tint="0.79998168889431442"/>
        </patternFill>
      </fill>
      <alignment horizontal="general" readingOrder="0"/>
      <border outline="0">
        <top/>
      </border>
    </dxf>
  </rfmt>
  <rfmt sheetId="8" s="1" sqref="BX15" start="0" length="0">
    <dxf>
      <font>
        <sz val="11"/>
        <color theme="1"/>
        <name val="Calibri"/>
        <scheme val="minor"/>
      </font>
      <fill>
        <patternFill patternType="solid">
          <bgColor theme="9" tint="0.79998168889431442"/>
        </patternFill>
      </fill>
      <alignment horizontal="general" vertical="top" readingOrder="0"/>
    </dxf>
  </rfmt>
  <rfmt sheetId="8" s="1" sqref="BX16" start="0" length="0">
    <dxf>
      <font>
        <sz val="11"/>
        <color theme="1"/>
        <name val="Calibri"/>
        <scheme val="minor"/>
      </font>
      <fill>
        <patternFill patternType="solid">
          <bgColor theme="9" tint="0.79998168889431442"/>
        </patternFill>
      </fill>
      <alignment horizontal="general" vertical="top" readingOrder="0"/>
      <border outline="0">
        <bottom style="medium">
          <color indexed="64"/>
        </bottom>
      </border>
    </dxf>
  </rfmt>
  <rfmt sheetId="8" sqref="BX14:BX16">
    <dxf>
      <fill>
        <patternFill patternType="none">
          <bgColor auto="1"/>
        </patternFill>
      </fill>
    </dxf>
  </rfmt>
  <rfmt sheetId="8" sqref="BX14:BX16">
    <dxf>
      <fill>
        <patternFill>
          <bgColor auto="1"/>
        </patternFill>
      </fill>
    </dxf>
  </rfmt>
  <rcc rId="136" sId="8">
    <nc r="BX14" t="inlineStr">
      <is>
        <r>
          <t>Durante el período comprendido, es decir, en los meses enero, febrero, marzo y abril, se verificó  el principio de selección objetiva, no se evidencio favorecimiento a un particular o tercero, ni beneficios de algún otro tipo que generen hechos punibles de corrupción , tal cual como se evidencia en los 14 actas del comité de contratación en sus diferentes reuniones.
 Z:\7- Seg otros inf\2. Seguimiento Plan Anticorrupción y Atención al Ciudadano\EVIDENCIAS 3ER SEGUIMIENTO2021 PAAC\Riesgos de Corrupcion\Gestión Contractual\Actas Comité Contrat. Firmadas 3er perio</t>
        </r>
        <r>
          <rPr>
            <sz val="11"/>
            <color rgb="FFFF0000"/>
            <rFont val="Calibri"/>
            <family val="2"/>
          </rPr>
          <t xml:space="preserve">
</t>
        </r>
      </is>
    </nc>
  </rcc>
  <rcc rId="137" sId="8">
    <nc r="BX15" t="inlineStr">
      <is>
        <r>
          <t xml:space="preserve">Durante el período comprendido, es decir, en los meses enero, febrero, marzo y abril, se llevaron a cabo las diferentes modificaciones solicitados por las áreas de origen y los gerentes de cada proyecto, de conformidad a las necesidades de la entidad. En las 14 actas de comité contratación se puede evidenciar las modificaciones realizadas. 
</t>
        </r>
        <r>
          <rPr>
            <sz val="11"/>
            <color rgb="FFFF0000"/>
            <rFont val="Calibri"/>
            <family val="2"/>
          </rPr>
          <t xml:space="preserve">
 Z:\7- Seg otros inf\2. Seguimiento Plan Anticorrupción y Atención al Ciudadano\EVIDENCIAS 3ER SEGUIMIENTO2021 PAAC\Riesgos de Corrupcion\Gestión Contractual\Actas Comité Contrat. Firmadas 3er perio</t>
        </r>
      </is>
    </nc>
  </rcc>
  <rcc rId="138" sId="8">
    <nc r="BX16" t="inlineStr">
      <is>
        <r>
          <t xml:space="preserve">Durante el período comprendido, es decir, en los meses enero, febrero, marzo y abril,  se llevaron acabo 8 proceso de selección ( DASCD-SMIC-001-2021, DASCD-SMIC-002-DASCD.SMIC-003-2021, DASCD-SAMC-001-2021, DASCD-SAMC-002-2021, DASCD-SAMC-003-2021, DASCD-CM-001-2021, DASCD-LP-001-2021) a los cuales se les designo el comité evaluador, se anexa memorandos de designación del comité evaluador.
</t>
        </r>
        <r>
          <rPr>
            <sz val="11"/>
            <color rgb="FFFF0000"/>
            <rFont val="Calibri"/>
            <family val="2"/>
          </rPr>
          <t xml:space="preserve">
 Z:\7- Seg otros inf\2. Seguimiento Plan Anticorrupción y Atención al Ciudadano\EVIDENCIAS 3ER SEGUIMIENTO2021 PAAC\Riesgos de Corrupcion\Gestión Contractual\Actas Comité Contrat. Firmadas 3er perio/Designaciones de comité evaluador) quienes emitieron el respectivo informe de verificación de requisitos habilitantes. Estos informes se pueden consultar en el link https://community.secop.gov.co/Public/Tendering/ContractNoticeManagement/Index?currentLanguage=es-CO&amp;Page=login&amp;Country=CO&amp;SkinName=CCE, ingresando el número del proceso, en "Detalle" del proceso, en la sección de "Observaciones y Mensajes"</t>
        </r>
      </is>
    </nc>
  </rcc>
  <rcv guid="{65569DE0-0783-434A-AF02-6366FB81CDD9}" action="delete"/>
  <rdn rId="0" localSheetId="1" customView="1" name="Z_65569DE0_0783_434A_AF02_6366FB81CDD9_.wvu.Rows" hidden="1" oldHidden="1">
    <formula>PORTADA!$47:$1048576,PORTADA!$25:$32,PORTADA!$34:$42</formula>
    <oldFormula>PORTADA!$47:$1048576,PORTADA!$25:$32,PORTADA!$34:$42</oldFormula>
  </rdn>
  <rdn rId="0" localSheetId="1" customView="1" name="Z_65569DE0_0783_434A_AF02_6366FB81CDD9_.wvu.Cols" hidden="1" oldHidden="1">
    <formula>PORTADA!$IV:$WVW,PORTADA!$XFC:$XFD</formula>
    <oldFormula>PORTADA!$IV:$WVW,PORTADA!$XFC:$XFD</oldFormula>
  </rdn>
  <rdn rId="0" localSheetId="7" customView="1" name="Z_65569DE0_0783_434A_AF02_6366FB81CDD9_.wvu.Cols" hidden="1" oldHidden="1">
    <formula>'Riesgos Gestión'!$M:$BG</formula>
    <oldFormula>'Riesgos Gestión'!$M:$BG</oldFormula>
  </rdn>
  <rdn rId="0" localSheetId="7" customView="1" name="Z_65569DE0_0783_434A_AF02_6366FB81CDD9_.wvu.FilterData" hidden="1" oldHidden="1">
    <formula>'Riesgos Gestión'!$A$11:$BU$1614</formula>
    <oldFormula>'Riesgos Gestión'!$A$11:$BU$1614</oldFormula>
  </rdn>
  <rdn rId="0" localSheetId="8" customView="1" name="Z_65569DE0_0783_434A_AF02_6366FB81CDD9_.wvu.PrintArea" hidden="1" oldHidden="1">
    <formula>' Riesgos corrupción'!$A$1:$BM$13</formula>
    <oldFormula>' Riesgos corrupción'!$A$1:$BM$13</oldFormula>
  </rdn>
  <rdn rId="0" localSheetId="8" customView="1" name="Z_65569DE0_0783_434A_AF02_6366FB81CDD9_.wvu.Cols" hidden="1" oldHidden="1">
    <formula>' Riesgos corrupción'!$J:$K</formula>
    <oldFormula>' Riesgos corrupción'!$J:$K</oldFormula>
  </rdn>
  <rdn rId="0" localSheetId="9" customView="1" name="Z_65569DE0_0783_434A_AF02_6366FB81CDD9_.wvu.PrintArea" hidden="1" oldHidden="1">
    <formula>' Riesgos Seg Digital'!$A$1:$AH$14</formula>
    <oldFormula>' Riesgos Seg Digital'!$A$1:$AH$14</oldFormula>
  </rdn>
  <rdn rId="0" localSheetId="9" customView="1" name="Z_65569DE0_0783_434A_AF02_6366FB81CDD9_.wvu.Cols" hidden="1" oldHidden="1">
    <formula>' Riesgos Seg Digital'!$K:$K</formula>
    <oldFormula>' Riesgos Seg Digital'!$K:$K</oldFormula>
  </rdn>
  <rcv guid="{65569DE0-0783-434A-AF02-6366FB81CDD9}" action="add"/>
</revisions>
</file>

<file path=xl/revisions/revisionLog2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7" sId="7">
    <oc r="BH25" t="inlineStr">
      <is>
        <t>todas las solicitudes remitidas por las dependencias fueron enviadas a través del formato de solicitud, y en caso de tener la información incompleta fue devuelto para envio a producción. Adjunto los formatos</t>
      </is>
    </oc>
    <nc r="BH25" t="inlineStr">
      <is>
        <t>todas las solicitudes remitidas por las dependencias fueron enviadas a través del formato de solicitud, y en caso de tener la información incompleta fue devuelto para envio a producción de acuerdo a los tiempos acordados por el proceso de comunicaciones. Adjunto los formatos</t>
      </is>
    </nc>
  </rcc>
  <rcft rId="101" sheetId="7"/>
  <rcc rId="148" sId="7">
    <oc r="BH26" t="inlineStr">
      <is>
        <t>todas las solicitudes remitidas por las dependencias fueron enviadas a través del formato de solicitud, y en caso de tener la información incompleta fue devuelto para envio a producción. Adjunto los formatos</t>
      </is>
    </oc>
    <nc r="BH26" t="inlineStr">
      <is>
        <t>todas las solicitudes remitidas por las dependencias fueron enviadas a través del formato de solicitud, y en caso de tener la información incompleta fue devuelto para envio a producción. Adjunto los formatos. En caso de que las dependencias envíen información sin ser verificada por el proceso de comunicaciones se hace un llamado de ateción, pero no se ha presentado la situacion durante la vigencia</t>
      </is>
    </nc>
  </rcc>
  <rcft rId="102" sheetId="7"/>
</revisions>
</file>

<file path=xl/revisions/revisionLog2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9" sId="7">
    <nc r="BH18" t="inlineStr">
      <is>
        <t xml:space="preserve">Durante el periodo se desplegaron nuevas funcionalidades en SIDEAP. Una funcionalidad que permite la validación de algunos datos de la hoja de vida, lo que conlleva la visualización de esa información, para lo cual se actualizó el  formato de Acuerdos de confidencialidad agregando los roles correspondientes a la verificación de contratistas y a servidores públicos, a fin de señalar puntualmente a los autorizados la responsabilidad que conlleva la asignación de los roles.
Por otro lado se crearon otras funcionalidades y en el área de TIC asignaron los usuarios directamente.
Se tiene para el periodo un total de registrados en la base de seguimiento de 265 acuerdos, ya que no todos los remitidos cumplian las condiciones para la asignación de roles.
El total de roles asignados a diferentes usuarios fue: ADMINISTRADOR SELECCIÓN DE TALENTOS 45; APROBADOR CONVOCATORIA 3; Capacitación TH distrital 4; VALIDACIÓN CONTRATISTAS 383; VALIDACIÓN SERVIDORES 114 (datos extraídos de SIDEAP) </t>
      </is>
    </nc>
  </rcc>
  <rfmt sheetId="7" sqref="BH18:BH19" start="0" length="2147483647">
    <dxf>
      <font>
        <sz val="11"/>
      </font>
    </dxf>
  </rfmt>
  <rfmt sheetId="7" sqref="BH18:BH19" start="0" length="2147483647">
    <dxf>
      <font>
        <sz val="12"/>
      </font>
    </dxf>
  </rfmt>
  <rcc rId="150" sId="7">
    <nc r="BH19" t="inlineStr">
      <is>
        <t>Se presentaron solicitudes de información que no eran consecuentes con la finalidad registrada y se generaron solamente datos agregados, informando de ello al peticionario, en un caso se pidió el apoyo de la STJ para aclarar la viabilidad de entregar datos con fin último el DANE. El registro se encuentra en el buzón de atención a entidades: sideap_entidades@serviciocivil.gov.co, entre ellos se encuentran solicitudes de la Secretaría Jurídica donde pide datos de contacto de todos los abogados vinculados al distrito a lo que se remite únicamente los datos públicos.</t>
      </is>
    </nc>
  </rcc>
  <rdn rId="0" localSheetId="1" customView="1" name="Z_17BBA648_1A4A_449C_8E6C_60884A976988_.wvu.Rows" hidden="1" oldHidden="1">
    <formula>PORTADA!$47:$1048576,PORTADA!$25:$32,PORTADA!$34:$42</formula>
  </rdn>
  <rdn rId="0" localSheetId="1" customView="1" name="Z_17BBA648_1A4A_449C_8E6C_60884A976988_.wvu.Cols" hidden="1" oldHidden="1">
    <formula>PORTADA!$IV:$WVW,PORTADA!$XFC:$XFD</formula>
  </rdn>
  <rdn rId="0" localSheetId="7" customView="1" name="Z_17BBA648_1A4A_449C_8E6C_60884A976988_.wvu.Rows" hidden="1" oldHidden="1">
    <formula>'Riesgos Gestión'!$1:$7</formula>
  </rdn>
  <rdn rId="0" localSheetId="7" customView="1" name="Z_17BBA648_1A4A_449C_8E6C_60884A976988_.wvu.Cols" hidden="1" oldHidden="1">
    <formula>'Riesgos Gestión'!$M:$BG</formula>
  </rdn>
  <rdn rId="0" localSheetId="7" customView="1" name="Z_17BBA648_1A4A_449C_8E6C_60884A976988_.wvu.FilterData" hidden="1" oldHidden="1">
    <formula>'Riesgos Gestión'!$A$11:$BU$1614</formula>
  </rdn>
  <rdn rId="0" localSheetId="8" customView="1" name="Z_17BBA648_1A4A_449C_8E6C_60884A976988_.wvu.PrintArea" hidden="1" oldHidden="1">
    <formula>' Riesgos corrupción'!$A$1:$BM$13</formula>
  </rdn>
  <rdn rId="0" localSheetId="8" customView="1" name="Z_17BBA648_1A4A_449C_8E6C_60884A976988_.wvu.Cols" hidden="1" oldHidden="1">
    <formula>' Riesgos corrupción'!$J:$K</formula>
  </rdn>
  <rdn rId="0" localSheetId="9" customView="1" name="Z_17BBA648_1A4A_449C_8E6C_60884A976988_.wvu.PrintArea" hidden="1" oldHidden="1">
    <formula>' Riesgos Seg Digital'!$A$1:$AH$14</formula>
  </rdn>
  <rdn rId="0" localSheetId="9" customView="1" name="Z_17BBA648_1A4A_449C_8E6C_60884A976988_.wvu.Cols" hidden="1" oldHidden="1">
    <formula>' Riesgos Seg Digital'!$K:$K</formula>
  </rdn>
  <rcv guid="{17BBA648-1A4A-449C-8E6C-60884A976988}" action="add"/>
</revisions>
</file>

<file path=xl/revisions/revisionLog2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60" sId="7">
    <nc r="BI31" t="inlineStr">
      <is>
        <t>ffff</t>
      </is>
    </nc>
  </rcc>
  <rdn rId="0" localSheetId="1" customView="1" name="Z_9E4E0432_45C5_49C8_A2D4_66ACC510E1AA_.wvu.Rows" hidden="1" oldHidden="1">
    <formula>PORTADA!$47:$1048576,PORTADA!$25:$32,PORTADA!$34:$42</formula>
  </rdn>
  <rdn rId="0" localSheetId="1" customView="1" name="Z_9E4E0432_45C5_49C8_A2D4_66ACC510E1AA_.wvu.Cols" hidden="1" oldHidden="1">
    <formula>PORTADA!$IV:$WVW,PORTADA!$XFC:$XFD</formula>
  </rdn>
  <rdn rId="0" localSheetId="7" customView="1" name="Z_9E4E0432_45C5_49C8_A2D4_66ACC510E1AA_.wvu.Rows" hidden="1" oldHidden="1">
    <formula>'Riesgos Gestión'!$1:$7</formula>
  </rdn>
  <rdn rId="0" localSheetId="7" customView="1" name="Z_9E4E0432_45C5_49C8_A2D4_66ACC510E1AA_.wvu.Cols" hidden="1" oldHidden="1">
    <formula>'Riesgos Gestión'!$M:$BG</formula>
  </rdn>
  <rdn rId="0" localSheetId="7" customView="1" name="Z_9E4E0432_45C5_49C8_A2D4_66ACC510E1AA_.wvu.FilterData" hidden="1" oldHidden="1">
    <formula>'Riesgos Gestión'!$A$11:$BU$1614</formula>
  </rdn>
  <rdn rId="0" localSheetId="8" customView="1" name="Z_9E4E0432_45C5_49C8_A2D4_66ACC510E1AA_.wvu.PrintArea" hidden="1" oldHidden="1">
    <formula>' Riesgos corrupción'!$A$1:$BM$13</formula>
  </rdn>
  <rdn rId="0" localSheetId="8" customView="1" name="Z_9E4E0432_45C5_49C8_A2D4_66ACC510E1AA_.wvu.Cols" hidden="1" oldHidden="1">
    <formula>' Riesgos corrupción'!$J:$K</formula>
  </rdn>
  <rdn rId="0" localSheetId="9" customView="1" name="Z_9E4E0432_45C5_49C8_A2D4_66ACC510E1AA_.wvu.PrintArea" hidden="1" oldHidden="1">
    <formula>' Riesgos Seg Digital'!$A$1:$AH$14</formula>
  </rdn>
  <rdn rId="0" localSheetId="9" customView="1" name="Z_9E4E0432_45C5_49C8_A2D4_66ACC510E1AA_.wvu.Cols" hidden="1" oldHidden="1">
    <formula>' Riesgos Seg Digital'!$K:$K</formula>
  </rdn>
  <rcv guid="{9E4E0432-45C5-49C8-A2D4-66ACC510E1AA}" action="add"/>
</revisions>
</file>

<file path=xl/revisions/revisionLog2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0" sId="7">
    <nc r="BI33" t="inlineStr">
      <is>
        <t xml:space="preserve">La actividad de verificación no fue necesaria dado queno se expidieron listas de elegibles. </t>
      </is>
    </nc>
  </rcc>
  <rcc rId="171" sId="7">
    <nc r="BI34" t="inlineStr">
      <is>
        <t xml:space="preserve">La actividad de verificación no fue necesaria dado que no se realizaron nombramientos de planta </t>
      </is>
    </nc>
  </rcc>
  <rcv guid="{9E4E0432-45C5-49C8-A2D4-66ACC510E1AA}" action="delete"/>
  <rdn rId="0" localSheetId="1" customView="1" name="Z_9E4E0432_45C5_49C8_A2D4_66ACC510E1AA_.wvu.Rows" hidden="1" oldHidden="1">
    <formula>PORTADA!$47:$1048576,PORTADA!$25:$32,PORTADA!$34:$42</formula>
    <oldFormula>PORTADA!$47:$1048576,PORTADA!$25:$32,PORTADA!$34:$42</oldFormula>
  </rdn>
  <rdn rId="0" localSheetId="1" customView="1" name="Z_9E4E0432_45C5_49C8_A2D4_66ACC510E1AA_.wvu.Cols" hidden="1" oldHidden="1">
    <formula>PORTADA!$IV:$WVW,PORTADA!$XFC:$XFD</formula>
    <oldFormula>PORTADA!$IV:$WVW,PORTADA!$XFC:$XFD</oldFormula>
  </rdn>
  <rdn rId="0" localSheetId="7" customView="1" name="Z_9E4E0432_45C5_49C8_A2D4_66ACC510E1AA_.wvu.Rows" hidden="1" oldHidden="1">
    <formula>'Riesgos Gestión'!$1:$7</formula>
    <oldFormula>'Riesgos Gestión'!$1:$7</oldFormula>
  </rdn>
  <rdn rId="0" localSheetId="7" customView="1" name="Z_9E4E0432_45C5_49C8_A2D4_66ACC510E1AA_.wvu.Cols" hidden="1" oldHidden="1">
    <formula>'Riesgos Gestión'!$M:$BG</formula>
    <oldFormula>'Riesgos Gestión'!$M:$BG</oldFormula>
  </rdn>
  <rdn rId="0" localSheetId="7" customView="1" name="Z_9E4E0432_45C5_49C8_A2D4_66ACC510E1AA_.wvu.FilterData" hidden="1" oldHidden="1">
    <formula>'Riesgos Gestión'!$A$11:$BU$1614</formula>
    <oldFormula>'Riesgos Gestión'!$A$11:$BU$1614</oldFormula>
  </rdn>
  <rdn rId="0" localSheetId="8" customView="1" name="Z_9E4E0432_45C5_49C8_A2D4_66ACC510E1AA_.wvu.PrintArea" hidden="1" oldHidden="1">
    <formula>' Riesgos corrupción'!$A$1:$BM$13</formula>
    <oldFormula>' Riesgos corrupción'!$A$1:$BM$13</oldFormula>
  </rdn>
  <rdn rId="0" localSheetId="8" customView="1" name="Z_9E4E0432_45C5_49C8_A2D4_66ACC510E1AA_.wvu.Cols" hidden="1" oldHidden="1">
    <formula>' Riesgos corrupción'!$J:$K</formula>
    <oldFormula>' Riesgos corrupción'!$J:$K</oldFormula>
  </rdn>
  <rdn rId="0" localSheetId="9" customView="1" name="Z_9E4E0432_45C5_49C8_A2D4_66ACC510E1AA_.wvu.PrintArea" hidden="1" oldHidden="1">
    <formula>' Riesgos Seg Digital'!$A$1:$AH$14</formula>
    <oldFormula>' Riesgos Seg Digital'!$A$1:$AH$14</oldFormula>
  </rdn>
  <rdn rId="0" localSheetId="9" customView="1" name="Z_9E4E0432_45C5_49C8_A2D4_66ACC510E1AA_.wvu.Cols" hidden="1" oldHidden="1">
    <formula>' Riesgos Seg Digital'!$K:$K</formula>
    <oldFormula>' Riesgos Seg Digital'!$K:$K</oldFormula>
  </rdn>
  <rcv guid="{9E4E0432-45C5-49C8-A2D4-66ACC510E1AA}" action="add"/>
</revisions>
</file>

<file path=xl/revisions/revisionLog2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1" sId="7">
    <nc r="BI35" t="inlineStr">
      <is>
        <t>No se puedo verificar la evidencia con la programación de la realización de los diagnósticos definidos por Talento Humano.</t>
      </is>
    </nc>
  </rcc>
  <rfmt sheetId="7" sqref="BI35">
    <dxf>
      <fill>
        <patternFill>
          <bgColor rgb="FFFFFF00"/>
        </patternFill>
      </fill>
    </dxf>
  </rfmt>
</revisions>
</file>

<file path=xl/revisions/revisionLog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 sId="7">
    <oc r="BH29" t="inlineStr">
      <is>
        <t xml:space="preserve">Para este primer periodo del año, no se presento un tema que requirió el conceso, y para el cual se realizo reunión </t>
      </is>
    </oc>
    <nc r="BH29" t="inlineStr">
      <is>
        <t>Para este primer periodo del año, se realizó reunión el  para llegar a concenso sobre el tema de Jefes de Control Disciplinario. Evidencia es ACTA del 23-04-2021_Oficinas de Control Interno ubicada en Z:\7- Seg otros inf\OCI\3. Mapas_Riesgos\Riesgos de gestión y corrupción\Primer_Seguimiento - 2021\Evidencias\7-Organizacion_Trabajo</t>
      </is>
    </nc>
  </rcc>
  <rcv guid="{65569DE0-0783-434A-AF02-6366FB81CDD9}" action="delete"/>
  <rdn rId="0" localSheetId="1" customView="1" name="Z_65569DE0_0783_434A_AF02_6366FB81CDD9_.wvu.Rows" hidden="1" oldHidden="1">
    <formula>PORTADA!$47:$1048576,PORTADA!$25:$32,PORTADA!$34:$42</formula>
    <oldFormula>PORTADA!$47:$1048576,PORTADA!$25:$32,PORTADA!$34:$42</oldFormula>
  </rdn>
  <rdn rId="0" localSheetId="1" customView="1" name="Z_65569DE0_0783_434A_AF02_6366FB81CDD9_.wvu.Cols" hidden="1" oldHidden="1">
    <formula>PORTADA!$IV:$WVW,PORTADA!$XFC:$XFD</formula>
    <oldFormula>PORTADA!$IV:$WVW,PORTADA!$XFC:$XFD</oldFormula>
  </rdn>
  <rdn rId="0" localSheetId="7" customView="1" name="Z_65569DE0_0783_434A_AF02_6366FB81CDD9_.wvu.Cols" hidden="1" oldHidden="1">
    <formula>'Riesgos Gestión'!$M:$BG</formula>
    <oldFormula>'Riesgos Gestión'!$M:$BG</oldFormula>
  </rdn>
  <rdn rId="0" localSheetId="7" customView="1" name="Z_65569DE0_0783_434A_AF02_6366FB81CDD9_.wvu.FilterData" hidden="1" oldHidden="1">
    <formula>'Riesgos Gestión'!$A$11:$CC$1614</formula>
    <oldFormula>'Riesgos Gestión'!$A$11:$CC$1614</oldFormula>
  </rdn>
  <rdn rId="0" localSheetId="8" customView="1" name="Z_65569DE0_0783_434A_AF02_6366FB81CDD9_.wvu.PrintArea" hidden="1" oldHidden="1">
    <formula>' Riesgos corrupción'!$A$1:$BM$13</formula>
    <oldFormula>' Riesgos corrupción'!$A$1:$BM$13</oldFormula>
  </rdn>
  <rdn rId="0" localSheetId="8" customView="1" name="Z_65569DE0_0783_434A_AF02_6366FB81CDD9_.wvu.Cols" hidden="1" oldHidden="1">
    <formula>' Riesgos corrupción'!$J:$K</formula>
    <oldFormula>' Riesgos corrupción'!$J:$K</oldFormula>
  </rdn>
  <rdn rId="0" localSheetId="9" customView="1" name="Z_65569DE0_0783_434A_AF02_6366FB81CDD9_.wvu.PrintArea" hidden="1" oldHidden="1">
    <formula>' Riesgos Seg Digital'!$A$1:$AH$14</formula>
    <oldFormula>' Riesgos Seg Digital'!$A$1:$AH$14</oldFormula>
  </rdn>
  <rdn rId="0" localSheetId="9" customView="1" name="Z_65569DE0_0783_434A_AF02_6366FB81CDD9_.wvu.Cols" hidden="1" oldHidden="1">
    <formula>' Riesgos Seg Digital'!$K:$K</formula>
    <oldFormula>' Riesgos Seg Digital'!$K:$K</oldFormula>
  </rdn>
  <rcv guid="{65569DE0-0783-434A-AF02-6366FB81CDD9}" action="add"/>
</revisions>
</file>

<file path=xl/revisions/revisionLog3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2" sId="7">
    <oc r="BI31" t="inlineStr">
      <is>
        <t>ffff</t>
      </is>
    </oc>
    <nc r="BI31"/>
  </rcc>
  <rcv guid="{9E4E0432-45C5-49C8-A2D4-66ACC510E1AA}" action="delete"/>
  <rdn rId="0" localSheetId="1" customView="1" name="Z_9E4E0432_45C5_49C8_A2D4_66ACC510E1AA_.wvu.Rows" hidden="1" oldHidden="1">
    <formula>PORTADA!$47:$1048576,PORTADA!$25:$32,PORTADA!$34:$42</formula>
    <oldFormula>PORTADA!$47:$1048576,PORTADA!$25:$32,PORTADA!$34:$42</oldFormula>
  </rdn>
  <rdn rId="0" localSheetId="1" customView="1" name="Z_9E4E0432_45C5_49C8_A2D4_66ACC510E1AA_.wvu.Cols" hidden="1" oldHidden="1">
    <formula>PORTADA!$IV:$WVW,PORTADA!$XFC:$XFD</formula>
    <oldFormula>PORTADA!$IV:$WVW,PORTADA!$XFC:$XFD</oldFormula>
  </rdn>
  <rdn rId="0" localSheetId="7" customView="1" name="Z_9E4E0432_45C5_49C8_A2D4_66ACC510E1AA_.wvu.Rows" hidden="1" oldHidden="1">
    <formula>'Riesgos Gestión'!$1:$7</formula>
    <oldFormula>'Riesgos Gestión'!$1:$7</oldFormula>
  </rdn>
  <rdn rId="0" localSheetId="7" customView="1" name="Z_9E4E0432_45C5_49C8_A2D4_66ACC510E1AA_.wvu.Cols" hidden="1" oldHidden="1">
    <formula>'Riesgos Gestión'!$M:$BG</formula>
    <oldFormula>'Riesgos Gestión'!$M:$BG</oldFormula>
  </rdn>
  <rdn rId="0" localSheetId="7" customView="1" name="Z_9E4E0432_45C5_49C8_A2D4_66ACC510E1AA_.wvu.FilterData" hidden="1" oldHidden="1">
    <formula>'Riesgos Gestión'!$A$11:$BU$1614</formula>
    <oldFormula>'Riesgos Gestión'!$A$11:$BU$1614</oldFormula>
  </rdn>
  <rdn rId="0" localSheetId="8" customView="1" name="Z_9E4E0432_45C5_49C8_A2D4_66ACC510E1AA_.wvu.PrintArea" hidden="1" oldHidden="1">
    <formula>' Riesgos corrupción'!$A$1:$BM$13</formula>
    <oldFormula>' Riesgos corrupción'!$A$1:$BM$13</oldFormula>
  </rdn>
  <rdn rId="0" localSheetId="8" customView="1" name="Z_9E4E0432_45C5_49C8_A2D4_66ACC510E1AA_.wvu.Cols" hidden="1" oldHidden="1">
    <formula>' Riesgos corrupción'!$J:$K</formula>
    <oldFormula>' Riesgos corrupción'!$J:$K</oldFormula>
  </rdn>
  <rdn rId="0" localSheetId="9" customView="1" name="Z_9E4E0432_45C5_49C8_A2D4_66ACC510E1AA_.wvu.PrintArea" hidden="1" oldHidden="1">
    <formula>' Riesgos Seg Digital'!$A$1:$AH$14</formula>
    <oldFormula>' Riesgos Seg Digital'!$A$1:$AH$14</oldFormula>
  </rdn>
  <rdn rId="0" localSheetId="9" customView="1" name="Z_9E4E0432_45C5_49C8_A2D4_66ACC510E1AA_.wvu.Cols" hidden="1" oldHidden="1">
    <formula>' Riesgos Seg Digital'!$K:$K</formula>
    <oldFormula>' Riesgos Seg Digital'!$K:$K</oldFormula>
  </rdn>
  <rcv guid="{9E4E0432-45C5-49C8-A2D4-66ACC510E1AA}" action="add"/>
</revisions>
</file>

<file path=xl/revisions/revisionLog3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2" sId="7">
    <nc r="BH67" t="inlineStr">
      <is>
        <t>Para el primer cuatrimestre se realizaron las auditorías al Sistema de Gestión de Seguridad y Salud en el trabajo, y la auditoría de Gestión financiera (sobre la  vigencia 2020), así mismo se adelantó la planeación de la auditoría del Proceso de Organización del Trabajo, en donde como resultado se remtiió el Programa de auditoría a los auditados.Como evidencia se anexan los correos con el programa de auditoría.</t>
      </is>
    </nc>
  </rcc>
  <rdn rId="0" localSheetId="1" customView="1" name="Z_9D7C660B_E13E_4EFC_B945_6DC22F8BEC0F_.wvu.Rows" hidden="1" oldHidden="1">
    <formula>PORTADA!$47:$1048576,PORTADA!$25:$32,PORTADA!$34:$42</formula>
  </rdn>
  <rdn rId="0" localSheetId="1" customView="1" name="Z_9D7C660B_E13E_4EFC_B945_6DC22F8BEC0F_.wvu.Cols" hidden="1" oldHidden="1">
    <formula>PORTADA!$IV:$WVW,PORTADA!$XFC:$XFD</formula>
  </rdn>
  <rdn rId="0" localSheetId="7" customView="1" name="Z_9D7C660B_E13E_4EFC_B945_6DC22F8BEC0F_.wvu.Rows" hidden="1" oldHidden="1">
    <formula>'Riesgos Gestión'!$1:$7</formula>
  </rdn>
  <rdn rId="0" localSheetId="7" customView="1" name="Z_9D7C660B_E13E_4EFC_B945_6DC22F8BEC0F_.wvu.Cols" hidden="1" oldHidden="1">
    <formula>'Riesgos Gestión'!$M:$BG</formula>
  </rdn>
  <rdn rId="0" localSheetId="7" customView="1" name="Z_9D7C660B_E13E_4EFC_B945_6DC22F8BEC0F_.wvu.FilterData" hidden="1" oldHidden="1">
    <formula>'Riesgos Gestión'!$A$11:$BU$1614</formula>
  </rdn>
  <rdn rId="0" localSheetId="8" customView="1" name="Z_9D7C660B_E13E_4EFC_B945_6DC22F8BEC0F_.wvu.PrintArea" hidden="1" oldHidden="1">
    <formula>' Riesgos corrupción'!$A$1:$BM$13</formula>
  </rdn>
  <rdn rId="0" localSheetId="8" customView="1" name="Z_9D7C660B_E13E_4EFC_B945_6DC22F8BEC0F_.wvu.Cols" hidden="1" oldHidden="1">
    <formula>' Riesgos corrupción'!$J:$K</formula>
  </rdn>
  <rdn rId="0" localSheetId="9" customView="1" name="Z_9D7C660B_E13E_4EFC_B945_6DC22F8BEC0F_.wvu.PrintArea" hidden="1" oldHidden="1">
    <formula>' Riesgos Seg Digital'!$A$1:$AH$14</formula>
  </rdn>
  <rdn rId="0" localSheetId="9" customView="1" name="Z_9D7C660B_E13E_4EFC_B945_6DC22F8BEC0F_.wvu.Cols" hidden="1" oldHidden="1">
    <formula>' Riesgos Seg Digital'!$K:$K</formula>
  </rdn>
  <rcv guid="{9D7C660B-E13E-4EFC-B945-6DC22F8BEC0F}" action="add"/>
</revisions>
</file>

<file path=xl/revisions/revisionLog3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2" sId="7">
    <nc r="BH43" t="inlineStr">
      <is>
        <t>Durante el primer cuatrimestre se revisaron los instrumentos archivísticos. Se formuló los planes de acción donde se contempla actualización de instrumentos archivísticos. Las evidencias son los cronogramas del proceso de gestión documental que se formularon y se aprobaron para la vigencia 2021. Los planes de acción reposan en: X:\Arch_colaborativo\4-Segimiento_Plan_accion_2021\400_SGCCD\5-PINAR y X:\Arch_colaborativo\4-Segimiento_Plan_accion_2021\400_SGCCD\6-SGDEA</t>
      </is>
    </nc>
  </rcc>
  <rcc rId="203" sId="7">
    <nc r="BH44" t="inlineStr">
      <is>
        <t>Durante el primer cuatrimestre, se definió cronograma y temas de socialización y se envío a Dirección Proyecto  Circular Socializaciones Gestión Documental.  Las evidencias reponsan en:. X:\Arch_colaborativo\4-Segimiento_Plan_accion_2021\400_SGCCD\5-PINAR</t>
      </is>
    </nc>
  </rcc>
  <rcc rId="204" sId="7">
    <nc r="BH45" t="inlineStr">
      <is>
        <t>Durante el primer cuatrimestre, se verificó la ficha técnica, no hubo necesidad de actualziarla</t>
      </is>
    </nc>
  </rcc>
  <rcc rId="205" sId="7">
    <nc r="BH46" t="inlineStr">
      <is>
        <t>Durante el primer cuatrimestre, se realizó monitoreo en el mes de marzo y un día de abril  el resultado se encuentra en: X:\Arch_colaborativo\4-Segimiento_Plan_accion_2021\400_SGCCD\5-PINAR</t>
      </is>
    </nc>
  </rcc>
  <rcv guid="{9D7C660B-E13E-4EFC-B945-6DC22F8BEC0F}" action="delete"/>
  <rdn rId="0" localSheetId="1" customView="1" name="Z_9D7C660B_E13E_4EFC_B945_6DC22F8BEC0F_.wvu.Rows" hidden="1" oldHidden="1">
    <formula>PORTADA!$47:$1048576,PORTADA!$25:$32,PORTADA!$34:$42</formula>
    <oldFormula>PORTADA!$47:$1048576,PORTADA!$25:$32,PORTADA!$34:$42</oldFormula>
  </rdn>
  <rdn rId="0" localSheetId="1" customView="1" name="Z_9D7C660B_E13E_4EFC_B945_6DC22F8BEC0F_.wvu.Cols" hidden="1" oldHidden="1">
    <formula>PORTADA!$IV:$WVW,PORTADA!$XFC:$XFD</formula>
    <oldFormula>PORTADA!$IV:$WVW,PORTADA!$XFC:$XFD</oldFormula>
  </rdn>
  <rdn rId="0" localSheetId="7" customView="1" name="Z_9D7C660B_E13E_4EFC_B945_6DC22F8BEC0F_.wvu.Rows" hidden="1" oldHidden="1">
    <formula>'Riesgos Gestión'!$1:$7</formula>
    <oldFormula>'Riesgos Gestión'!$1:$7</oldFormula>
  </rdn>
  <rdn rId="0" localSheetId="7" customView="1" name="Z_9D7C660B_E13E_4EFC_B945_6DC22F8BEC0F_.wvu.Cols" hidden="1" oldHidden="1">
    <formula>'Riesgos Gestión'!$M:$BG</formula>
    <oldFormula>'Riesgos Gestión'!$M:$BG</oldFormula>
  </rdn>
  <rdn rId="0" localSheetId="7" customView="1" name="Z_9D7C660B_E13E_4EFC_B945_6DC22F8BEC0F_.wvu.FilterData" hidden="1" oldHidden="1">
    <formula>'Riesgos Gestión'!$A$11:$BU$1614</formula>
    <oldFormula>'Riesgos Gestión'!$A$11:$BU$1614</oldFormula>
  </rdn>
  <rdn rId="0" localSheetId="8" customView="1" name="Z_9D7C660B_E13E_4EFC_B945_6DC22F8BEC0F_.wvu.PrintArea" hidden="1" oldHidden="1">
    <formula>' Riesgos corrupción'!$A$1:$BM$13</formula>
    <oldFormula>' Riesgos corrupción'!$A$1:$BM$13</oldFormula>
  </rdn>
  <rdn rId="0" localSheetId="8" customView="1" name="Z_9D7C660B_E13E_4EFC_B945_6DC22F8BEC0F_.wvu.Cols" hidden="1" oldHidden="1">
    <formula>' Riesgos corrupción'!$J:$K</formula>
    <oldFormula>' Riesgos corrupción'!$J:$K</oldFormula>
  </rdn>
  <rdn rId="0" localSheetId="9" customView="1" name="Z_9D7C660B_E13E_4EFC_B945_6DC22F8BEC0F_.wvu.PrintArea" hidden="1" oldHidden="1">
    <formula>' Riesgos Seg Digital'!$A$1:$AH$14</formula>
    <oldFormula>' Riesgos Seg Digital'!$A$1:$AH$14</oldFormula>
  </rdn>
  <rdn rId="0" localSheetId="9" customView="1" name="Z_9D7C660B_E13E_4EFC_B945_6DC22F8BEC0F_.wvu.Cols" hidden="1" oldHidden="1">
    <formula>' Riesgos Seg Digital'!$K:$K</formula>
    <oldFormula>' Riesgos Seg Digital'!$K:$K</oldFormula>
  </rdn>
  <rcv guid="{9D7C660B-E13E-4EFC-B945-6DC22F8BEC0F}" action="add"/>
</revisions>
</file>

<file path=xl/revisions/revisionLog3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5" sId="7">
    <nc r="BI50" t="inlineStr">
      <is>
        <t>Se identifica que efectivamente desde el área financiera realizan  la revisión a las ordenes de pago, generadas durante el primer cuatrimestre del año 2021, lo cual se puede constatar en las evidencias relacionadas, las cuales dan cuenta del uso de herramientas en excel para llevar a cabo el control. Z:\7- Seg otros inf\OCI\3. Mapas_Riesgos\Riesgos de gestión y corrupción\Primer_Seguimiento - 2021\Evidencias\12-G_Financiera</t>
      </is>
    </nc>
  </rcc>
  <rcc rId="216" sId="7">
    <nc r="BI51" t="inlineStr">
      <is>
        <t xml:space="preserve">En razón a que el control cambió, dadas las modificaciones en el sistema BOGDATA,  no es posible realizar la verificación de cumplimiento.  </t>
      </is>
    </nc>
  </rcc>
  <rcc rId="217" sId="7">
    <nc r="BI52" t="inlineStr">
      <is>
        <t>Se evidencia el cumplimiento del control de riesgo, en razón a que todos los formatos relacionados, cuentan con la firma y visto bueno de los responsables, y que los 193 CDP's expedidos en el primer cuatrimestre no han presentado errores.  Z:\7- Seg otros inf\OCI\3. Mapas_Riesgos\Riesgos de gestión y corrupción\Primer_Seguimiento - 2021\Evidencias\12-G_Financiera</t>
      </is>
    </nc>
  </rcc>
  <rcc rId="218" sId="7">
    <nc r="BI53" t="inlineStr">
      <is>
        <t>Se evidencia el cumplimiento del control de riesgo, mediante los documentos soporte que dan cuenta de las conciliaciones de rubros contables  generadas en el primer cuatrimestre de la vigencia 2021. Se pueden detallar los soportes en la siguiente ruta: Z:\7- Seg otros inf\OCI\3. Mapas_Riesgos\Riesgos de gestión y corrupción\Primer_Seguimiento - 2021\Evidencias\12-G_Financiera\2. Contabilidad</t>
      </is>
    </nc>
  </rcc>
  <rcc rId="219" sId="7">
    <nc r="BI54" t="inlineStr">
      <is>
        <t>Se evidencia el cumplimiento del control de riesgo, mediante los documentos soporte que dan cuenta de las conciliacionesinterneas de entrega de información  generadas en el primer cuatrimestre de la vigencia 2021. Se pueden detallar los soportes en la siguiente ruta: Z:\7- Seg otros inf\OCI\3. Mapas_Riesgos\Riesgos de gestión y corrupción\Primer_Seguimiento - 2021\Evidencias\12-G_Financiera\2. Contabilidad</t>
      </is>
    </nc>
  </rcc>
  <rcc rId="220" sId="7">
    <nc r="BI55" t="inlineStr">
      <is>
        <t>Se evidencia el cumplimiento del 32,31% con corte a abril, del cronograma PAI, referente al Plan de Sostenibilidad Contable del DASCD, el cual da cuenta de las actividades tendientes al cumplimiento del control. Se pueden consultar las evidencias en la siguiente ruta:  Z:\7- Seg otros inf\OCI\3. Mapas_Riesgos\Riesgos de gestión y corrupción\Primer_Seguimiento - 2021\Evidencias\12-G_Financiera\2. Contabilidad</t>
      </is>
    </nc>
  </rcc>
  <rdn rId="0" localSheetId="1" customView="1" name="Z_F184C93B_2BA8_46C9_B95F_A169E9E0FA0E_.wvu.Rows" hidden="1" oldHidden="1">
    <formula>PORTADA!$47:$1048576,PORTADA!$25:$32,PORTADA!$34:$42</formula>
  </rdn>
  <rdn rId="0" localSheetId="1" customView="1" name="Z_F184C93B_2BA8_46C9_B95F_A169E9E0FA0E_.wvu.Cols" hidden="1" oldHidden="1">
    <formula>PORTADA!$IV:$WVW,PORTADA!$XFC:$XFD</formula>
  </rdn>
  <rdn rId="0" localSheetId="7" customView="1" name="Z_F184C93B_2BA8_46C9_B95F_A169E9E0FA0E_.wvu.Rows" hidden="1" oldHidden="1">
    <formula>'Riesgos Gestión'!$1:$7</formula>
  </rdn>
  <rdn rId="0" localSheetId="7" customView="1" name="Z_F184C93B_2BA8_46C9_B95F_A169E9E0FA0E_.wvu.Cols" hidden="1" oldHidden="1">
    <formula>'Riesgos Gestión'!$M:$BG</formula>
  </rdn>
  <rdn rId="0" localSheetId="7" customView="1" name="Z_F184C93B_2BA8_46C9_B95F_A169E9E0FA0E_.wvu.FilterData" hidden="1" oldHidden="1">
    <formula>'Riesgos Gestión'!$A$11:$BU$1614</formula>
  </rdn>
  <rdn rId="0" localSheetId="8" customView="1" name="Z_F184C93B_2BA8_46C9_B95F_A169E9E0FA0E_.wvu.PrintArea" hidden="1" oldHidden="1">
    <formula>' Riesgos corrupción'!$A$1:$BM$13</formula>
  </rdn>
  <rdn rId="0" localSheetId="8" customView="1" name="Z_F184C93B_2BA8_46C9_B95F_A169E9E0FA0E_.wvu.Cols" hidden="1" oldHidden="1">
    <formula>' Riesgos corrupción'!$J:$K</formula>
  </rdn>
  <rdn rId="0" localSheetId="9" customView="1" name="Z_F184C93B_2BA8_46C9_B95F_A169E9E0FA0E_.wvu.PrintArea" hidden="1" oldHidden="1">
    <formula>' Riesgos Seg Digital'!$A$1:$AH$14</formula>
  </rdn>
  <rdn rId="0" localSheetId="9" customView="1" name="Z_F184C93B_2BA8_46C9_B95F_A169E9E0FA0E_.wvu.Cols" hidden="1" oldHidden="1">
    <formula>' Riesgos Seg Digital'!$K:$K</formula>
  </rdn>
  <rcv guid="{F184C93B-2BA8-46C9-B95F-A169E9E0FA0E}" action="add"/>
</revisions>
</file>

<file path=xl/revisions/revisionLog3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30" sId="7">
    <nc r="BI41" t="inlineStr">
      <is>
        <t xml:space="preserve">El control no está programado para el primer cuatrimestre del 2021. </t>
      </is>
    </nc>
  </rcc>
  <rcc rId="231" sId="7">
    <nc r="BI42" t="inlineStr">
      <is>
        <t>Se evidencia la realización del control, de acuerdo al soporte relacionado, que da cuenta del diligenciamiento y verificación de formato de inventario individual de los recursos fisicos de la Entidad. Z:\7- Seg otros inf\OCI\3. Mapas_Riesgos\Riesgos de gestión y corrupción\Primer_Seguimiento - 2021\Evidencias\10-G_Recursos_Fisicos_Ambientales</t>
      </is>
    </nc>
  </rcc>
  <rcv guid="{F184C93B-2BA8-46C9-B95F-A169E9E0FA0E}" action="delete"/>
  <rdn rId="0" localSheetId="1" customView="1" name="Z_F184C93B_2BA8_46C9_B95F_A169E9E0FA0E_.wvu.Rows" hidden="1" oldHidden="1">
    <formula>PORTADA!$47:$1048576,PORTADA!$25:$32,PORTADA!$34:$42</formula>
    <oldFormula>PORTADA!$47:$1048576,PORTADA!$25:$32,PORTADA!$34:$42</oldFormula>
  </rdn>
  <rdn rId="0" localSheetId="1" customView="1" name="Z_F184C93B_2BA8_46C9_B95F_A169E9E0FA0E_.wvu.Cols" hidden="1" oldHidden="1">
    <formula>PORTADA!$IV:$WVW,PORTADA!$XFC:$XFD</formula>
    <oldFormula>PORTADA!$IV:$WVW,PORTADA!$XFC:$XFD</oldFormula>
  </rdn>
  <rdn rId="0" localSheetId="7" customView="1" name="Z_F184C93B_2BA8_46C9_B95F_A169E9E0FA0E_.wvu.Rows" hidden="1" oldHidden="1">
    <formula>'Riesgos Gestión'!$1:$7</formula>
    <oldFormula>'Riesgos Gestión'!$1:$7</oldFormula>
  </rdn>
  <rdn rId="0" localSheetId="7" customView="1" name="Z_F184C93B_2BA8_46C9_B95F_A169E9E0FA0E_.wvu.Cols" hidden="1" oldHidden="1">
    <formula>'Riesgos Gestión'!$M:$BG</formula>
    <oldFormula>'Riesgos Gestión'!$M:$BG</oldFormula>
  </rdn>
  <rdn rId="0" localSheetId="7" customView="1" name="Z_F184C93B_2BA8_46C9_B95F_A169E9E0FA0E_.wvu.FilterData" hidden="1" oldHidden="1">
    <formula>'Riesgos Gestión'!$A$11:$BU$1614</formula>
    <oldFormula>'Riesgos Gestión'!$A$11:$BU$1614</oldFormula>
  </rdn>
  <rdn rId="0" localSheetId="8" customView="1" name="Z_F184C93B_2BA8_46C9_B95F_A169E9E0FA0E_.wvu.PrintArea" hidden="1" oldHidden="1">
    <formula>' Riesgos corrupción'!$A$1:$BM$13</formula>
    <oldFormula>' Riesgos corrupción'!$A$1:$BM$13</oldFormula>
  </rdn>
  <rdn rId="0" localSheetId="8" customView="1" name="Z_F184C93B_2BA8_46C9_B95F_A169E9E0FA0E_.wvu.Cols" hidden="1" oldHidden="1">
    <formula>' Riesgos corrupción'!$J:$K</formula>
    <oldFormula>' Riesgos corrupción'!$J:$K</oldFormula>
  </rdn>
  <rdn rId="0" localSheetId="9" customView="1" name="Z_F184C93B_2BA8_46C9_B95F_A169E9E0FA0E_.wvu.PrintArea" hidden="1" oldHidden="1">
    <formula>' Riesgos Seg Digital'!$A$1:$AH$14</formula>
    <oldFormula>' Riesgos Seg Digital'!$A$1:$AH$14</oldFormula>
  </rdn>
  <rdn rId="0" localSheetId="9" customView="1" name="Z_F184C93B_2BA8_46C9_B95F_A169E9E0FA0E_.wvu.Cols" hidden="1" oldHidden="1">
    <formula>' Riesgos Seg Digital'!$K:$K</formula>
    <oldFormula>' Riesgos Seg Digital'!$K:$K</oldFormula>
  </rdn>
  <rcv guid="{F184C93B-2BA8-46C9-B95F-A169E9E0FA0E}" action="add"/>
</revisions>
</file>

<file path=xl/revisions/revisionLog3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41" sId="7">
    <nc r="BI16" t="inlineStr">
      <is>
        <r>
          <t>Se verifica el documento</t>
        </r>
        <r>
          <rPr>
            <b/>
            <sz val="10"/>
            <color indexed="8"/>
            <rFont val="Calibri"/>
            <family val="2"/>
          </rPr>
          <t xml:space="preserve"> E-GES-FM-023 CRONOGRAMA_PROYECTO_V5_ISO </t>
        </r>
        <r>
          <rPr>
            <sz val="10"/>
            <color indexed="8"/>
            <rFont val="Calibri"/>
            <family val="2"/>
          </rPr>
          <t xml:space="preserve"> del cronograma del proyecto 9001 con  la planificación de las actividades generales para el mantenimiento del Sistema de Gestión , publicado en </t>
        </r>
        <r>
          <rPr>
            <b/>
            <sz val="10"/>
            <color theme="8" tint="-0.249977111117893"/>
            <rFont val="Calibri"/>
            <family val="2"/>
          </rPr>
          <t xml:space="preserve">Z:\Of_Planeacion\3.Gerencia_Estrategica\3.4_PAI\PLANES 2021 X DEP\OAP </t>
        </r>
        <r>
          <rPr>
            <sz val="10"/>
            <color indexed="8"/>
            <rFont val="Calibri"/>
            <family val="2"/>
          </rPr>
          <t xml:space="preserve">; el cual se aprobó e  incluyo y hace parte del Plan de Acción Institucional – PAI línea 63 que acorde con el  decreto 612 de 2018 se encuentra debidamente publicado en la Página web DASCD  portal/transparencia N° 6 Planeación políticas, Lineamientos y Manuales en el enlace </t>
        </r>
        <r>
          <rPr>
            <sz val="10"/>
            <color theme="8" tint="-0.249977111117893"/>
            <rFont val="Calibri"/>
            <family val="2"/>
          </rPr>
          <t xml:space="preserve">https://www.serviciocivil.gov.co/portal/transparencia/planeacion/politicas-lineamientos-manuales (Planes decreto 612/18 - 2021)
</t>
        </r>
        <r>
          <rPr>
            <sz val="10"/>
            <color indexed="8"/>
            <rFont val="Calibri"/>
            <family val="2"/>
          </rPr>
          <t xml:space="preserve">
Se verifican las evidencias aportadas por la primera línea de defensa:
</t>
        </r>
        <r>
          <rPr>
            <b/>
            <sz val="10"/>
            <color indexed="8"/>
            <rFont val="Calibri"/>
            <family val="2"/>
          </rPr>
          <t>CORREO_TRAZABILIDAD_REVISION_PROYECTOS_2021_OAP</t>
        </r>
        <r>
          <rPr>
            <sz val="10"/>
            <color indexed="8"/>
            <rFont val="Calibri"/>
            <family val="2"/>
          </rPr>
          <t xml:space="preserve">
</t>
        </r>
        <r>
          <rPr>
            <b/>
            <sz val="10"/>
            <color indexed="8"/>
            <rFont val="Calibri"/>
            <family val="2"/>
          </rPr>
          <t>20201214 E-GES-FM-023 CRONOGRAMA_PROYECTO_V5_ISO_revisado</t>
        </r>
        <r>
          <rPr>
            <sz val="10"/>
            <color indexed="8"/>
            <rFont val="Calibri"/>
            <family val="2"/>
          </rPr>
          <t xml:space="preserve">
</t>
        </r>
        <r>
          <rPr>
            <b/>
            <sz val="10"/>
            <color indexed="8"/>
            <rFont val="Calibri"/>
            <family val="2"/>
          </rPr>
          <t>DENOMINACION_PROYECTOS_PAI_2021</t>
        </r>
        <r>
          <rPr>
            <sz val="10"/>
            <color indexed="8"/>
            <rFont val="Calibri"/>
            <family val="2"/>
          </rPr>
          <t xml:space="preserve">
</t>
        </r>
        <r>
          <rPr>
            <sz val="10"/>
            <color theme="8" tint="-0.249977111117893"/>
            <rFont val="Calibri"/>
            <family val="2"/>
          </rPr>
          <t>Ruta: Z:\7- Seg otros inf\OCI\3. Mapas_Riesgos\Riesgos de gestión y corrupción\Primer_Seguimiento - 2021\Evidencias\2-Sistemas_Gestion\CONTROL 2</t>
        </r>
        <r>
          <rPr>
            <sz val="10"/>
            <color indexed="8"/>
            <rFont val="Calibri"/>
            <family val="2"/>
          </rPr>
          <t xml:space="preserve">
Riesgo No materializado
</t>
        </r>
      </is>
    </nc>
  </rcc>
  <rdn rId="0" localSheetId="1" customView="1" name="Z_EEDFE262_3212_4308_8979_A75812D36567_.wvu.Rows" hidden="1" oldHidden="1">
    <formula>PORTADA!$47:$1048576,PORTADA!$25:$32,PORTADA!$34:$42</formula>
  </rdn>
  <rdn rId="0" localSheetId="1" customView="1" name="Z_EEDFE262_3212_4308_8979_A75812D36567_.wvu.Cols" hidden="1" oldHidden="1">
    <formula>PORTADA!$IV:$WVW,PORTADA!$XFC:$XFD</formula>
  </rdn>
  <rdn rId="0" localSheetId="7" customView="1" name="Z_EEDFE262_3212_4308_8979_A75812D36567_.wvu.Rows" hidden="1" oldHidden="1">
    <formula>'Riesgos Gestión'!$1:$7</formula>
  </rdn>
  <rdn rId="0" localSheetId="7" customView="1" name="Z_EEDFE262_3212_4308_8979_A75812D36567_.wvu.Cols" hidden="1" oldHidden="1">
    <formula>'Riesgos Gestión'!$M:$BG</formula>
  </rdn>
  <rdn rId="0" localSheetId="7" customView="1" name="Z_EEDFE262_3212_4308_8979_A75812D36567_.wvu.FilterData" hidden="1" oldHidden="1">
    <formula>'Riesgos Gestión'!$A$11:$BU$1614</formula>
  </rdn>
  <rdn rId="0" localSheetId="8" customView="1" name="Z_EEDFE262_3212_4308_8979_A75812D36567_.wvu.PrintArea" hidden="1" oldHidden="1">
    <formula>' Riesgos corrupción'!$A$1:$BM$13</formula>
  </rdn>
  <rdn rId="0" localSheetId="8" customView="1" name="Z_EEDFE262_3212_4308_8979_A75812D36567_.wvu.Cols" hidden="1" oldHidden="1">
    <formula>' Riesgos corrupción'!$J:$K</formula>
  </rdn>
  <rdn rId="0" localSheetId="9" customView="1" name="Z_EEDFE262_3212_4308_8979_A75812D36567_.wvu.PrintArea" hidden="1" oldHidden="1">
    <formula>' Riesgos Seg Digital'!$A$1:$AH$14</formula>
  </rdn>
  <rdn rId="0" localSheetId="9" customView="1" name="Z_EEDFE262_3212_4308_8979_A75812D36567_.wvu.Cols" hidden="1" oldHidden="1">
    <formula>' Riesgos Seg Digital'!$K:$K</formula>
  </rdn>
  <rcv guid="{EEDFE262-3212-4308-8979-A75812D36567}" action="add"/>
</revisions>
</file>

<file path=xl/revisions/revisionLog3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EEDFE262-3212-4308-8979-A75812D36567}" action="delete"/>
  <rdn rId="0" localSheetId="1" customView="1" name="Z_EEDFE262_3212_4308_8979_A75812D36567_.wvu.Rows" hidden="1" oldHidden="1">
    <formula>PORTADA!$47:$1048576,PORTADA!$25:$32,PORTADA!$34:$42</formula>
    <oldFormula>PORTADA!$47:$1048576,PORTADA!$25:$32,PORTADA!$34:$42</oldFormula>
  </rdn>
  <rdn rId="0" localSheetId="1" customView="1" name="Z_EEDFE262_3212_4308_8979_A75812D36567_.wvu.Cols" hidden="1" oldHidden="1">
    <formula>PORTADA!$IV:$WVW,PORTADA!$XFC:$XFD</formula>
    <oldFormula>PORTADA!$IV:$WVW,PORTADA!$XFC:$XFD</oldFormula>
  </rdn>
  <rdn rId="0" localSheetId="7" customView="1" name="Z_EEDFE262_3212_4308_8979_A75812D36567_.wvu.Rows" hidden="1" oldHidden="1">
    <formula>'Riesgos Gestión'!$1:$7</formula>
    <oldFormula>'Riesgos Gestión'!$1:$7</oldFormula>
  </rdn>
  <rdn rId="0" localSheetId="7" customView="1" name="Z_EEDFE262_3212_4308_8979_A75812D36567_.wvu.Cols" hidden="1" oldHidden="1">
    <formula>'Riesgos Gestión'!$M:$BG</formula>
    <oldFormula>'Riesgos Gestión'!$M:$BG</oldFormula>
  </rdn>
  <rdn rId="0" localSheetId="7" customView="1" name="Z_EEDFE262_3212_4308_8979_A75812D36567_.wvu.FilterData" hidden="1" oldHidden="1">
    <formula>'Riesgos Gestión'!$A$11:$BU$1614</formula>
    <oldFormula>'Riesgos Gestión'!$A$11:$BU$1614</oldFormula>
  </rdn>
  <rdn rId="0" localSheetId="8" customView="1" name="Z_EEDFE262_3212_4308_8979_A75812D36567_.wvu.PrintArea" hidden="1" oldHidden="1">
    <formula>' Riesgos corrupción'!$A$1:$BM$13</formula>
    <oldFormula>' Riesgos corrupción'!$A$1:$BM$13</oldFormula>
  </rdn>
  <rdn rId="0" localSheetId="8" customView="1" name="Z_EEDFE262_3212_4308_8979_A75812D36567_.wvu.Cols" hidden="1" oldHidden="1">
    <formula>' Riesgos corrupción'!$J:$K,' Riesgos corrupción'!$M:$AE,' Riesgos corrupción'!$AH:$BS</formula>
    <oldFormula>' Riesgos corrupción'!$J:$K</oldFormula>
  </rdn>
  <rdn rId="0" localSheetId="9" customView="1" name="Z_EEDFE262_3212_4308_8979_A75812D36567_.wvu.PrintArea" hidden="1" oldHidden="1">
    <formula>' Riesgos Seg Digital'!$A$1:$AH$14</formula>
    <oldFormula>' Riesgos Seg Digital'!$A$1:$AH$14</oldFormula>
  </rdn>
  <rdn rId="0" localSheetId="9" customView="1" name="Z_EEDFE262_3212_4308_8979_A75812D36567_.wvu.Cols" hidden="1" oldHidden="1">
    <formula>' Riesgos Seg Digital'!$K:$K</formula>
    <oldFormula>' Riesgos Seg Digital'!$K:$K</oldFormula>
  </rdn>
  <rcv guid="{EEDFE262-3212-4308-8979-A75812D36567}" action="add"/>
</revisions>
</file>

<file path=xl/revisions/revisionLog3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60" sId="8" odxf="1" dxf="1">
    <nc r="BX12" t="inlineStr">
      <is>
        <t xml:space="preserve">Durante el periodo se desplegaron nuevas funcionalidades en SIDEAP. Una funcionalidad que permite la validación de algunos datos de la hoja de vida, lo que conlleva la visualización de esa información, para lo cual se actualizó el  formato de Acuerdos de confidencialidad agregando los roles correspondientes a la verificación de contratistas y a servidores públicos, a fin de señalar puntualmente a los autorizados la responsabilidad que conlleva la asignación de los roles.
Por otro lado se crearon otras funcionalidades y en el área de TIC asignaron los usuarios directamente.
Se tiene para el periodo un total de registrados en la base de seguimiento de 265 acuerdos, ya que no todos los remitidos cumplian las condiciones para la asignación de roles.
El total de roles asignados a diferentes usuarios fue: ADMINISTRADOR SELECCIÓN DE TALENTOS 45; APROBADOR CONVOCATORIA 3; Capacitación TH distrital 4; VALIDACIÓN CONTRATISTAS 383; VALIDACIÓN SERVIDORES 114 (datos extraídos de SIDEAP) </t>
      </is>
    </nc>
    <odxf>
      <font>
        <color rgb="FF000000"/>
      </font>
      <fill>
        <patternFill patternType="none">
          <bgColor indexed="65"/>
        </patternFill>
      </fill>
      <protection locked="1"/>
    </odxf>
    <ndxf>
      <font>
        <sz val="12"/>
        <color indexed="8"/>
      </font>
      <fill>
        <patternFill patternType="solid">
          <bgColor theme="0"/>
        </patternFill>
      </fill>
      <protection locked="0"/>
    </ndxf>
  </rcc>
  <rcc rId="261" sId="8" odxf="1" dxf="1">
    <nc r="BX13" t="inlineStr">
      <is>
        <t>Se presentaron solicitudes de información que no eran consecuentes con la finalidad registrada y se generaron solamente datos agregados, informando de ello al peticionario, en un caso se pidió el apoyo de la STJ para aclarar la viabilidad de entregar datos con fin último el DANE. El registro se encuentra en el buzón de atención a entidades: sideap_entidades@serviciocivil.gov.co, entre ellos se encuentran solicitudes de la Secretaría Jurídica donde pide datos de contacto de todos los abogados vinculados al distrito a lo que se remite únicamente los datos públicos.</t>
      </is>
    </nc>
    <odxf>
      <font>
        <color rgb="FF000000"/>
      </font>
      <fill>
        <patternFill patternType="none">
          <bgColor indexed="65"/>
        </patternFill>
      </fill>
      <protection locked="1"/>
    </odxf>
    <ndxf>
      <font>
        <sz val="12"/>
        <color indexed="8"/>
      </font>
      <fill>
        <patternFill patternType="solid">
          <bgColor theme="0"/>
        </patternFill>
      </fill>
      <protection locked="0"/>
    </ndxf>
  </rcc>
  <rcv guid="{17BBA648-1A4A-449C-8E6C-60884A976988}" action="delete"/>
  <rdn rId="0" localSheetId="1" customView="1" name="Z_17BBA648_1A4A_449C_8E6C_60884A976988_.wvu.Rows" hidden="1" oldHidden="1">
    <formula>PORTADA!$47:$1048576,PORTADA!$25:$32,PORTADA!$34:$42</formula>
    <oldFormula>PORTADA!$47:$1048576,PORTADA!$25:$32,PORTADA!$34:$42</oldFormula>
  </rdn>
  <rdn rId="0" localSheetId="1" customView="1" name="Z_17BBA648_1A4A_449C_8E6C_60884A976988_.wvu.Cols" hidden="1" oldHidden="1">
    <formula>PORTADA!$IV:$WVW,PORTADA!$XFC:$XFD</formula>
    <oldFormula>PORTADA!$IV:$WVW,PORTADA!$XFC:$XFD</oldFormula>
  </rdn>
  <rdn rId="0" localSheetId="7" customView="1" name="Z_17BBA648_1A4A_449C_8E6C_60884A976988_.wvu.Rows" hidden="1" oldHidden="1">
    <formula>'Riesgos Gestión'!$1:$7</formula>
    <oldFormula>'Riesgos Gestión'!$1:$7</oldFormula>
  </rdn>
  <rdn rId="0" localSheetId="7" customView="1" name="Z_17BBA648_1A4A_449C_8E6C_60884A976988_.wvu.Cols" hidden="1" oldHidden="1">
    <formula>'Riesgos Gestión'!$M:$BG</formula>
    <oldFormula>'Riesgos Gestión'!$M:$BG</oldFormula>
  </rdn>
  <rdn rId="0" localSheetId="7" customView="1" name="Z_17BBA648_1A4A_449C_8E6C_60884A976988_.wvu.FilterData" hidden="1" oldHidden="1">
    <formula>'Riesgos Gestión'!$A$11:$BU$1614</formula>
    <oldFormula>'Riesgos Gestión'!$A$11:$BU$1614</oldFormula>
  </rdn>
  <rdn rId="0" localSheetId="8" customView="1" name="Z_17BBA648_1A4A_449C_8E6C_60884A976988_.wvu.PrintArea" hidden="1" oldHidden="1">
    <formula>' Riesgos corrupción'!$A$1:$BM$13</formula>
    <oldFormula>' Riesgos corrupción'!$A$1:$BM$13</oldFormula>
  </rdn>
  <rdn rId="0" localSheetId="8" customView="1" name="Z_17BBA648_1A4A_449C_8E6C_60884A976988_.wvu.Cols" hidden="1" oldHidden="1">
    <formula>' Riesgos corrupción'!$J:$K</formula>
    <oldFormula>' Riesgos corrupción'!$J:$K</oldFormula>
  </rdn>
  <rdn rId="0" localSheetId="9" customView="1" name="Z_17BBA648_1A4A_449C_8E6C_60884A976988_.wvu.PrintArea" hidden="1" oldHidden="1">
    <formula>' Riesgos Seg Digital'!$A$1:$AH$14</formula>
    <oldFormula>' Riesgos Seg Digital'!$A$1:$AH$14</oldFormula>
  </rdn>
  <rdn rId="0" localSheetId="9" customView="1" name="Z_17BBA648_1A4A_449C_8E6C_60884A976988_.wvu.Cols" hidden="1" oldHidden="1">
    <formula>' Riesgos Seg Digital'!$K:$K</formula>
    <oldFormula>' Riesgos Seg Digital'!$K:$K</oldFormula>
  </rdn>
  <rcv guid="{17BBA648-1A4A-449C-8E6C-60884A976988}" action="add"/>
</revisions>
</file>

<file path=xl/revisions/revisionLog3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1" sId="7">
    <oc r="BH18" t="inlineStr">
      <is>
        <t xml:space="preserve">Durante el periodo se desplegaron nuevas funcionalidades en SIDEAP. Una funcionalidad que permite la validación de algunos datos de la hoja de vida, lo que conlleva la visualización de esa información, para lo cual se actualizó el  formato de Acuerdos de confidencialidad agregando los roles correspondientes a la verificación de contratistas y a servidores públicos, a fin de señalar puntualmente a los autorizados la responsabilidad que conlleva la asignación de los roles.
Por otro lado se crearon otras funcionalidades y en el área de TIC asignaron los usuarios directamente.
Se tiene para el periodo un total de registrados en la base de seguimiento de 265 acuerdos, ya que no todos los remitidos cumplian las condiciones para la asignación de roles.
El total de roles asignados a diferentes usuarios fue: ADMINISTRADOR SELECCIÓN DE TALENTOS 45; APROBADOR CONVOCATORIA 3; Capacitación TH distrital 4; VALIDACIÓN CONTRATISTAS 383; VALIDACIÓN SERVIDORES 114 (datos extraídos de SIDEAP) </t>
      </is>
    </oc>
    <nc r="BH18" t="inlineStr">
      <is>
        <t>Se consolidaron unas consultas que se ejecutan en la bodega de datos de SIDEAP din de mantener los criterios en las generación de la información mensual. La consulta la consolida otro profesional y genera los reportes mensuales, se solicito por cuenta de la Jefe de OAP la claridad del campo que expone la información del nivel decisorio de las dependencias.</t>
      </is>
    </nc>
  </rcc>
  <rcc rId="272" sId="7">
    <oc r="BH19" t="inlineStr">
      <is>
        <t>Se presentaron solicitudes de información que no eran consecuentes con la finalidad registrada y se generaron solamente datos agregados, informando de ello al peticionario, en un caso se pidió el apoyo de la STJ para aclarar la viabilidad de entregar datos con fin último el DANE. El registro se encuentra en el buzón de atención a entidades: sideap_entidades@serviciocivil.gov.co, entre ellos se encuentran solicitudes de la Secretaría Jurídica donde pide datos de contacto de todos los abogados vinculados al distrito a lo que se remite únicamente los datos públicos.</t>
      </is>
    </oc>
    <nc r="BH19" t="inlineStr">
      <is>
        <t>En la medida que evoluciona SIDEAP se deben ajustar las consultas que permiten generar la información periodica, para lo cual se prueba con los datos obtenidos previamente.</t>
      </is>
    </nc>
  </rcc>
</revisions>
</file>

<file path=xl/revisions/revisionLog3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8" s="1" sqref="BY12" start="0" length="0">
    <dxf/>
  </rfmt>
  <rfmt sheetId="8" s="1" sqref="BY13" start="0" length="0">
    <dxf/>
  </rfmt>
  <rcc rId="273" sId="8">
    <nc r="BY12" t="inlineStr">
      <is>
        <t>Se verifica  por entidad y fecha la asignación de  permisos para acceso a sideap, de las  265  personas, previa verificacion de la firma de acuerdo de confidencialidad la ruta: \\192.168.0.4\Shares\Dascd_Sideap\CONTROL_SIDEAP.accdb , documento 1 seguimiento SIDEAP ACUERDOS DE CONFIDENCIALIDAD, empezando el  (01/01/2021)
Evidencias en:Z:\7- Seg otros inf\OCI\3. Mapas_Riesgos\Riesgos de gestión y corrupción\Primer_Seguimiento - 2021\Evidencias\3-Gestión del Conocimiento\Control 1
No se ha materializado riesgo, formatos diligenciados y firmados.</t>
      </is>
    </nc>
  </rcc>
  <rcc rId="274" sId="8">
    <nc r="BY13" t="inlineStr">
      <is>
        <t>Se verifica  la ruta: \\192.168.0.4\Shares\Dascd_Sideap\CONTROL_SIDEAP.accdb , documento acces seguimiento SIDEAP ACUERDOS DE CONFIDENCIALIDAD,  la evidencia de pantallazos acuerdos de confidencialidad
Evidencias en:Z:\7- Seg otros inf\OCI\3. Mapas_Riesgos\Riesgos de gestión y corrupción\Primer_Seguimiento - 2021\Evidencias\3-Gestión del Conocimiento\Control 2
No se ha materializado riesgo, formatos diligenciados y firmados.</t>
      </is>
    </nc>
  </rcc>
  <rdn rId="0" localSheetId="1" customView="1" name="Z_7C081D08_3A34_40FC_9603_A08B0852FB79_.wvu.Rows" hidden="1" oldHidden="1">
    <formula>PORTADA!$47:$1048576,PORTADA!$25:$32,PORTADA!$34:$42</formula>
  </rdn>
  <rdn rId="0" localSheetId="1" customView="1" name="Z_7C081D08_3A34_40FC_9603_A08B0852FB79_.wvu.Cols" hidden="1" oldHidden="1">
    <formula>PORTADA!$IV:$WVW,PORTADA!$XFC:$XFD</formula>
  </rdn>
  <rdn rId="0" localSheetId="7" customView="1" name="Z_7C081D08_3A34_40FC_9603_A08B0852FB79_.wvu.Rows" hidden="1" oldHidden="1">
    <formula>'Riesgos Gestión'!$1:$7</formula>
  </rdn>
  <rdn rId="0" localSheetId="7" customView="1" name="Z_7C081D08_3A34_40FC_9603_A08B0852FB79_.wvu.Cols" hidden="1" oldHidden="1">
    <formula>'Riesgos Gestión'!$M:$BG</formula>
  </rdn>
  <rdn rId="0" localSheetId="7" customView="1" name="Z_7C081D08_3A34_40FC_9603_A08B0852FB79_.wvu.FilterData" hidden="1" oldHidden="1">
    <formula>'Riesgos Gestión'!$A$11:$BU$1614</formula>
  </rdn>
  <rdn rId="0" localSheetId="8" customView="1" name="Z_7C081D08_3A34_40FC_9603_A08B0852FB79_.wvu.PrintArea" hidden="1" oldHidden="1">
    <formula>' Riesgos corrupción'!$A$1:$BM$13</formula>
  </rdn>
  <rdn rId="0" localSheetId="8" customView="1" name="Z_7C081D08_3A34_40FC_9603_A08B0852FB79_.wvu.Cols" hidden="1" oldHidden="1">
    <formula>' Riesgos corrupción'!$J:$K</formula>
  </rdn>
  <rdn rId="0" localSheetId="9" customView="1" name="Z_7C081D08_3A34_40FC_9603_A08B0852FB79_.wvu.PrintArea" hidden="1" oldHidden="1">
    <formula>' Riesgos Seg Digital'!$A$1:$AH$14</formula>
  </rdn>
  <rdn rId="0" localSheetId="9" customView="1" name="Z_7C081D08_3A34_40FC_9603_A08B0852FB79_.wvu.Cols" hidden="1" oldHidden="1">
    <formula>' Riesgos Seg Digital'!$K:$K</formula>
  </rdn>
  <rcv guid="{7C081D08-3A34-40FC-9603-A08B0852FB79}" action="add"/>
</revisions>
</file>

<file path=xl/revisions/revisionLog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 sId="7">
    <oc r="BH30" t="inlineStr">
      <is>
        <t>En el periodo al igual que en los anteriores, se revisaron los documentos que soportan cada una de las solicitudes de conceptos técnicos requeridos por parte de las entidades y organismos del Distrito para la modificación de estructuras organizacionales, manuales de funciones, planta de personal y escalas salariales,  y en los siguientes casos se realizó la devolución  con observaciones para que se realicen los ajustes correspondiente para dar conformidad a los requisitos legales y técnicos aplicables según sea el tema de la solicitud.
Evidencias: Radicados de devolución de solicitudes de Concepto Técnico números 2020EE3039, 2020EE3610, 2020EE3740, 2020EE3952, que se pueden consultar en Z:\Correspondencia\SCAN_CORRESP_2020\2_CORRESP_ENVIADA_2020</t>
      </is>
    </oc>
    <nc r="BH30" t="inlineStr">
      <is>
        <t>En el periodo al igual que en los anteriores, se revisaron los documentos que soportan cada una de las solicitudes de conceptos técnicos requeridos por parte de las entidades y organismos del Distrito para la modificación de estructuras organizacionales, manuales de funciones, planta de personal y escalas salariales,  y en los siguientes casos se realizó la devolución  con observaciones para que se realicen los ajustes correspondiente para dar conformidad a los requisitos legales y técnicos aplicables según sea el tema de la solicitud.
Evidencias: Radicados de devolución de solicitudes de Concepto Técnico con los siguientes numeros 2020EE23 del 6/01/2021, 2021EE99 del 13/01/2021, 2021EE157 del 18/01/2021, 2021EE529 del 10/02/2021, 2021EE853 del 23/02/2021, 2021EE1219 del 8/03/2021, 2021EE1290 del 9/03/2021, 2021EE1643 del 24/03/2021 y 2021EE2006 del 8/04/2021, los cuales  que se pueden consultar en Z:\Correspondencia\SCAN_CORRESP_2020\2_CORRESP_ENVIADA_2021</t>
      </is>
    </nc>
  </rcc>
</revisions>
</file>

<file path=xl/revisions/revisionLog4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7C081D08-3A34-40FC-9603-A08B0852FB79}" action="delete"/>
  <rdn rId="0" localSheetId="1" customView="1" name="Z_7C081D08_3A34_40FC_9603_A08B0852FB79_.wvu.Rows" hidden="1" oldHidden="1">
    <formula>PORTADA!$47:$1048576,PORTADA!$25:$32,PORTADA!$34:$42</formula>
    <oldFormula>PORTADA!$47:$1048576,PORTADA!$25:$32,PORTADA!$34:$42</oldFormula>
  </rdn>
  <rdn rId="0" localSheetId="1" customView="1" name="Z_7C081D08_3A34_40FC_9603_A08B0852FB79_.wvu.Cols" hidden="1" oldHidden="1">
    <formula>PORTADA!$IV:$WVW,PORTADA!$XFC:$XFD</formula>
    <oldFormula>PORTADA!$IV:$WVW,PORTADA!$XFC:$XFD</oldFormula>
  </rdn>
  <rdn rId="0" localSheetId="7" customView="1" name="Z_7C081D08_3A34_40FC_9603_A08B0852FB79_.wvu.Rows" hidden="1" oldHidden="1">
    <formula>'Riesgos Gestión'!$1:$7</formula>
    <oldFormula>'Riesgos Gestión'!$1:$7</oldFormula>
  </rdn>
  <rdn rId="0" localSheetId="7" customView="1" name="Z_7C081D08_3A34_40FC_9603_A08B0852FB79_.wvu.Cols" hidden="1" oldHidden="1">
    <formula>'Riesgos Gestión'!$M:$BG</formula>
    <oldFormula>'Riesgos Gestión'!$M:$BG</oldFormula>
  </rdn>
  <rdn rId="0" localSheetId="7" customView="1" name="Z_7C081D08_3A34_40FC_9603_A08B0852FB79_.wvu.FilterData" hidden="1" oldHidden="1">
    <formula>'Riesgos Gestión'!$A$11:$BU$1614</formula>
    <oldFormula>'Riesgos Gestión'!$A$11:$BU$1614</oldFormula>
  </rdn>
  <rdn rId="0" localSheetId="8" customView="1" name="Z_7C081D08_3A34_40FC_9603_A08B0852FB79_.wvu.PrintArea" hidden="1" oldHidden="1">
    <formula>' Riesgos corrupción'!$A$1:$BM$13</formula>
    <oldFormula>' Riesgos corrupción'!$A$1:$BM$13</oldFormula>
  </rdn>
  <rdn rId="0" localSheetId="8" customView="1" name="Z_7C081D08_3A34_40FC_9603_A08B0852FB79_.wvu.Cols" hidden="1" oldHidden="1">
    <formula>' Riesgos corrupción'!$J:$K</formula>
    <oldFormula>' Riesgos corrupción'!$J:$K</oldFormula>
  </rdn>
  <rdn rId="0" localSheetId="9" customView="1" name="Z_7C081D08_3A34_40FC_9603_A08B0852FB79_.wvu.PrintArea" hidden="1" oldHidden="1">
    <formula>' Riesgos Seg Digital'!$A$1:$AH$14</formula>
    <oldFormula>' Riesgos Seg Digital'!$A$1:$AH$14</oldFormula>
  </rdn>
  <rdn rId="0" localSheetId="9" customView="1" name="Z_7C081D08_3A34_40FC_9603_A08B0852FB79_.wvu.Cols" hidden="1" oldHidden="1">
    <formula>' Riesgos Seg Digital'!$K:$K</formula>
    <oldFormula>' Riesgos Seg Digital'!$K:$K</oldFormula>
  </rdn>
  <rcv guid="{7C081D08-3A34-40FC-9603-A08B0852FB79}" action="add"/>
</revisions>
</file>

<file path=xl/revisions/revisionLog4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93" sId="7">
    <oc r="BI33" t="inlineStr">
      <is>
        <t xml:space="preserve">La actividad de verificación no fue necesaria dado queno se expidieron listas de elegibles. </t>
      </is>
    </oc>
    <nc r="BI33" t="inlineStr">
      <is>
        <t xml:space="preserve">La actividad de verificación no fue necesaria dado queno se expidieron listas de elegibles. No obstante se sigue manteniendo el control por medio del diligenciamiento de la presente matriz </t>
      </is>
    </nc>
  </rcc>
  <rcc rId="294" sId="7">
    <oc r="BI34" t="inlineStr">
      <is>
        <t xml:space="preserve">La actividad de verificación no fue necesaria dado que no se realizaron nombramientos de planta </t>
      </is>
    </oc>
    <nc r="BI34" t="inlineStr">
      <is>
        <t xml:space="preserve">La actividad de verificación no fue necesaria dado queno se expidieron listas de elegibles. No obstante se sigue manteniendo el control por medio del diligenciamiento de la presente matriz </t>
      </is>
    </nc>
  </rcc>
  <rcv guid="{9E4E0432-45C5-49C8-A2D4-66ACC510E1AA}" action="delete"/>
  <rdn rId="0" localSheetId="1" customView="1" name="Z_9E4E0432_45C5_49C8_A2D4_66ACC510E1AA_.wvu.Rows" hidden="1" oldHidden="1">
    <formula>PORTADA!$47:$1048576,PORTADA!$25:$32,PORTADA!$34:$42</formula>
    <oldFormula>PORTADA!$47:$1048576,PORTADA!$25:$32,PORTADA!$34:$42</oldFormula>
  </rdn>
  <rdn rId="0" localSheetId="1" customView="1" name="Z_9E4E0432_45C5_49C8_A2D4_66ACC510E1AA_.wvu.Cols" hidden="1" oldHidden="1">
    <formula>PORTADA!$IV:$WVW,PORTADA!$XFC:$XFD</formula>
    <oldFormula>PORTADA!$IV:$WVW,PORTADA!$XFC:$XFD</oldFormula>
  </rdn>
  <rdn rId="0" localSheetId="7" customView="1" name="Z_9E4E0432_45C5_49C8_A2D4_66ACC510E1AA_.wvu.Rows" hidden="1" oldHidden="1">
    <formula>'Riesgos Gestión'!$1:$7</formula>
    <oldFormula>'Riesgos Gestión'!$1:$7</oldFormula>
  </rdn>
  <rdn rId="0" localSheetId="7" customView="1" name="Z_9E4E0432_45C5_49C8_A2D4_66ACC510E1AA_.wvu.Cols" hidden="1" oldHidden="1">
    <formula>'Riesgos Gestión'!$M:$BG</formula>
    <oldFormula>'Riesgos Gestión'!$M:$BG</oldFormula>
  </rdn>
  <rdn rId="0" localSheetId="7" customView="1" name="Z_9E4E0432_45C5_49C8_A2D4_66ACC510E1AA_.wvu.FilterData" hidden="1" oldHidden="1">
    <formula>'Riesgos Gestión'!$A$11:$BU$1614</formula>
    <oldFormula>'Riesgos Gestión'!$A$11:$BU$1614</oldFormula>
  </rdn>
  <rdn rId="0" localSheetId="8" customView="1" name="Z_9E4E0432_45C5_49C8_A2D4_66ACC510E1AA_.wvu.PrintArea" hidden="1" oldHidden="1">
    <formula>' Riesgos corrupción'!$A$1:$BM$13</formula>
    <oldFormula>' Riesgos corrupción'!$A$1:$BM$13</oldFormula>
  </rdn>
  <rdn rId="0" localSheetId="8" customView="1" name="Z_9E4E0432_45C5_49C8_A2D4_66ACC510E1AA_.wvu.Cols" hidden="1" oldHidden="1">
    <formula>' Riesgos corrupción'!$J:$K</formula>
    <oldFormula>' Riesgos corrupción'!$J:$K</oldFormula>
  </rdn>
  <rdn rId="0" localSheetId="9" customView="1" name="Z_9E4E0432_45C5_49C8_A2D4_66ACC510E1AA_.wvu.PrintArea" hidden="1" oldHidden="1">
    <formula>' Riesgos Seg Digital'!$A$1:$AH$14</formula>
    <oldFormula>' Riesgos Seg Digital'!$A$1:$AH$14</oldFormula>
  </rdn>
  <rdn rId="0" localSheetId="9" customView="1" name="Z_9E4E0432_45C5_49C8_A2D4_66ACC510E1AA_.wvu.Cols" hidden="1" oldHidden="1">
    <formula>' Riesgos Seg Digital'!$K:$K</formula>
    <oldFormula>' Riesgos Seg Digital'!$K:$K</oldFormula>
  </rdn>
  <rcv guid="{9E4E0432-45C5-49C8-A2D4-66ACC510E1AA}" action="add"/>
</revisions>
</file>

<file path=xl/revisions/revisionLog4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04" sId="7" odxf="1" dxf="1">
    <nc r="BH38" t="inlineStr">
      <is>
        <t>Se pone en funcionamiento la bodega No 2, ubicada en la calle 16 NO. 9-64 local 1. El auxiliar administrativo encargado del almacén realizó el traslado  de bines a la nueva ubicación y  los movimientos diarios de bodega en relación a entradas y salidas del sistema de información SAE/SAI.  El inventario se encuentra actualizado y documentado en documentos magnéticos (por movimientos realizados durante la emergencia sanitaria COVID-19) y las carpetas físicas de ingreso A-RFA-FM-009 , traslados  A-RFA-FM-014 y salidas de bienes A-RFA-FM-007 en custodia del auxiliar administrativo encargado del almacén y bajo el seguimiento del Profesional Especializado de recursos físicos. No se ha requerido hacer uso del A-RFA-PR-010  Procedimiento Manejo de Hurto o pérdida de bienes  ni afectar la póliza de seguros durante la vigencia 2021.  Se realiza el segumiento trimes tral de inventarios el día 26 de marzo de 2021, sin que se evidencie faltantes o sobrantes no justificados o perdidas.</t>
      </is>
    </nc>
    <odxf>
      <font>
        <sz val="10"/>
        <color indexed="8"/>
      </font>
      <fill>
        <patternFill>
          <bgColor theme="0"/>
        </patternFill>
      </fill>
      <border outline="0">
        <left style="thin">
          <color indexed="64"/>
        </left>
      </border>
      <protection locked="0"/>
    </odxf>
    <ndxf>
      <font>
        <sz val="10"/>
        <color indexed="8"/>
      </font>
      <fill>
        <patternFill>
          <bgColor rgb="FFF17741"/>
        </patternFill>
      </fill>
      <border outline="0">
        <left/>
      </border>
      <protection locked="1"/>
    </ndxf>
  </rcc>
  <rcc rId="305" sId="7" odxf="1" dxf="1">
    <nc r="BH39" t="inlineStr">
      <is>
        <t xml:space="preserve">En el segumiento  de inventarios realizado en el mes de marzo del 2021, se realiza toma fisica de inventarios a los funcionarios Diva Ruiz (58 elementos), Pedro Vargas (7 elementos), William Pinilla (4 elementos) y Cristian Urrea (7 elementos), se verifican uno a uno sin ninguna novedad a lo cual los funcionarios firman a satisfacción. </t>
      </is>
    </nc>
    <odxf>
      <font>
        <sz val="10"/>
        <color indexed="8"/>
      </font>
      <fill>
        <patternFill>
          <bgColor theme="0"/>
        </patternFill>
      </fill>
      <border outline="0">
        <left style="thin">
          <color indexed="64"/>
        </left>
      </border>
      <protection locked="0"/>
    </odxf>
    <ndxf>
      <font>
        <sz val="10"/>
        <color indexed="8"/>
      </font>
      <fill>
        <patternFill>
          <bgColor rgb="FFF17741"/>
        </patternFill>
      </fill>
      <border outline="0">
        <left/>
      </border>
      <protection locked="1"/>
    </ndxf>
  </rcc>
  <rcc rId="306" sId="7" odxf="1" dxf="1">
    <nc r="BH40" t="inlineStr">
      <is>
        <t>Se realizó el seguimiento a las buenas prácticas de almacenamiento por parte del profesional especializado de recursos físicos el 26 de marzo de 2021, mediante la identificación de los factores críticos que pueden afectar la gestión del manejo de bienes, su verificación y levantamiento de acta.
Se puede verificar en el archivo magnético adjunto al reporte de avances de la matriz de riesgos.</t>
      </is>
    </nc>
    <odxf>
      <font>
        <sz val="10"/>
        <color indexed="8"/>
      </font>
      <fill>
        <patternFill>
          <bgColor theme="0"/>
        </patternFill>
      </fill>
      <border outline="0">
        <left style="thin">
          <color indexed="64"/>
        </left>
      </border>
      <protection locked="0"/>
    </odxf>
    <ndxf>
      <font>
        <sz val="10"/>
        <color indexed="8"/>
      </font>
      <fill>
        <patternFill>
          <bgColor rgb="FFF17741"/>
        </patternFill>
      </fill>
      <border outline="0">
        <left/>
      </border>
      <protection locked="1"/>
    </ndxf>
  </rcc>
  <rfmt sheetId="7" sqref="BH38:BH40">
    <dxf>
      <fill>
        <patternFill patternType="none">
          <bgColor auto="1"/>
        </patternFill>
      </fill>
    </dxf>
  </rfmt>
  <rcv guid="{2AFED0C1-CE42-480C-82B8-823DDDF7A1E0}" action="delete"/>
  <rdn rId="0" localSheetId="1" customView="1" name="Z_2AFED0C1_CE42_480C_82B8_823DDDF7A1E0_.wvu.Rows" hidden="1" oldHidden="1">
    <formula>PORTADA!$47:$1048576,PORTADA!$25:$32,PORTADA!$34:$42</formula>
    <oldFormula>PORTADA!$47:$1048576,PORTADA!$25:$32,PORTADA!$34:$42</oldFormula>
  </rdn>
  <rdn rId="0" localSheetId="1" customView="1" name="Z_2AFED0C1_CE42_480C_82B8_823DDDF7A1E0_.wvu.Cols" hidden="1" oldHidden="1">
    <formula>PORTADA!$IV:$WVW,PORTADA!$XFC:$XFD</formula>
    <oldFormula>PORTADA!$IV:$WVW,PORTADA!$XFC:$XFD</oldFormula>
  </rdn>
  <rdn rId="0" localSheetId="7" customView="1" name="Z_2AFED0C1_CE42_480C_82B8_823DDDF7A1E0_.wvu.Rows" hidden="1" oldHidden="1">
    <formula>'Riesgos Gestión'!$1:$7</formula>
    <oldFormula>'Riesgos Gestión'!$1:$7</oldFormula>
  </rdn>
  <rdn rId="0" localSheetId="7" customView="1" name="Z_2AFED0C1_CE42_480C_82B8_823DDDF7A1E0_.wvu.Cols" hidden="1" oldHidden="1">
    <formula>'Riesgos Gestión'!$B:$K,'Riesgos Gestión'!$M:$BG</formula>
    <oldFormula>'Riesgos Gestión'!$B:$K,'Riesgos Gestión'!$M:$BG</oldFormula>
  </rdn>
  <rdn rId="0" localSheetId="7" customView="1" name="Z_2AFED0C1_CE42_480C_82B8_823DDDF7A1E0_.wvu.FilterData" hidden="1" oldHidden="1">
    <formula>'Riesgos Gestión'!$A$11:$BU$1614</formula>
    <oldFormula>'Riesgos Gestión'!$A$11:$BU$1614</oldFormula>
  </rdn>
  <rdn rId="0" localSheetId="8" customView="1" name="Z_2AFED0C1_CE42_480C_82B8_823DDDF7A1E0_.wvu.PrintArea" hidden="1" oldHidden="1">
    <formula>' Riesgos corrupción'!$A$1:$BM$13</formula>
    <oldFormula>' Riesgos corrupción'!$A$1:$BM$13</oldFormula>
  </rdn>
  <rdn rId="0" localSheetId="8" customView="1" name="Z_2AFED0C1_CE42_480C_82B8_823DDDF7A1E0_.wvu.Cols" hidden="1" oldHidden="1">
    <formula>' Riesgos corrupción'!$J:$K</formula>
    <oldFormula>' Riesgos corrupción'!$J:$K</oldFormula>
  </rdn>
  <rdn rId="0" localSheetId="9" customView="1" name="Z_2AFED0C1_CE42_480C_82B8_823DDDF7A1E0_.wvu.PrintArea" hidden="1" oldHidden="1">
    <formula>' Riesgos Seg Digital'!$A$1:$AH$14</formula>
    <oldFormula>' Riesgos Seg Digital'!$A$1:$AH$14</oldFormula>
  </rdn>
  <rdn rId="0" localSheetId="9" customView="1" name="Z_2AFED0C1_CE42_480C_82B8_823DDDF7A1E0_.wvu.Cols" hidden="1" oldHidden="1">
    <formula>' Riesgos Seg Digital'!$K:$K</formula>
    <oldFormula>' Riesgos Seg Digital'!$K:$K</oldFormula>
  </rdn>
  <rcv guid="{2AFED0C1-CE42-480C-82B8-823DDDF7A1E0}" action="add"/>
</revisions>
</file>

<file path=xl/revisions/revisionLog4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16" sId="7">
    <nc r="BI38" t="inlineStr">
      <is>
        <t>Se evidencia la realización del control, de acuerdo al soporte relacionado, que da cuenta registro fotografico del almacen. Z:\7- Seg otros inf\OCI\3. Mapas_Riesgos\Riesgos de gestión y corrupción\Primer_Seguimiento - 2021\Evidencias\10-G_Recursos_Fisicos_Ambientales</t>
      </is>
    </nc>
  </rcc>
  <rcc rId="317" sId="7">
    <nc r="BI39" t="inlineStr">
      <is>
        <t>Se evidencia la realización del control, de acuerdo al soporte relacionado, que da cuenta registro fotografico del almacen. Z:\7- Seg otros inf\OCI\3. Mapas_Riesgos\Riesgos de gestión y corrupción\Primer_Seguimiento - 2021\Evidencias\10-G_Recursos_Fisicos_Ambientales</t>
      </is>
    </nc>
  </rcc>
  <rcc rId="318" sId="7">
    <nc r="BI40" t="inlineStr">
      <is>
        <t>Se evidencia la realización del control, de acuerdo al soporte relacionado, que da cuenta del acta. en. Z:\7- Seg otros inf\OCI\3. Mapas_Riesgos\Riesgos de gestión y corrupción\Primer_Seguimiento - 2021\Evidencias\10-G_Recursos_Fisicos_Ambientales</t>
      </is>
    </nc>
  </rcc>
</revisions>
</file>

<file path=xl/revisions/revisionLog4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19" sId="7">
    <oc r="BH35" t="inlineStr">
      <is>
        <t>En el marco del Plan de Acción de Talento Humano 2021, se programó la realización de los diagnósticos de TH en el mes de octubre.</t>
      </is>
    </oc>
    <nc r="BH35" t="inlineStr">
      <is>
        <t>En el marco del Plan de Acción de Talento Humano 2021, se programó la realización de los diagnósticos de TH en el mes de octubre, para la formulación del Plan Estratégico de Talento Humano correspondiente a la vigencia 2022. Ahora, mediante el seguimiento al plan de acción, realizado en el mes de enero de 2021, se evidencia que el Plan Estratégico de Talento Humano "Juntos lo haremos", fue adoptado mediante en el plazo establecido en el Decreto 612 de 2018. En este mismo archivo se puede evidenciar la programación de los diagnósticos para el mes de octubre (actividad 12)
Por tanto se adjunta el seguimiento al plan de acción realizado en enero, así como la resolución de adopción, junto con el plan propiamente dicho.</t>
      </is>
    </nc>
  </rcc>
  <rdn rId="0" localSheetId="1" customView="1" name="Z_91FCCC05_6C84_4D02_9694_06D3FEFD1EE7_.wvu.Rows" hidden="1" oldHidden="1">
    <formula>PORTADA!$47:$1048576,PORTADA!$25:$32,PORTADA!$34:$42</formula>
  </rdn>
  <rdn rId="0" localSheetId="1" customView="1" name="Z_91FCCC05_6C84_4D02_9694_06D3FEFD1EE7_.wvu.Cols" hidden="1" oldHidden="1">
    <formula>PORTADA!$IV:$WVW,PORTADA!$XFC:$XFD</formula>
  </rdn>
  <rdn rId="0" localSheetId="7" customView="1" name="Z_91FCCC05_6C84_4D02_9694_06D3FEFD1EE7_.wvu.Rows" hidden="1" oldHidden="1">
    <formula>'Riesgos Gestión'!$1:$7</formula>
  </rdn>
  <rdn rId="0" localSheetId="7" customView="1" name="Z_91FCCC05_6C84_4D02_9694_06D3FEFD1EE7_.wvu.Cols" hidden="1" oldHidden="1">
    <formula>'Riesgos Gestión'!$M:$BG</formula>
  </rdn>
  <rdn rId="0" localSheetId="7" customView="1" name="Z_91FCCC05_6C84_4D02_9694_06D3FEFD1EE7_.wvu.FilterData" hidden="1" oldHidden="1">
    <formula>'Riesgos Gestión'!$A$11:$BU$1614</formula>
  </rdn>
  <rdn rId="0" localSheetId="8" customView="1" name="Z_91FCCC05_6C84_4D02_9694_06D3FEFD1EE7_.wvu.PrintArea" hidden="1" oldHidden="1">
    <formula>' Riesgos corrupción'!$A$1:$BM$13</formula>
  </rdn>
  <rdn rId="0" localSheetId="8" customView="1" name="Z_91FCCC05_6C84_4D02_9694_06D3FEFD1EE7_.wvu.Cols" hidden="1" oldHidden="1">
    <formula>' Riesgos corrupción'!$J:$K</formula>
  </rdn>
  <rdn rId="0" localSheetId="9" customView="1" name="Z_91FCCC05_6C84_4D02_9694_06D3FEFD1EE7_.wvu.PrintArea" hidden="1" oldHidden="1">
    <formula>' Riesgos Seg Digital'!$A$1:$AH$14</formula>
  </rdn>
  <rdn rId="0" localSheetId="9" customView="1" name="Z_91FCCC05_6C84_4D02_9694_06D3FEFD1EE7_.wvu.Cols" hidden="1" oldHidden="1">
    <formula>' Riesgos Seg Digital'!$K:$K</formula>
  </rdn>
  <rcv guid="{91FCCC05-6C84-4D02-9694-06D3FEFD1EE7}" action="add"/>
</revisions>
</file>

<file path=xl/revisions/revisionLog4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8" sqref="BX14:BX16">
    <dxf>
      <alignment wrapText="1" readingOrder="0"/>
    </dxf>
  </rfmt>
</revisions>
</file>

<file path=xl/revisions/revisionLog4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29" sId="7">
    <nc r="BI67" t="inlineStr">
      <is>
        <t>Se evidencia el cumplimiento del control, mediante los soportes relacionados, en donde se identifica la realización en el primer cuatrimestre de la auditoria realizada a la gestión financiera de la Entidad. Z:\7- Seg otros inf\OCI\3. Mapas_Riesgos\Riesgos de gestión y corrupción\Primer_Seguimiento - 2021\Evidencias\16-Control_Seguimiento\Auditoria Gestion Financiera</t>
      </is>
    </nc>
  </rcc>
  <rcc rId="330" sId="7">
    <nc r="BI68" t="inlineStr">
      <is>
        <t>Se evidencia el cumplimiento del control, mediante los soportes relacionados, en donde se identifica la realización en el primer cuatrimestre de la auditoria realizada a la gestión financiera de la Entidad y al sistema de gestión de seguridad y salud en el trabajo-. Se verifica la existencia de las evidencias Z:\7- Seg otros inf\OCI\3. Mapas_Riesgos\Riesgos de gestión y corrupción\Primer_Seguimiento - 2021\Evidencias\16-Control_Seguimiento</t>
      </is>
    </nc>
  </rcc>
</revisions>
</file>

<file path=xl/revisions/revisionLog4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31" sId="7">
    <nc r="BI64" t="inlineStr">
      <is>
        <t>Se evidencio el cumplimiento del control, mediante los soportes relacionados, en donde se identifica la relacion de los contratos a los cuales se les efectuo la renovacion y/o adquisicion  de licenciamiento. Se verifica la existencia de evidencias  en Z:\7- Seg otros inf\OCI\3. Mapas_Riesgos\Riesgos de gestión y corrupción\Primer_Seguimiento - 2021\Evidencias\15-G_TIC.</t>
      </is>
    </nc>
  </rcc>
  <rcc rId="332" sId="7">
    <nc r="BI65" t="inlineStr">
      <is>
        <t>Se evidencio que desde la OTIC  se gestiono la contratacion del proveedor para realizar el mantenimiento preventivo semestralmente y mantenimiento correctivo a demanda , se evidencia el soporte ,  ACTA DE INICIO -CONTRATO DE PRESTACIÓN DE SERVICIOS NO. CPS-064 DEL 26 DE ABRIL DEL 2021 Contratista    E&amp;C INGENIEROS SAS, E en la ruta Z:\7- Seg otros inf\OCI\3. Mapas_Riesgos\Riesgos de gestión y corrupción\Primer_Seguimiento - 2021\Evidencias\15-G_TIC</t>
      </is>
    </nc>
  </rcc>
  <rcc rId="333" sId="7">
    <nc r="BI66" t="inlineStr">
      <is>
        <t>Se evidencio que desde la OTIC se realiza el asignamiento y seguimiento de los permisos, roles y perfiles de la infraestructura fisica y tecnologica del DASCD , se evidencia el cumplimiento del control , mediante los soportes relacionados con el tema, se cerifica la existencia de las evidencias Z:\7- Seg otros inf\OCI\3. Mapas_Riesgos\Riesgos de gestión y corrupción\Primer_Seguimiento - 2021\Evidencias\15-G_TIC</t>
      </is>
    </nc>
  </rcc>
  <rdn rId="0" localSheetId="1" customView="1" name="Z_6E0471E8_424E_4EAB_916E_649AC290E8C7_.wvu.Rows" hidden="1" oldHidden="1">
    <formula>PORTADA!$47:$1048576,PORTADA!$25:$32,PORTADA!$34:$42</formula>
  </rdn>
  <rdn rId="0" localSheetId="1" customView="1" name="Z_6E0471E8_424E_4EAB_916E_649AC290E8C7_.wvu.Cols" hidden="1" oldHidden="1">
    <formula>PORTADA!$IV:$WVW,PORTADA!$XFC:$XFD</formula>
  </rdn>
  <rdn rId="0" localSheetId="7" customView="1" name="Z_6E0471E8_424E_4EAB_916E_649AC290E8C7_.wvu.Rows" hidden="1" oldHidden="1">
    <formula>'Riesgos Gestión'!$1:$7</formula>
  </rdn>
  <rdn rId="0" localSheetId="7" customView="1" name="Z_6E0471E8_424E_4EAB_916E_649AC290E8C7_.wvu.Cols" hidden="1" oldHidden="1">
    <formula>'Riesgos Gestión'!$M:$BG</formula>
  </rdn>
  <rdn rId="0" localSheetId="7" customView="1" name="Z_6E0471E8_424E_4EAB_916E_649AC290E8C7_.wvu.FilterData" hidden="1" oldHidden="1">
    <formula>'Riesgos Gestión'!$A$11:$BU$1614</formula>
  </rdn>
  <rdn rId="0" localSheetId="8" customView="1" name="Z_6E0471E8_424E_4EAB_916E_649AC290E8C7_.wvu.PrintArea" hidden="1" oldHidden="1">
    <formula>' Riesgos corrupción'!$A$1:$BM$13</formula>
  </rdn>
  <rdn rId="0" localSheetId="8" customView="1" name="Z_6E0471E8_424E_4EAB_916E_649AC290E8C7_.wvu.Cols" hidden="1" oldHidden="1">
    <formula>' Riesgos corrupción'!$J:$K</formula>
  </rdn>
  <rdn rId="0" localSheetId="9" customView="1" name="Z_6E0471E8_424E_4EAB_916E_649AC290E8C7_.wvu.PrintArea" hidden="1" oldHidden="1">
    <formula>' Riesgos Seg Digital'!$A$1:$AH$14</formula>
  </rdn>
  <rdn rId="0" localSheetId="9" customView="1" name="Z_6E0471E8_424E_4EAB_916E_649AC290E8C7_.wvu.Cols" hidden="1" oldHidden="1">
    <formula>' Riesgos Seg Digital'!$K:$K</formula>
  </rdn>
  <rcv guid="{6E0471E8-424E-4EAB-916E-649AC290E8C7}" action="add"/>
</revisions>
</file>

<file path=xl/revisions/revisionLog4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43" sId="7">
    <nc r="BI31" t="inlineStr">
      <is>
        <t xml:space="preserve">Se encuentra dispomible las evidencias en: Z:\7- Seg otros inf\OCI\3. Mapas_Riesgos\Riesgos de gestión y corrupción\Primer_Seguimiento - 2021\Evidencias\8-Bienestar, Desarrollo y Medición R
Donde se enceuntran ubicados fromatos de solicitud a comunicaciones, piezas gráficas, divulgación de información por chat de whatsap denominado "gestores estratégicos", entre otros. </t>
      </is>
    </nc>
  </rcc>
  <rcc rId="344" sId="7">
    <nc r="BI32" t="inlineStr">
      <is>
        <t xml:space="preserve">Se encuentra dispomible las evidencias en: Z:\7- Seg otros inf\OCI\3. Mapas_Riesgos\Riesgos de gestión y corrupción\Primer_Seguimiento - 2021\Evidencias\8-Bienestar, Desarrollo y Medición R
Donde se enceuntran ubicados fromatos de solicitud a comunicaciones, piezas gráficas, divulgación de información por chat de whatsap denominado "gestores estratégicos", y la circular que se menciona es la Externa 003 del 22 de enero del 2021 mediante la que se pone en conocimiento la oferta del capcaitación del DASCD para la vigencia del 2021 </t>
      </is>
    </nc>
  </rcc>
  <rcv guid="{9E4E0432-45C5-49C8-A2D4-66ACC510E1AA}" action="delete"/>
  <rdn rId="0" localSheetId="1" customView="1" name="Z_9E4E0432_45C5_49C8_A2D4_66ACC510E1AA_.wvu.Rows" hidden="1" oldHidden="1">
    <formula>PORTADA!$47:$1048576,PORTADA!$25:$32,PORTADA!$34:$42</formula>
    <oldFormula>PORTADA!$47:$1048576,PORTADA!$25:$32,PORTADA!$34:$42</oldFormula>
  </rdn>
  <rdn rId="0" localSheetId="1" customView="1" name="Z_9E4E0432_45C5_49C8_A2D4_66ACC510E1AA_.wvu.Cols" hidden="1" oldHidden="1">
    <formula>PORTADA!$IV:$WVW,PORTADA!$XFC:$XFD</formula>
    <oldFormula>PORTADA!$IV:$WVW,PORTADA!$XFC:$XFD</oldFormula>
  </rdn>
  <rdn rId="0" localSheetId="7" customView="1" name="Z_9E4E0432_45C5_49C8_A2D4_66ACC510E1AA_.wvu.Rows" hidden="1" oldHidden="1">
    <formula>'Riesgos Gestión'!$1:$7</formula>
    <oldFormula>'Riesgos Gestión'!$1:$7</oldFormula>
  </rdn>
  <rdn rId="0" localSheetId="7" customView="1" name="Z_9E4E0432_45C5_49C8_A2D4_66ACC510E1AA_.wvu.Cols" hidden="1" oldHidden="1">
    <formula>'Riesgos Gestión'!$M:$BG</formula>
    <oldFormula>'Riesgos Gestión'!$M:$BG</oldFormula>
  </rdn>
  <rdn rId="0" localSheetId="7" customView="1" name="Z_9E4E0432_45C5_49C8_A2D4_66ACC510E1AA_.wvu.FilterData" hidden="1" oldHidden="1">
    <formula>'Riesgos Gestión'!$A$11:$BU$1614</formula>
    <oldFormula>'Riesgos Gestión'!$A$11:$BU$1614</oldFormula>
  </rdn>
  <rdn rId="0" localSheetId="8" customView="1" name="Z_9E4E0432_45C5_49C8_A2D4_66ACC510E1AA_.wvu.PrintArea" hidden="1" oldHidden="1">
    <formula>' Riesgos corrupción'!$A$1:$BM$13</formula>
    <oldFormula>' Riesgos corrupción'!$A$1:$BM$13</oldFormula>
  </rdn>
  <rdn rId="0" localSheetId="8" customView="1" name="Z_9E4E0432_45C5_49C8_A2D4_66ACC510E1AA_.wvu.Cols" hidden="1" oldHidden="1">
    <formula>' Riesgos corrupción'!$J:$K</formula>
    <oldFormula>' Riesgos corrupción'!$J:$K</oldFormula>
  </rdn>
  <rdn rId="0" localSheetId="9" customView="1" name="Z_9E4E0432_45C5_49C8_A2D4_66ACC510E1AA_.wvu.PrintArea" hidden="1" oldHidden="1">
    <formula>' Riesgos Seg Digital'!$A$1:$AH$14</formula>
    <oldFormula>' Riesgos Seg Digital'!$A$1:$AH$14</oldFormula>
  </rdn>
  <rdn rId="0" localSheetId="9" customView="1" name="Z_9E4E0432_45C5_49C8_A2D4_66ACC510E1AA_.wvu.Cols" hidden="1" oldHidden="1">
    <formula>' Riesgos Seg Digital'!$K:$K</formula>
    <oldFormula>' Riesgos Seg Digital'!$K:$K</oldFormula>
  </rdn>
  <rcv guid="{9E4E0432-45C5-49C8-A2D4-66ACC510E1AA}" action="add"/>
</revisions>
</file>

<file path=xl/revisions/revisionLog4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7" sqref="BI35">
    <dxf>
      <fill>
        <patternFill>
          <bgColor theme="0"/>
        </patternFill>
      </fill>
    </dxf>
  </rfmt>
  <rcc rId="354" sId="7">
    <oc r="BI35" t="inlineStr">
      <is>
        <t>No se puedo verificar la evidencia con la programación de la realización de los diagnósticos definidos por Talento Humano.</t>
      </is>
    </oc>
    <nc r="BI35" t="inlineStr">
      <is>
        <t>Se dispone como evidencia el mencionado Plan de Acción de Talento Humano 2021, el cronograma institucional denominado " Implementación Plan Estratégico de Talento Humano" y al resolución 10 del 2021 mediante la cual se adopta  EL PLAN ESTRATÉGICO DE TALENTO HUMANO PARA LA VIGENCIA 2021-2023 “JUNTOS LO HAREMOS” EN EL DEPARTAMENTO ADMINISTRATIVO DEL SERVICIO CIVIL DISTRITAL DASCD. Disponibles en: Z:\7- Seg otros inf\OCI\3. Mapas_Riesgos\Riesgos de gestión y corrupción\Primer_Seguimiento - 2021\Evidencias\9-G_Talento_Humano\DIAGNOSTICOS TH</t>
      </is>
    </nc>
  </rcc>
  <rcc rId="355" sId="7">
    <nc r="BI36" t="inlineStr">
      <is>
        <t xml:space="preserve">Se dispone como evidencia de un archivo en PDF que contiene pantallazos de los archivos de nóminas liquidadas y novedades, se aporta dicha evidencia teniendo en cuenta que se trata de información confidencial y por tanto no es posible aportar los archivos. 
La Evidencia se enuentra disponible en: Z:\7- Seg otros inf\OCI\3. Mapas_Riesgos\Riesgos de gestión y corrupción\Primer_Seguimiento - 2021\Evidencias\9-G_Talento_Humano, bajo el nombre de" Evidencias Archivos electronicos nóminas enero abril 2021" </t>
      </is>
    </nc>
  </rcc>
  <rcc rId="356" sId="7">
    <nc r="BI37" t="inlineStr">
      <is>
        <t xml:space="preserve">Se dispone como evidencia de un archivo en PDF que contiene pantallazos de los archivos de nóminas liquidadas y novedades, se aporta dicha evidencia teniendo en cuenta que se trata de información confidencial y por tanto no es posible aportar los archivos. 
La Evidencia se enuentra disponible en: Z:\7- Seg otros inf\OCI\3. Mapas_Riesgos\Riesgos de gestión y corrupción\Primer_Seguimiento - 2021\Evidencias\9-G_Talento_Humano, bajo el nombre de" Evidencias Archivos electronicos nóminas enero abril 2021" </t>
      </is>
    </nc>
  </rcc>
</revisions>
</file>

<file path=xl/revisions/revisionLog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65569DE0-0783-434A-AF02-6366FB81CDD9}" action="delete"/>
  <rdn rId="0" localSheetId="1" customView="1" name="Z_65569DE0_0783_434A_AF02_6366FB81CDD9_.wvu.Rows" hidden="1" oldHidden="1">
    <formula>PORTADA!$47:$1048576,PORTADA!$25:$32,PORTADA!$34:$42</formula>
    <oldFormula>PORTADA!$47:$1048576,PORTADA!$25:$32,PORTADA!$34:$42</oldFormula>
  </rdn>
  <rdn rId="0" localSheetId="1" customView="1" name="Z_65569DE0_0783_434A_AF02_6366FB81CDD9_.wvu.Cols" hidden="1" oldHidden="1">
    <formula>PORTADA!$IV:$WVW,PORTADA!$XFC:$XFD</formula>
    <oldFormula>PORTADA!$IV:$WVW,PORTADA!$XFC:$XFD</oldFormula>
  </rdn>
  <rdn rId="0" localSheetId="7" customView="1" name="Z_65569DE0_0783_434A_AF02_6366FB81CDD9_.wvu.Cols" hidden="1" oldHidden="1">
    <formula>'Riesgos Gestión'!$M:$BG</formula>
    <oldFormula>'Riesgos Gestión'!$M:$BG</oldFormula>
  </rdn>
  <rdn rId="0" localSheetId="7" customView="1" name="Z_65569DE0_0783_434A_AF02_6366FB81CDD9_.wvu.FilterData" hidden="1" oldHidden="1">
    <formula>'Riesgos Gestión'!$A$11:$CC$1614</formula>
    <oldFormula>'Riesgos Gestión'!$A$11:$CC$1614</oldFormula>
  </rdn>
  <rdn rId="0" localSheetId="8" customView="1" name="Z_65569DE0_0783_434A_AF02_6366FB81CDD9_.wvu.PrintArea" hidden="1" oldHidden="1">
    <formula>' Riesgos corrupción'!$A$1:$BM$13</formula>
    <oldFormula>' Riesgos corrupción'!$A$1:$BM$13</oldFormula>
  </rdn>
  <rdn rId="0" localSheetId="8" customView="1" name="Z_65569DE0_0783_434A_AF02_6366FB81CDD9_.wvu.Cols" hidden="1" oldHidden="1">
    <formula>' Riesgos corrupción'!$J:$K</formula>
    <oldFormula>' Riesgos corrupción'!$J:$K</oldFormula>
  </rdn>
  <rdn rId="0" localSheetId="9" customView="1" name="Z_65569DE0_0783_434A_AF02_6366FB81CDD9_.wvu.PrintArea" hidden="1" oldHidden="1">
    <formula>' Riesgos Seg Digital'!$A$1:$AH$14</formula>
    <oldFormula>' Riesgos Seg Digital'!$A$1:$AH$14</oldFormula>
  </rdn>
  <rdn rId="0" localSheetId="9" customView="1" name="Z_65569DE0_0783_434A_AF02_6366FB81CDD9_.wvu.Cols" hidden="1" oldHidden="1">
    <formula>' Riesgos Seg Digital'!$K:$K</formula>
    <oldFormula>' Riesgos Seg Digital'!$K:$K</oldFormula>
  </rdn>
  <rcv guid="{65569DE0-0783-434A-AF02-6366FB81CDD9}" action="add"/>
</revisions>
</file>

<file path=xl/revisions/revisionLog5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57" sId="7">
    <oc r="BI16" t="inlineStr">
      <is>
        <r>
          <t>Se verifica el documento</t>
        </r>
        <r>
          <rPr>
            <b/>
            <sz val="10"/>
            <color indexed="8"/>
            <rFont val="Calibri"/>
            <family val="2"/>
          </rPr>
          <t xml:space="preserve"> E-GES-FM-023 CRONOGRAMA_PROYECTO_V5_ISO </t>
        </r>
        <r>
          <rPr>
            <sz val="10"/>
            <color indexed="8"/>
            <rFont val="Calibri"/>
            <family val="2"/>
          </rPr>
          <t xml:space="preserve"> del cronograma del proyecto 9001 con  la planificación de las actividades generales para el mantenimiento del Sistema de Gestión , publicado en </t>
        </r>
        <r>
          <rPr>
            <b/>
            <sz val="10"/>
            <color theme="8" tint="-0.249977111117893"/>
            <rFont val="Calibri"/>
            <family val="2"/>
          </rPr>
          <t xml:space="preserve">Z:\Of_Planeacion\3.Gerencia_Estrategica\3.4_PAI\PLANES 2021 X DEP\OAP </t>
        </r>
        <r>
          <rPr>
            <sz val="10"/>
            <color indexed="8"/>
            <rFont val="Calibri"/>
            <family val="2"/>
          </rPr>
          <t xml:space="preserve">; el cual se aprobó e  incluyo y hace parte del Plan de Acción Institucional – PAI línea 63 que acorde con el  decreto 612 de 2018 se encuentra debidamente publicado en la Página web DASCD  portal/transparencia N° 6 Planeación políticas, Lineamientos y Manuales en el enlace </t>
        </r>
        <r>
          <rPr>
            <sz val="10"/>
            <color theme="8" tint="-0.249977111117893"/>
            <rFont val="Calibri"/>
            <family val="2"/>
          </rPr>
          <t xml:space="preserve">https://www.serviciocivil.gov.co/portal/transparencia/planeacion/politicas-lineamientos-manuales (Planes decreto 612/18 - 2021)
</t>
        </r>
        <r>
          <rPr>
            <sz val="10"/>
            <color indexed="8"/>
            <rFont val="Calibri"/>
            <family val="2"/>
          </rPr>
          <t xml:space="preserve">
Se verifican las evidencias aportadas por la primera línea de defensa:
</t>
        </r>
        <r>
          <rPr>
            <b/>
            <sz val="10"/>
            <color indexed="8"/>
            <rFont val="Calibri"/>
            <family val="2"/>
          </rPr>
          <t>CORREO_TRAZABILIDAD_REVISION_PROYECTOS_2021_OAP</t>
        </r>
        <r>
          <rPr>
            <sz val="10"/>
            <color indexed="8"/>
            <rFont val="Calibri"/>
            <family val="2"/>
          </rPr>
          <t xml:space="preserve">
</t>
        </r>
        <r>
          <rPr>
            <b/>
            <sz val="10"/>
            <color indexed="8"/>
            <rFont val="Calibri"/>
            <family val="2"/>
          </rPr>
          <t>20201214 E-GES-FM-023 CRONOGRAMA_PROYECTO_V5_ISO_revisado</t>
        </r>
        <r>
          <rPr>
            <sz val="10"/>
            <color indexed="8"/>
            <rFont val="Calibri"/>
            <family val="2"/>
          </rPr>
          <t xml:space="preserve">
</t>
        </r>
        <r>
          <rPr>
            <b/>
            <sz val="10"/>
            <color indexed="8"/>
            <rFont val="Calibri"/>
            <family val="2"/>
          </rPr>
          <t>DENOMINACION_PROYECTOS_PAI_2021</t>
        </r>
        <r>
          <rPr>
            <sz val="10"/>
            <color indexed="8"/>
            <rFont val="Calibri"/>
            <family val="2"/>
          </rPr>
          <t xml:space="preserve">
</t>
        </r>
        <r>
          <rPr>
            <sz val="10"/>
            <color theme="8" tint="-0.249977111117893"/>
            <rFont val="Calibri"/>
            <family val="2"/>
          </rPr>
          <t>Ruta: Z:\7- Seg otros inf\OCI\3. Mapas_Riesgos\Riesgos de gestión y corrupción\Primer_Seguimiento - 2021\Evidencias\2-Sistemas_Gestion\CONTROL 2</t>
        </r>
        <r>
          <rPr>
            <sz val="10"/>
            <color indexed="8"/>
            <rFont val="Calibri"/>
            <family val="2"/>
          </rPr>
          <t xml:space="preserve">
Riesgo No materializado
</t>
        </r>
      </is>
    </oc>
    <nc r="BI16" t="inlineStr">
      <is>
        <r>
          <t>Se verifica el documento</t>
        </r>
        <r>
          <rPr>
            <b/>
            <sz val="10"/>
            <color indexed="8"/>
            <rFont val="Calibri"/>
            <family val="2"/>
          </rPr>
          <t xml:space="preserve"> E-GES-FM-023 CRONOGRAMA_PROYECTO_V5_ISO </t>
        </r>
        <r>
          <rPr>
            <sz val="10"/>
            <color indexed="8"/>
            <rFont val="Calibri"/>
            <family val="2"/>
          </rPr>
          <t xml:space="preserve"> del cronograma del proyecto 9001 con  la planificación de las actividades generales para el mantenimiento del Sistema de Gestión , publicado en </t>
        </r>
        <r>
          <rPr>
            <b/>
            <sz val="10"/>
            <color theme="8" tint="-0.249977111117893"/>
            <rFont val="Calibri"/>
            <family val="2"/>
          </rPr>
          <t xml:space="preserve">Z:\Of_Planeacion\3.Gerencia_Estrategica\3.4_PAI\PLANES 2021 X DEP\OAP </t>
        </r>
        <r>
          <rPr>
            <sz val="10"/>
            <color indexed="8"/>
            <rFont val="Calibri"/>
            <family val="2"/>
          </rPr>
          <t xml:space="preserve">; el cual se aprobó e  incluyo y hace parte del Plan de Acción Institucional – PAI línea 63 que acorde con el  decreto 612 de 2018 se encuentra debidamente publicado en la Página web DASCD  portal/transparencia N° 6 Planeación políticas, Lineamientos y Manuales en el enlace </t>
        </r>
        <r>
          <rPr>
            <sz val="10"/>
            <color theme="8" tint="-0.249977111117893"/>
            <rFont val="Calibri"/>
            <family val="2"/>
          </rPr>
          <t xml:space="preserve">https://www.serviciocivil.gov.co/portal/transparencia/planeacion/politicas-lineamientos-manuales (Planes decreto 612/18 - 2021)
</t>
        </r>
        <r>
          <rPr>
            <sz val="10"/>
            <color indexed="8"/>
            <rFont val="Calibri"/>
            <family val="2"/>
          </rPr>
          <t xml:space="preserve">
Se verifican las evidencias aportadas por la primera línea de defensa:
</t>
        </r>
        <r>
          <rPr>
            <b/>
            <sz val="10"/>
            <color indexed="8"/>
            <rFont val="Calibri"/>
            <family val="2"/>
          </rPr>
          <t>CORREO_TRAZABILIDAD_REVISION_PROYECTOS_2021_OAP</t>
        </r>
        <r>
          <rPr>
            <sz val="10"/>
            <color indexed="8"/>
            <rFont val="Calibri"/>
            <family val="2"/>
          </rPr>
          <t xml:space="preserve">
</t>
        </r>
        <r>
          <rPr>
            <b/>
            <sz val="10"/>
            <color indexed="8"/>
            <rFont val="Calibri"/>
            <family val="2"/>
          </rPr>
          <t>20201214 E-GES-FM-023 CRONOGRAMA_PROYECTO_V5_ISO_revisado</t>
        </r>
        <r>
          <rPr>
            <sz val="10"/>
            <color indexed="8"/>
            <rFont val="Calibri"/>
            <family val="2"/>
          </rPr>
          <t xml:space="preserve">
</t>
        </r>
        <r>
          <rPr>
            <b/>
            <sz val="10"/>
            <color indexed="8"/>
            <rFont val="Calibri"/>
            <family val="2"/>
          </rPr>
          <t>DENOMINACION_PROYECTOS_PAI_2021</t>
        </r>
        <r>
          <rPr>
            <sz val="10"/>
            <color indexed="8"/>
            <rFont val="Calibri"/>
            <family val="2"/>
          </rPr>
          <t xml:space="preserve">
</t>
        </r>
        <r>
          <rPr>
            <sz val="10"/>
            <color theme="8" tint="-0.249977111117893"/>
            <rFont val="Calibri"/>
            <family val="2"/>
          </rPr>
          <t>Ruta: Z:\7- Seg otros inf\OCI\3. Mapas_Riesgos\Riesgos de gestión y corrupción\Primer_Seguimiento - 2021\Evidencias\2-Sistemas_Gestion\CONTROL 2</t>
        </r>
        <r>
          <rPr>
            <sz val="10"/>
            <color indexed="8"/>
            <rFont val="Calibri"/>
            <family val="2"/>
          </rPr>
          <t xml:space="preserve">
Riesgo no materializado
</t>
        </r>
      </is>
    </nc>
  </rcc>
  <rcc rId="358" sId="7" odxf="1" dxf="1">
    <nc r="BI18" t="inlineStr">
      <is>
        <t>Se verifica  la ruta: \\192.168.0.4\Shares\Dascd_Sideap\CONTROL_SIDEAP.accdb , documento acces seguimiento 
Evidencias en:Z:\7- Seg otros inf\OCI\3. Mapas_Riesgos\Riesgos de gestión y corrupción\Primer_Seguimiento - 2021\Evidencias\3-Gestión del Conocimiento\Control 1
No se ha materializado riesgo.</t>
      </is>
    </nc>
    <odxf>
      <font>
        <sz val="10"/>
        <color indexed="8"/>
      </font>
      <fill>
        <patternFill patternType="solid">
          <bgColor theme="0"/>
        </patternFill>
      </fill>
      <alignment horizontal="left" readingOrder="0"/>
      <protection locked="0"/>
    </odxf>
    <ndxf>
      <font>
        <sz val="11"/>
        <color theme="1"/>
        <name val="Calibri"/>
        <scheme val="minor"/>
      </font>
      <fill>
        <patternFill patternType="none">
          <bgColor indexed="65"/>
        </patternFill>
      </fill>
      <alignment horizontal="general" readingOrder="0"/>
      <protection locked="1"/>
    </ndxf>
  </rcc>
  <rcc rId="359" sId="7" odxf="1" dxf="1">
    <nc r="BI19" t="inlineStr">
      <is>
        <t>Se verifica  la ruta: \\192.168.0.4\Shares\Dascd_Sideap\CONTROL_SIDEAP.accdb , documento acces seguimiento SIDEAP 
Evidencias en:Z:\7- Seg otros inf\OCI\3. Mapas_Riesgos\Riesgos de gestión y corrupción\Primer_Seguimiento - 2021\Evidencias\3-Gestión del Conocimiento\Control 1
No se ha materializado riesgo.</t>
      </is>
    </nc>
    <odxf>
      <font>
        <sz val="10"/>
        <color indexed="8"/>
      </font>
      <fill>
        <patternFill patternType="solid">
          <bgColor theme="0"/>
        </patternFill>
      </fill>
      <alignment horizontal="left" readingOrder="0"/>
      <protection locked="0"/>
    </odxf>
    <ndxf>
      <font>
        <sz val="11"/>
        <color theme="1"/>
        <name val="Calibri"/>
        <scheme val="minor"/>
      </font>
      <fill>
        <patternFill patternType="none">
          <bgColor indexed="65"/>
        </patternFill>
      </fill>
      <alignment horizontal="general" readingOrder="0"/>
      <protection locked="1"/>
    </ndxf>
  </rcc>
  <rcc rId="360" sId="7">
    <oc r="BI20" t="inlineStr">
      <is>
        <t>Se evidencio de acuerdo al "Plan de Seguridad y Privacidad de la Información" en la pagina 6, la necesidad de implementar el modelo de Seguridad y Privacidad de la información en el DASCD , mediante la contratación de servicios que realicen el mantenimiento preventivo y correctivo de los bienes informáticos de la entidad en pro de la salvaguarda efectiva de la información responsabilidad del Departamento.
Se encontraron las evidencias correspondientes en el Plan Anual de Adquisiciones Z:\7- Seg otros inf\OCI\3. Mapas_Riesgos\Riesgos de gestión y corrupción\Primer_Seguimiento - 2021\Evidencias\4-Seguridad de la Información\Control 1 y lo descrito en el Plan de Seguridad y Privacidad de la Información"  y Plan de seguridad en https://www.serviciocivil.gov.co/portal/sites/default/files/planeacion/E-SIN-PL-002%20PLAN_DE_SEGURIDAD_Y_PRIVACIDAD_DE_LA_INFORMACION_DASCD_2021.pdf</t>
      </is>
    </oc>
    <nc r="BI20" t="inlineStr">
      <is>
        <t>Se evidencio de acuerdo al "Plan de Seguridad y Privacidad de la Información" en la pagina 6, la necesidad de implementar el modelo de Seguridad y Privacidad de la información en el DASCD , mediante la contratación de servicios que realicen el mantenimiento preventivo y correctivo de los bienes informáticos de la entidad en pro de la salvaguarda efectiva de la información responsabilidad del Departamento.
Se encontraron las evidencias correspondientes en el Plan Anual de Adquisiciones Z:\7- Seg otros inf\OCI\3. Mapas_Riesgos\Riesgos de gestión y corrupción\Primer_Seguimiento - 2021\Evidencias\4-Seguridad de la Información\Control 1 y lo descrito en el Plan de Seguridad y Privacidad de la Información"  y Plan de seguridad en https://www.serviciocivil.gov.co/portal/sites/default/files/planeacion/E-SIN-PL-002%20PLAN_DE_SEGURIDAD_Y_PRIVACIDAD_DE_LA_INFORMACION_DASCD_2021.pdf
Riesgo NO materializado.</t>
      </is>
    </nc>
  </rcc>
  <rcc rId="361" sId="7">
    <oc r="BI21" t="inlineStr">
      <is>
        <t xml:space="preserve">Se verifico la actualizacion del PETI a vigencia 2021.  La evidencia especifica se encuentra en el siguiente link https://www.serviciocivil.gov.co/portal/transparencia/planeacion/pol%C3%ADticas-lineamientos-y-manuales/plan-estrat%C3%A9gico-de-tecnolog%C3%ADas-de-la-0
</t>
      </is>
    </oc>
    <nc r="BI21" t="inlineStr">
      <is>
        <t>Se verifico la actualizacion del PETI a vigencia 2021.  La evidencia especifica se encuentra en el siguiente link https://www.serviciocivil.gov.co/portal/transparencia/planeacion/pol%C3%ADticas-lineamientos-y-manuales/plan-estrat%C3%A9gico-de-tecnolog%C3%ADas-de-la-0
Riesgo NO materializado.</t>
      </is>
    </nc>
  </rcc>
  <rcc rId="362" sId="7">
    <oc r="BI22" t="inlineStr">
      <is>
        <t>Se verifico la informacin presentada en el comité del 30 de abril en el docuemnto proeyctado que se encuentra como evidencia en la siguiente direccion.   Z:\7- Seg otros inf\OCI\3. Mapas_Riesgos\Riesgos de gestión y corrupción\Primer_Seguimiento - 2021\Evidencias\4-Seguridad de la Información\Control 3</t>
      </is>
    </oc>
    <nc r="BI22" t="inlineStr">
      <is>
        <t>Se verifico la informacin presentada en el comité del 30 de abril en el docuemnto proeyctado que se encuentra como evidencia en la siguiente direccion.   Z:\7- Seg otros inf\OCI\3. Mapas_Riesgos\Riesgos de gestión y corrupción\Primer_Seguimiento - 2021\Evidencias\4-Seguridad de la Información\Control 3
Riesgo NO materializado.</t>
      </is>
    </nc>
  </rcc>
  <rcc rId="363" sId="7">
    <oc r="BI23" t="inlineStr">
      <is>
        <t>Se valido frente a la nueva matriz de riesgoas en proceso de actualizacion, los cambios y ajsutes que se estan presentado para el primer cuatrimestre, algunso tales como el almcenamiento desprotegido, falta de cuidado en la dispociicion de los bienes informaticos, inadecuado control de cambios, entre otros que se describen en el anexo cargado como evidencia en :  Z:\7- Seg otros inf\OCI\3. Mapas_Riesgos\Riesgos de gestión y corrupción\Primer_Seguimiento - 2021\Evidencias\4-Seguridad de la Información\Control 4</t>
      </is>
    </oc>
    <nc r="BI23" t="inlineStr">
      <is>
        <t>Se valido frente a la nueva matriz de riesgoas en proceso de actualizacion, los cambios y ajsutes que se estan presentado para el primer cuatrimestre, algunso tales como el almcenamiento desprotegido, falta de cuidado en la dispociicion de los bienes informaticos, inadecuado control de cambios, entre otros que se describen en el anexo cargado como evidencia en :  Z:\7- Seg otros inf\OCI\3. Mapas_Riesgos\Riesgos de gestión y corrupción\Primer_Seguimiento - 2021\Evidencias\4-Seguridad de la Información\Control 4
Riesgo NO materializado.</t>
      </is>
    </nc>
  </rcc>
  <rfmt sheetId="7" sqref="BI24" start="0" length="0">
    <dxf/>
  </rfmt>
  <rcc rId="364" sId="7">
    <oc r="BI26" t="inlineStr">
      <is>
        <t>Se verifican las solicitudes, donde las dependencias realizan la solicitud por medo del formato establecido para tal fin, una vez verificado el diligenciamiento Comunicaciones puede devolverlo para correcciones,  e informa en caso que el  proceso no se hubiese causado desde Comunicaciones y no cuente con el aval de ésta, ya sea por tio de noticia, imagen isntitucional, entre otros.
En caso de estar correcto se procede a realizar la solicitud correspondiente y se informa a la dependiencia de la realización para su verificación,  así mismo sobre los percances que puedan darse y como se solventaron.
Riesgo No materializado.</t>
      </is>
    </oc>
    <nc r="BI26" t="inlineStr">
      <is>
        <t>Se verifican las solicitudes, donde las dependencias realizan la solicitud por medo del formato establecido para tal fin, una vez verificado el diligenciamiento Comunicaciones puede devolverlo para correcciones,  e informa en caso que el  proceso no se hubiese causado desde Comunicaciones y no cuente con el aval de ésta, ya sea por tio de noticia, imagen isntitucional, entre otros.
En caso de estar correcto se procede a realizar la solicitud correspondiente y se informa a la dependiencia de la realización para su verificación,  así mismo sobre los percances que puedan darse y como se solventaron.
Riesgo no materializado.</t>
      </is>
    </nc>
  </rcc>
  <rcc rId="365" sId="7">
    <oc r="BI27" t="inlineStr">
      <is>
        <t>Se verifica la evidencia relacionada en la carpeta del control Z:\7- Seg otros inf\OCI\3. Mapas_Riesgos\Riesgos de gestión y corrupción\Primer_Seguimiento - 2021\Evidencias\6-Atencion_Ciudadano\Control 1 Seguimientos PQRS, donde se evidencia el proceso mensual de seguimiento a las PQRS informando a las dependencias y llevando control y evitar materialización del riesgo.
Se verifica el link https://www.serviciocivil.gov.co/portal/transparencia/instrumentos-gestion-informacion-publica/Informe-pqr-denuncias-solicitudes  donde se evidencia la publicación de los informes mensuales de PQRS, y de igual manera se presenta la información en el CIGD mensual. 
Riesgo NO materializado.</t>
      </is>
    </oc>
    <nc r="BI27" t="inlineStr">
      <is>
        <t>Se verifica la evidencia relacionada en la carpeta del control Z:\7- Seg otros inf\OCI\3. Mapas_Riesgos\Riesgos de gestión y corrupción\Primer_Seguimiento - 2021\Evidencias\6-Atencion_Ciudadano\Control 1 Seguimientos PQRS, donde se evidencia el proceso mensual de seguimiento a las PQRS informando a las dependencias y llevando control y evitar materialización del riesgo.
Se verifica el link https://www.serviciocivil.gov.co/portal/transparencia/instrumentos-gestion-informacion-publica/Informe-pqr-denuncias-solicitudes  donde se evidencia la publicación de los informes mensuales de PQRS, y de igual manera se presenta la información en el CIGD mensual. 
Riesgo no materializado.</t>
      </is>
    </nc>
  </rcc>
  <rcc rId="366" sId="7">
    <oc r="BI28" t="inlineStr">
      <is>
        <t>Se verifica el proceso de  la capacitación Tiempos de respuesta peticiones a cargo del Profesional Cesar Riaño del proceso Atención al Ciudadano, se puede evidenciar en las evidencias dispuestas en la ruta Z:\7- Seg otros inf\OCI\3. Mapas_Riesgos\Riesgos de gestión y corrupción\Primer_Seguimiento - 2021\Evidencias\6-Atencion_Ciudadano\Control 2 Capacitación, todo el proceso de convocatoria, presentación, encuesta y listado de asistencia.
Riesgo No materializado</t>
      </is>
    </oc>
    <nc r="BI28" t="inlineStr">
      <is>
        <t>Se verifica el proceso de  la capacitación Tiempos de respuesta peticiones a cargo del Profesional Cesar Riaño del proceso Atención al Ciudadano, se puede evidenciar en las evidencias dispuestas en la ruta Z:\7- Seg otros inf\OCI\3. Mapas_Riesgos\Riesgos de gestión y corrupción\Primer_Seguimiento - 2021\Evidencias\6-Atencion_Ciudadano\Control 2 Capacitación, todo el proceso de convocatoria, presentación, encuesta y listado de asistencia.
Riesgo no materializado</t>
      </is>
    </nc>
  </rcc>
  <rcc rId="367" sId="7">
    <nc r="BI29" t="inlineStr">
      <is>
        <r>
          <t xml:space="preserve">Se verifico mediante el </t>
        </r>
        <r>
          <rPr>
            <i/>
            <sz val="10"/>
            <color indexed="8"/>
            <rFont val="Calibri"/>
            <family val="2"/>
          </rPr>
          <t xml:space="preserve">ACTA del 23-04-2021_Oficinas de Control Interno </t>
        </r>
        <r>
          <rPr>
            <sz val="10"/>
            <color indexed="8"/>
            <rFont val="Calibri"/>
            <family val="2"/>
          </rPr>
          <t xml:space="preserve">que los profesionales del equipo técnico , se reunieron  para definir </t>
        </r>
        <r>
          <rPr>
            <i/>
            <sz val="10"/>
            <color indexed="8"/>
            <rFont val="Calibri"/>
            <family val="2"/>
          </rPr>
          <t xml:space="preserve">los criterios técnicos que se tendrán para la conceptualización y la asesoría en el tema de creación de las oficinas de control interno disciplinario.
</t>
        </r>
        <r>
          <rPr>
            <sz val="10"/>
            <color indexed="8"/>
            <rFont val="Calibri"/>
            <family val="2"/>
          </rPr>
          <t xml:space="preserve">
Evidencia </t>
        </r>
        <r>
          <rPr>
            <i/>
            <sz val="10"/>
            <color indexed="8"/>
            <rFont val="Calibri"/>
            <family val="2"/>
          </rPr>
          <t>ACTA del 23-04-2021_Oficinas de Control Interno</t>
        </r>
        <r>
          <rPr>
            <sz val="10"/>
            <color indexed="8"/>
            <rFont val="Calibri"/>
            <family val="2"/>
          </rPr>
          <t xml:space="preserve">  en la ruta </t>
        </r>
        <r>
          <rPr>
            <sz val="10"/>
            <color theme="4" tint="-0.499984740745262"/>
            <rFont val="Calibri"/>
            <family val="2"/>
          </rPr>
          <t xml:space="preserve">Z:\7- Seg otros inf\OCI\3. Mapas_Riesgos\Riesgos de gestión y corrupción\Primer_Seguimiento - 2021\Evidencias\7-Organizacion_Trabajo
</t>
        </r>
        <r>
          <rPr>
            <sz val="10"/>
            <color theme="1"/>
            <rFont val="Calibri"/>
            <family val="2"/>
          </rPr>
          <t>Riesgo No materializado</t>
        </r>
      </is>
    </nc>
  </rcc>
  <rcc rId="368" sId="7">
    <nc r="BI30" t="inlineStr">
      <is>
        <r>
          <t xml:space="preserve">Se verificó la información de las evidencias  que dan cuenta de las respuestas -  Radicados de devolución de solicitudes de Concepto Técnico números 2020EE23 del 6/01/2021, 2021EE99 del 13/01/2021, 2021EE157 del 18/01/2021, 2021EE529 del 10/02/2021, 2021EE853 del 23/02/2021, 2021EE1219 del 8/03/2021, 2021EE1290 del 9/03/2021, 2021EE1643 del 24/03/2021 y 2021EE2006 del 8/04/2021, que se  consultar en : </t>
        </r>
        <r>
          <rPr>
            <sz val="10"/>
            <color theme="8" tint="-0.249977111117893"/>
            <rFont val="Calibri"/>
            <family val="2"/>
          </rPr>
          <t>Z:\Correspondencia\SCAN_CORRESP_2021\2_CORRESP_ENVIADA_2021</t>
        </r>
        <r>
          <rPr>
            <sz val="10"/>
            <color indexed="8"/>
            <rFont val="Calibri"/>
            <family val="2"/>
          </rPr>
          <t xml:space="preserve">
Riesgo No materializado</t>
        </r>
      </is>
    </nc>
  </rcc>
  <rcc rId="369" sId="7">
    <oc r="BI31" t="inlineStr">
      <is>
        <t xml:space="preserve">Se encuentra dispomible las evidencias en: Z:\7- Seg otros inf\OCI\3. Mapas_Riesgos\Riesgos de gestión y corrupción\Primer_Seguimiento - 2021\Evidencias\8-Bienestar, Desarrollo y Medición R
Donde se enceuntran ubicados fromatos de solicitud a comunicaciones, piezas gráficas, divulgación de información por chat de whatsap denominado "gestores estratégicos", entre otros. </t>
      </is>
    </oc>
    <nc r="BI31" t="inlineStr">
      <is>
        <r>
          <t xml:space="preserve">De conformidad con lo descrito y de acuerdo a las evidencias entregadas se puede evidenciar que se hace uso del formato M-DCH-FM-032 Formato Planificación, Ejecución y Evaluación de Eventos de Capacitación ; E-COM-FM-001 Formato solicitud de Comunicaciones; para la divulgación de diferentes piezas y eventos. De igual manera reposa en las evidencias algunos correos electrónicos de recordación de eventos. 
También se aportan la Circular Externa 003 del 22 de enero de 2021 , respecto Oferta de Capacitación DASCD – Aula del Saber- Vigencia 2021.
Las evidencias respecto las actividades de capacitación y bienestar reposan en
</t>
        </r>
        <r>
          <rPr>
            <sz val="10"/>
            <color theme="8" tint="-0.499984740745262"/>
            <rFont val="Calibri"/>
            <family val="2"/>
          </rPr>
          <t xml:space="preserve"> Z:\7- Seg otros inf\OCI\3. Mapas_Riesgos\Riesgos de gestión y corrupción\Primer_Seguimiento - 2021\Evidencias\8-Bienestar, Desarrollo y Medición R\Control 2 Evidencias_Bienestar
Z:\7- Seg otros inf\OCI\3. Mapas_Riesgos\Riesgos de gestión y corrupción\Primer_Seguimiento - 2021\Evidencias\8-Bienestar, Desarrollo y Medición R\Control 2 Evidencias_Capacitación</t>
        </r>
        <r>
          <rPr>
            <sz val="10"/>
            <color indexed="8"/>
            <rFont val="Calibri"/>
            <family val="2"/>
          </rPr>
          <t xml:space="preserve">
Por lo anterior se considera que los controles se han establecido de manera adecuada
Riesgo no materializado</t>
        </r>
      </is>
    </nc>
  </rcc>
  <rcc rId="370" sId="7" odxf="1" dxf="1">
    <oc r="BI32" t="inlineStr">
      <is>
        <t xml:space="preserve">Se encuentra dispomible las evidencias en: Z:\7- Seg otros inf\OCI\3. Mapas_Riesgos\Riesgos de gestión y corrupción\Primer_Seguimiento - 2021\Evidencias\8-Bienestar, Desarrollo y Medición R
Donde se enceuntran ubicados fromatos de solicitud a comunicaciones, piezas gráficas, divulgación de información por chat de whatsap denominado "gestores estratégicos", y la circular que se menciona es la Externa 003 del 22 de enero del 2021 mediante la que se pone en conocimiento la oferta del capcaitación del DASCD para la vigencia del 2021 </t>
      </is>
    </oc>
    <nc r="BI32" t="inlineStr">
      <is>
        <r>
          <t xml:space="preserve">Se verifica que en la circular externa 019 de 2020 del 27 de mayo, la identificación del Público objetivo  , la caracterización de los colaboradores, el envío de circular  con dicha información para  las Entidades  Distritales (partes interesadas pertinentes: SECRETARIOS (AS) DE DESPACHO, DIRECTORES (AS) DE
DEPARTAMENTOS ADMINISTRATIVOS, DIRECTORES (AS) DE
ESTABLECIMIENTOS PÚBLICOS, UNIDADES ADMINISTRATIVAS
ESPECIALES, GERENTES DE SUBREDES INTEGRADAS DE
SERVICIOS DE SALUD, DE EMPRESAS INDUSTRIALES Y
COMERCIALES DEL DISTRITO, DE SOCIEDADES PUBLICAS, DE LA
EMPRESA DE ACUEDUCTO DE BOGOTA, RECTOR ENTE
UNIVERSITARIO AUTÓNOMO, PRESIDENTA DEL CONCEJO DE
BOGOTÁ, VEEDOR DISTRITAL, CONTRALOR DE BOGOTÁ Y
PERSONERO DE BOGOTÁ, JEFES DE TALENTO HUMANO O
QUIENES HAGAN SUS VECES, LÍDERES DE CAPACITACIÓN DE LAS
ENTIDADES DE LA ADMINISTRACIÓN DISTRITAL.
 Quedando como evidencia el envío  Circular Ex 003 Oferta Capacitación_2021_EE_0231
la evidencia se encuentra en la siguiente ruta:
</t>
        </r>
        <r>
          <rPr>
            <sz val="10"/>
            <color theme="8" tint="-0.499984740745262"/>
            <rFont val="Calibri"/>
            <family val="2"/>
          </rPr>
          <t>Z:\7- Seg otros inf\OCI\3. Mapas_Riesgos\Riesgos de gestión y corrupción\Primer_Seguimiento - 2021\Evidencias\8-Bienestar, Desarrollo y Medición R\Control 2 Evidencias_Capacitación</t>
        </r>
        <r>
          <rPr>
            <sz val="10"/>
            <color indexed="8"/>
            <rFont val="Calibri"/>
            <family val="2"/>
          </rPr>
          <t xml:space="preserve">
El control se aplicó de manera adcuada .Riesgo No materializado</t>
        </r>
      </is>
    </nc>
    <odxf>
      <alignment vertical="center" readingOrder="0"/>
    </odxf>
    <ndxf>
      <alignment vertical="top" readingOrder="0"/>
    </ndxf>
  </rcc>
  <rcc rId="371" sId="7">
    <oc r="BI33" t="inlineStr">
      <is>
        <t xml:space="preserve">La actividad de verificación no fue necesaria dado queno se expidieron listas de elegibles. No obstante se sigue manteniendo el control por medio del diligenciamiento de la presente matriz </t>
      </is>
    </oc>
    <nc r="BI33" t="inlineStr">
      <is>
        <t xml:space="preserve">La actividad de verificación no fue necesaria dado que la CNSC  no se expidó  listas de elegibles. No obstante se sigue manteniendo el control por medio del autocontrol  diligenciado por la primera línea de defensa en  la presente matriz 
Riesgo no materializado </t>
      </is>
    </nc>
  </rcc>
  <rcc rId="372" sId="7">
    <oc r="BI34" t="inlineStr">
      <is>
        <t xml:space="preserve">La actividad de verificación no fue necesaria dado queno se expidieron listas de elegibles. No obstante se sigue manteniendo el control por medio del diligenciamiento de la presente matriz </t>
      </is>
    </oc>
    <nc r="BI34" t="inlineStr">
      <is>
        <t xml:space="preserve">La actividad de verificación no fue necesaria dado queno se realizaron nombramientos. No obstante se sigue manteniendo el control por medio del autocontrol  diligenciado por la primera línea de defensa en  la presente matriz 
Riesgo no materializado </t>
      </is>
    </nc>
  </rcc>
  <rcc rId="373" sId="7">
    <oc r="BI35" t="inlineStr">
      <is>
        <t>Se dispone como evidencia el mencionado Plan de Acción de Talento Humano 2021, el cronograma institucional denominado " Implementación Plan Estratégico de Talento Humano" y al resolución 10 del 2021 mediante la cual se adopta  EL PLAN ESTRATÉGICO DE TALENTO HUMANO PARA LA VIGENCIA 2021-2023 “JUNTOS LO HAREMOS” EN EL DEPARTAMENTO ADMINISTRATIVO DEL SERVICIO CIVIL DISTRITAL DASCD. Disponibles en: Z:\7- Seg otros inf\OCI\3. Mapas_Riesgos\Riesgos de gestión y corrupción\Primer_Seguimiento - 2021\Evidencias\9-G_Talento_Humano\DIAGNOSTICOS TH</t>
      </is>
    </oc>
    <nc r="BI35" t="inlineStr">
      <is>
        <r>
          <t xml:space="preserve">Se verificó la planificación para elaborar el diagnóstico de necesidades de aprendizaje organizacional y  la encuesta de expectativas y preferencias en materia de bienestar social para la vigencia 2022, para ser aplicado en el mes de Octubre de 2021 al 100%  y como producto entregable la  </t>
        </r>
        <r>
          <rPr>
            <i/>
            <sz val="10"/>
            <color indexed="8"/>
            <rFont val="Calibri"/>
            <family val="2"/>
          </rPr>
          <t>Matriz de necesidades de aprendizaje organizacional diligenciada y resultados de encuesta de bienestar</t>
        </r>
        <r>
          <rPr>
            <sz val="10"/>
            <color indexed="8"/>
            <rFont val="Calibri"/>
            <family val="2"/>
          </rPr>
          <t xml:space="preserve">
las  evidencias  registradas por la primera línea son:
</t>
        </r>
        <r>
          <rPr>
            <i/>
            <sz val="10"/>
            <color theme="8" tint="-0.249977111117893"/>
            <rFont val="Calibri"/>
            <family val="2"/>
          </rPr>
          <t>RES_10_2021_Adopción_PETH
Seguimiento plan accion TH ene
PETH 2021 JUNTOS LO HAREMOS</t>
        </r>
        <r>
          <rPr>
            <sz val="10"/>
            <color indexed="8"/>
            <rFont val="Calibri"/>
            <family val="2"/>
          </rPr>
          <t xml:space="preserve">
y se encuentra en la siguiente ruta:</t>
        </r>
        <r>
          <rPr>
            <i/>
            <sz val="10"/>
            <color theme="8" tint="-0.249977111117893"/>
            <rFont val="Calibri"/>
            <family val="2"/>
          </rPr>
          <t xml:space="preserve">Z:\7- Seg otros inf\OCI\3. Mapas_Riesgos\Riesgos de gestión y corrupción\Primer_Seguimiento - 2021\Evidencias\9-G_Talento_Humano\DIAGNOSTICOS TH  
</t>
        </r>
        <r>
          <rPr>
            <sz val="10"/>
            <color theme="1"/>
            <rFont val="Calibri"/>
            <family val="2"/>
          </rPr>
          <t xml:space="preserve">Riesgo no materializado </t>
        </r>
      </is>
    </nc>
  </rcc>
  <rcc rId="374" sId="7" odxf="1" dxf="1">
    <oc r="BI36" t="inlineStr">
      <is>
        <t xml:space="preserve">Se dispone como evidencia de un archivo en PDF que contiene pantallazos de los archivos de nóminas liquidadas y novedades, se aporta dicha evidencia teniendo en cuenta que se trata de información confidencial y por tanto no es posible aportar los archivos. 
La Evidencia se enuentra disponible en: Z:\7- Seg otros inf\OCI\3. Mapas_Riesgos\Riesgos de gestión y corrupción\Primer_Seguimiento - 2021\Evidencias\9-G_Talento_Humano, bajo el nombre de" Evidencias Archivos electronicos nóminas enero abril 2021" </t>
      </is>
    </oc>
    <nc r="BI36" t="inlineStr">
      <is>
        <t xml:space="preserve">No se pudo verificar la información  de las nóminas liquidadas por el sistema PERNO, el PDF subido en la carpeta de evidencias  para el seguimiento , muestra unos pantallazos de una carpeta personal y no de un repositorio donde se pueda revisar la integridad de la información, al no tener disponibilidad  de la información , como segunda línea se recomienda ajustar el control  que describa de acuerdo a la metodología de la Administración del riesgo  cual es la evidencia  y poder acceder a esta.
La tercera línea  realizará la recomendación de mejora y declarará la materialización  o no del riesgo. </t>
      </is>
    </nc>
    <odxf>
      <fill>
        <patternFill>
          <bgColor theme="0"/>
        </patternFill>
      </fill>
    </odxf>
    <ndxf>
      <fill>
        <patternFill>
          <bgColor rgb="FFFFFF00"/>
        </patternFill>
      </fill>
    </ndxf>
  </rcc>
  <rcc rId="375" sId="7" odxf="1" dxf="1">
    <oc r="BI37" t="inlineStr">
      <is>
        <t xml:space="preserve">Se dispone como evidencia de un archivo en PDF que contiene pantallazos de los archivos de nóminas liquidadas y novedades, se aporta dicha evidencia teniendo en cuenta que se trata de información confidencial y por tanto no es posible aportar los archivos. 
La Evidencia se enuentra disponible en: Z:\7- Seg otros inf\OCI\3. Mapas_Riesgos\Riesgos de gestión y corrupción\Primer_Seguimiento - 2021\Evidencias\9-G_Talento_Humano, bajo el nombre de" Evidencias Archivos electronicos nóminas enero abril 2021" </t>
      </is>
    </oc>
    <nc r="BI37" t="inlineStr">
      <is>
        <t xml:space="preserve">No se pudo verificar el registro del  archivo en Excel con   la información de las novedades reportadas del mes frente a nómina(s) anterior(es);  en la carpeta de evidencias  para el seguimiento  no se tiene dicha evidencia definida en el control, se cita una carpta personal del profesional  y no de un repositorio  donde se pueda revisar la integridad de la información, al no tener disponibilidad  de la información, como segunda línea.
La tercera línea  realizará la recomendación de mejora y declarará la materialización  o no del riesgo. registro un archivo en Excel. En caso de encontrar inconsistencias, las ajusta en la nómina.      </t>
      </is>
    </nc>
    <odxf>
      <fill>
        <patternFill>
          <bgColor theme="0"/>
        </patternFill>
      </fill>
      <alignment vertical="center" readingOrder="0"/>
    </odxf>
    <ndxf>
      <fill>
        <patternFill>
          <bgColor rgb="FFFFFF00"/>
        </patternFill>
      </fill>
      <alignment vertical="top" readingOrder="0"/>
    </ndxf>
  </rcc>
  <rcc rId="376" sId="7">
    <oc r="BI38" t="inlineStr">
      <is>
        <t>Se evidencia la realización del control, de acuerdo al soporte relacionado, que da cuenta registro fotografico del almacen. Z:\7- Seg otros inf\OCI\3. Mapas_Riesgos\Riesgos de gestión y corrupción\Primer_Seguimiento - 2021\Evidencias\10-G_Recursos_Fisicos_Ambientales</t>
      </is>
    </oc>
    <nc r="BI38" t="inlineStr">
      <is>
        <t>Se evidencia la realización del control, de acuerdo al soporte relacionado, que da cuenta registro fotografico del almacen. Z:\7- Seg otros inf\OCI\3. Mapas_Riesgos\Riesgos de gestión y corrupción\Primer_Seguimiento - 2021\Evidencias\10-G_Recursos_Fisicos_Ambientales
Riesgo no materializado</t>
      </is>
    </nc>
  </rcc>
  <rcc rId="377" sId="7">
    <oc r="BI39" t="inlineStr">
      <is>
        <t>Se evidencia la realización del control, de acuerdo al soporte relacionado, que da cuenta registro fotografico del almacen. Z:\7- Seg otros inf\OCI\3. Mapas_Riesgos\Riesgos de gestión y corrupción\Primer_Seguimiento - 2021\Evidencias\10-G_Recursos_Fisicos_Ambientales</t>
      </is>
    </oc>
    <nc r="BI39" t="inlineStr">
      <is>
        <t>Se evidencia la realización del control, de acuerdo al soporte relacionado, que da cuenta registro fotografico del almacen. Z:\7- Seg otros inf\OCI\3. Mapas_Riesgos\Riesgos de gestión y corrupción\Primer_Seguimiento - 2021\Evidencias\10-G_Recursos_Fisicos_Ambientales
Riesgo no materializado</t>
      </is>
    </nc>
  </rcc>
  <rcc rId="378" sId="7">
    <oc r="BI40" t="inlineStr">
      <is>
        <t>Se evidencia la realización del control, de acuerdo al soporte relacionado, que da cuenta del acta. en. Z:\7- Seg otros inf\OCI\3. Mapas_Riesgos\Riesgos de gestión y corrupción\Primer_Seguimiento - 2021\Evidencias\10-G_Recursos_Fisicos_Ambientales</t>
      </is>
    </oc>
    <nc r="BI40" t="inlineStr">
      <is>
        <t>Se evidencia la realización del control, de acuerdo al soporte relacionado, que da cuenta del acta. en. Z:\7- Seg otros inf\OCI\3. Mapas_Riesgos\Riesgos de gestión y corrupción\Primer_Seguimiento - 2021\Evidencias\10-G_Recursos_Fisicos_Ambientales
Riesgo no materializado</t>
      </is>
    </nc>
  </rcc>
  <rcc rId="379" sId="7">
    <oc r="BI41" t="inlineStr">
      <is>
        <t xml:space="preserve">El control no está programado para el primer cuatrimestre del 2021. </t>
      </is>
    </oc>
    <nc r="BI41" t="inlineStr">
      <is>
        <t>El control no está programado para el primer cuatrimestre del 2021. 
Riesgo no materializado</t>
      </is>
    </nc>
  </rcc>
  <rcc rId="380" sId="7">
    <oc r="BI42" t="inlineStr">
      <is>
        <t>Se evidencia la realización del control, de acuerdo al soporte relacionado, que da cuenta del diligenciamiento y verificación de formato de inventario individual de los recursos fisicos de la Entidad. Z:\7- Seg otros inf\OCI\3. Mapas_Riesgos\Riesgos de gestión y corrupción\Primer_Seguimiento - 2021\Evidencias\10-G_Recursos_Fisicos_Ambientales</t>
      </is>
    </oc>
    <nc r="BI42" t="inlineStr">
      <is>
        <t>Se evidencia la realización del control, de acuerdo al soporte relacionado, que da cuenta del diligenciamiento y verificación de formato de inventario individual de los recursos fisicos de la Entidad. Z:\7- Seg otros inf\OCI\3. Mapas_Riesgos\Riesgos de gestión y corrupción\Primer_Seguimiento - 2021\Evidencias\10-G_Recursos_Fisicos_Ambientales
Riesgo No materializado</t>
      </is>
    </nc>
  </rcc>
  <rcc rId="381" sId="7">
    <nc r="BI43" t="inlineStr">
      <is>
        <t>Se evidencia la realización del control, de acuerdo a los soportes presentados en el cronograma de gestion documental que fue aprobado parea el año 2021 en la siguiente ruta X:\Arch_colaborativo\4-Segimiento_Plan_accion_2021\400_SGCCD\5-PINAR y X:\Arch_colaborativo\4-Segimiento_Plan_accion_2021\400_SGCCD\6-SGDEA
Riesgo no materializado</t>
      </is>
    </nc>
  </rcc>
  <rcc rId="382" sId="7">
    <nc r="BI44" t="inlineStr">
      <is>
        <t>De acuerdo a la evidencia la definición del cronograma de acuerdo a lo establecido en el control, se verifico de manera acorde en la ruta X:\Arch_colaborativo\4-Segimiento_Plan_accion_2021\400_SGCCD\5-PINAR, no hubo riesgo
Riesgo No materializado</t>
      </is>
    </nc>
  </rcc>
  <rcc rId="383" sId="7">
    <nc r="BI45" t="inlineStr">
      <is>
        <t>De acuerdo a lo informado se procede a realizar la aceptación de la misma, ya que hubo un control de riesgo en enero y se verifico esta ficha tecnica, pero no se ve una ruta especifica para realizar la observación de la misma
Riesgo no materializado</t>
      </is>
    </nc>
  </rcc>
  <rcc rId="384" sId="7">
    <nc r="BI46" t="inlineStr">
      <is>
        <t>Se verifico que se realizo en el monitoreo en el indicador del mes de marzo y el día de abril y la evidencia se encuentra en la ruta indicada X:\Arch_colaborativo\4-Segimiento_Plan_accion_2021\400_SGCCD\5-PINAR, no se materializo el riesgo. 
Riesgo no materializado</t>
      </is>
    </nc>
  </rcc>
  <rcc rId="385" sId="7">
    <nc r="BI47" t="inlineStr">
      <is>
        <t xml:space="preserve">De acuerdo al Plan de acción no se puede verificar hasta el mes de junio que procederan a realizar la ejecución del mismo.
Riesgo No Materilaizado </t>
      </is>
    </nc>
  </rcc>
  <rcc rId="386" sId="7">
    <nc r="BI48" t="inlineStr">
      <is>
        <t>Este analisis se hace anualmente y para este año 2021 no se ha realizado ninguna actualización.
Riesgo no materializado</t>
      </is>
    </nc>
  </rcc>
  <rcc rId="387" sId="7">
    <nc r="BI49" t="inlineStr">
      <is>
        <t>De acuerdo al Plan de Acción la socialización la socialización se p0uede verificar cuando se ejecute de acuierdo a la fecha programada que efue el mes de septiembre de 2021.
Riesgo n o materializado</t>
      </is>
    </nc>
  </rcc>
  <rcc rId="388" sId="7">
    <oc r="BI50" t="inlineStr">
      <is>
        <t>Se identifica que efectivamente desde el área financiera realizan  la revisión a las ordenes de pago, generadas durante el primer cuatrimestre del año 2021, lo cual se puede constatar en las evidencias relacionadas, las cuales dan cuenta del uso de herramientas en excel para llevar a cabo el control. Z:\7- Seg otros inf\OCI\3. Mapas_Riesgos\Riesgos de gestión y corrupción\Primer_Seguimiento - 2021\Evidencias\12-G_Financiera</t>
      </is>
    </oc>
    <nc r="BI50" t="inlineStr">
      <is>
        <t>Se identifica que efectivamente desde el área financiera realizan  la revisión a las ordenes de pago, generadas durante el primer cuatrimestre del año 2021, lo cual se puede constatar en las evidencias relacionadas, las cuales dan cuenta del uso de herramientas en excel para llevar a cabo el control. Z:\7- Seg otros inf\OCI\3. Mapas_Riesgos\Riesgos de gestión y corrupción\Primer_Seguimiento - 2021\Evidencias\12-G_Financiera
Riesgo no materializado</t>
      </is>
    </nc>
  </rcc>
  <rcc rId="389" sId="7">
    <oc r="BI51" t="inlineStr">
      <is>
        <t xml:space="preserve">En razón a que el control cambió, dadas las modificaciones en el sistema BOGDATA,  no es posible realizar la verificación de cumplimiento.  </t>
      </is>
    </oc>
    <nc r="BI51" t="inlineStr">
      <is>
        <t>En razón a que el control cambió, dadas las modificaciones en el sistema BOGDATA,  no es posible realizar la verificación de cumplimiento.  
Como segunda línea  se recomienda asegura que el control  sea  implementado y ajustado al nuevo aplicativo por la primera línea de defensa y que  esté diseñados apropiadamente y funcionen como se pretende</t>
      </is>
    </nc>
  </rcc>
  <rcc rId="390" sId="7">
    <oc r="BI52" t="inlineStr">
      <is>
        <t>Se evidencia el cumplimiento del control de riesgo, en razón a que todos los formatos relacionados, cuentan con la firma y visto bueno de los responsables, y que los 193 CDP's expedidos en el primer cuatrimestre no han presentado errores.  Z:\7- Seg otros inf\OCI\3. Mapas_Riesgos\Riesgos de gestión y corrupción\Primer_Seguimiento - 2021\Evidencias\12-G_Financiera</t>
      </is>
    </oc>
    <nc r="BI52" t="inlineStr">
      <is>
        <t xml:space="preserve">Se evidencia el cumplimiento del control de riesgo, en razón a que todos los formatos relacionados, cuentan con la firma y visto bueno de los responsables, y que los 193 CDP's expedidos en el primer cuatrimestre no han presentado errores.  Z:\7- Seg otros inf\OCI\3. Mapas_Riesgos\Riesgos de gestión y corrupción\Primer_Seguimiento - 2021\Evidencias\12-G_Financiera
Riesgo no materializado
</t>
      </is>
    </nc>
  </rcc>
  <rcc rId="391" sId="7">
    <oc r="BI53" t="inlineStr">
      <is>
        <t>Se evidencia el cumplimiento del control de riesgo, mediante los documentos soporte que dan cuenta de las conciliaciones de rubros contables  generadas en el primer cuatrimestre de la vigencia 2021. Se pueden detallar los soportes en la siguiente ruta: Z:\7- Seg otros inf\OCI\3. Mapas_Riesgos\Riesgos de gestión y corrupción\Primer_Seguimiento - 2021\Evidencias\12-G_Financiera\2. Contabilidad</t>
      </is>
    </oc>
    <nc r="BI53" t="inlineStr">
      <is>
        <t>Se evidencia el cumplimiento del control de riesgo, mediante los documentos soporte que dan cuenta de las conciliaciones de rubros contables  generadas en el primer cuatrimestre de la vigencia 2021. Se pueden detallar los soportes en la siguiente ruta: Z:\7- Seg otros inf\OCI\3. Mapas_Riesgos\Riesgos de gestión y corrupción\Primer_Seguimiento - 2021\Evidencias\12-G_Financiera\2. Contabilidad
Riesgo no materializado</t>
      </is>
    </nc>
  </rcc>
  <rcc rId="392" sId="7">
    <oc r="BI54" t="inlineStr">
      <is>
        <t>Se evidencia el cumplimiento del control de riesgo, mediante los documentos soporte que dan cuenta de las conciliacionesinterneas de entrega de información  generadas en el primer cuatrimestre de la vigencia 2021. Se pueden detallar los soportes en la siguiente ruta: Z:\7- Seg otros inf\OCI\3. Mapas_Riesgos\Riesgos de gestión y corrupción\Primer_Seguimiento - 2021\Evidencias\12-G_Financiera\2. Contabilidad</t>
      </is>
    </oc>
    <nc r="BI54" t="inlineStr">
      <is>
        <t>Se evidencia el cumplimiento del control de riesgo, mediante los documentos soporte que dan cuenta de las conciliacionesinterneas de entrega de información  generadas en el primer cuatrimestre de la vigencia 2021. Se pueden detallar los soportes en la siguiente ruta: Z:\7- Seg otros inf\OCI\3. Mapas_Riesgos\Riesgos de gestión y corrupción\Primer_Seguimiento - 2021\Evidencias\12-G_Financiera\2. Contabilidad
Riesgo no materializado</t>
      </is>
    </nc>
  </rcc>
  <rcc rId="393" sId="7">
    <oc r="BI55" t="inlineStr">
      <is>
        <t>Se evidencia el cumplimiento del 32,31% con corte a abril, del cronograma PAI, referente al Plan de Sostenibilidad Contable del DASCD, el cual da cuenta de las actividades tendientes al cumplimiento del control. Se pueden consultar las evidencias en la siguiente ruta:  Z:\7- Seg otros inf\OCI\3. Mapas_Riesgos\Riesgos de gestión y corrupción\Primer_Seguimiento - 2021\Evidencias\12-G_Financiera\2. Contabilidad</t>
      </is>
    </oc>
    <nc r="BI55" t="inlineStr">
      <is>
        <t>Se evidencia el cumplimiento del 32,31% con corte a abril, del cronograma PAI, referente al Plan de Sostenibilidad Contable del DASCD, el cual da cuenta de las actividades tendientes al cumplimiento del control. Se pueden consultar las evidencias en la siguiente ruta:  Z:\7- Seg otros inf\OCI\3. Mapas_Riesgos\Riesgos de gestión y corrupción\Primer_Seguimiento - 2021\Evidencias\12-G_Financiera\2. Contabilidad
Riesgo no materializado</t>
      </is>
    </nc>
  </rcc>
  <rcc rId="394" sId="7" odxf="1" dxf="1">
    <nc r="BI56" t="inlineStr">
      <is>
        <r>
          <t xml:space="preserve">Se verificó la información que aparece en </t>
        </r>
        <r>
          <rPr>
            <sz val="10"/>
            <color theme="8" tint="-0.499984740745262"/>
            <rFont val="Calibri"/>
            <family val="2"/>
          </rPr>
          <t>https://community.secop.gov.co/Public/Tendering/ContractNoticeManagement/Index?currentLanguage=es-CO&amp;Page=login&amp;Country=CO&amp;SkinName=CCE</t>
        </r>
        <r>
          <rPr>
            <sz val="10"/>
            <color theme="1"/>
            <rFont val="Calibri"/>
            <family val="2"/>
          </rPr>
          <t xml:space="preserve"> para lo que es necesario buscar por la entidad y/o por la presición de un contrato.CUADRO CONTRATACION 2021
Se evidencia la implementación del control, su efectividad y que no se ha materializado el riesgo.</t>
        </r>
      </is>
    </nc>
    <odxf>
      <font>
        <sz val="10"/>
        <color indexed="8"/>
      </font>
    </odxf>
    <ndxf>
      <font>
        <sz val="10"/>
        <color indexed="8"/>
      </font>
    </ndxf>
  </rcc>
  <rcc rId="395" sId="7" odxf="1" dxf="1">
    <nc r="BI57" t="inlineStr">
      <is>
        <r>
          <t xml:space="preserve">Se verificó la información que aparece en </t>
        </r>
        <r>
          <rPr>
            <sz val="10"/>
            <color theme="8" tint="-0.499984740745262"/>
            <rFont val="Calibri"/>
            <family val="2"/>
          </rPr>
          <t>https://community.secop.gov.co/Public/Tendering/ContractNoticeManagement/Index?currentLanguage=es-CO&amp;Page=login&amp;Country=CO&amp;SkinName=CCEE</t>
        </r>
        <r>
          <rPr>
            <sz val="10"/>
            <color theme="1"/>
            <rFont val="Calibri"/>
            <family val="2"/>
          </rPr>
          <t xml:space="preserve"> para lo que es necesario buscar por la entidad y/o por la presición de un contrato.
Se evidencia la implementación del control, su efectividad.
Riesgo no materializado</t>
        </r>
      </is>
    </nc>
    <odxf>
      <font>
        <sz val="10"/>
        <color indexed="8"/>
      </font>
    </odxf>
    <ndxf>
      <font>
        <sz val="10"/>
        <color indexed="8"/>
      </font>
    </ndxf>
  </rcc>
  <rcc rId="396" sId="7" odxf="1" dxf="1">
    <nc r="BI58" t="inlineStr">
      <is>
        <r>
          <t xml:space="preserve">Se verficó la información designación de supervisión mediante memorando  en </t>
        </r>
        <r>
          <rPr>
            <sz val="10"/>
            <color theme="8" tint="-0.499984740745262"/>
            <rFont val="Calibri"/>
            <family val="2"/>
          </rPr>
          <t xml:space="preserve">\\192.168.0.84\Arch_Gestion\200_STJ </t>
        </r>
        <r>
          <rPr>
            <sz val="10"/>
            <color theme="1"/>
            <rFont val="Calibri"/>
            <family val="2"/>
          </rPr>
          <t>el control ha sido aplicado y es efectivo, 
Riesgo No materializado</t>
        </r>
      </is>
    </nc>
    <odxf>
      <font>
        <sz val="10"/>
        <color indexed="8"/>
      </font>
      <protection locked="0"/>
    </odxf>
    <ndxf>
      <font>
        <sz val="10"/>
        <color indexed="8"/>
      </font>
      <protection locked="1"/>
    </ndxf>
  </rcc>
  <rcc rId="397" sId="7" odxf="1" dxf="1">
    <nc r="BI59" t="inlineStr">
      <is>
        <r>
          <t xml:space="preserve">Las evidencias  en cuanto a las 15 actuaciones judiciales adelantadas  como de las respuestas gestionadas dentro de la oportunidad requerida  durante el periodo de seguimiento  dan cuenta del cumplimiento en la efectividad del control y se encuentran en la carpeta:
</t>
        </r>
        <r>
          <rPr>
            <sz val="10"/>
            <color theme="8" tint="-0.499984740745262"/>
            <rFont val="Calibri"/>
            <family val="2"/>
          </rPr>
          <t>Z:\Correspondencia\SCAN_CORRESP_2021."</t>
        </r>
        <r>
          <rPr>
            <sz val="10"/>
            <color theme="1"/>
            <rFont val="Calibri"/>
            <family val="2"/>
          </rPr>
          <t xml:space="preserve">
Riesgo no materializado
</t>
        </r>
      </is>
    </nc>
    <odxf>
      <font>
        <sz val="10"/>
        <color indexed="8"/>
      </font>
      <protection locked="0"/>
    </odxf>
    <ndxf>
      <font>
        <sz val="10"/>
        <color indexed="8"/>
      </font>
      <protection locked="1"/>
    </ndxf>
  </rcc>
  <rcc rId="398" sId="7" odxf="1" dxf="1">
    <nc r="BI60" t="inlineStr">
      <is>
        <r>
          <t xml:space="preserve">Las evidencias  de las actualizaciones adelantadas durante el periodo de seguimiento junto con los  soportes muestran la  verificación de la  la gestión y se encuentran en la ruta : </t>
        </r>
        <r>
          <rPr>
            <sz val="10"/>
            <color theme="8" tint="-0.499984740745262"/>
            <rFont val="Calibri"/>
            <family val="2"/>
          </rPr>
          <t>Z:\Correspondencia\SCAN_CORRESP_2021\2_CORRESP_ENVIADA_2021.</t>
        </r>
        <r>
          <rPr>
            <sz val="10"/>
            <color theme="1"/>
            <rFont val="Calibri"/>
            <family val="2"/>
          </rPr>
          <t xml:space="preserve">
Riesgo no materializado</t>
        </r>
      </is>
    </nc>
    <odxf>
      <font>
        <sz val="10"/>
        <color indexed="8"/>
      </font>
      <protection locked="0"/>
    </odxf>
    <ndxf>
      <font>
        <sz val="10"/>
        <color indexed="8"/>
      </font>
      <protection locked="1"/>
    </ndxf>
  </rcc>
  <rcc rId="399" sId="7" odxf="1" dxf="1">
    <nc r="BI61" t="inlineStr">
      <is>
        <r>
          <t xml:space="preserve">Se verifican las evidencias  de  elaboración de respuestas para validación y visto bueno  por parte de la Subdirectora Técnico Jurídica  se encuentran en la </t>
        </r>
        <r>
          <rPr>
            <sz val="10"/>
            <color theme="8" tint="-0.499984740745262"/>
            <rFont val="Calibri"/>
            <family val="2"/>
          </rPr>
          <t>Z:\Correspondencia\SCAN_CORRESP_2021\2_CORRESP_ENVIADA_2021</t>
        </r>
        <r>
          <rPr>
            <sz val="10"/>
            <color theme="1"/>
            <rFont val="Calibri"/>
            <family val="2"/>
          </rPr>
          <t xml:space="preserve">
Riesgo No materializado</t>
        </r>
      </is>
    </nc>
    <odxf>
      <font>
        <sz val="10"/>
        <color indexed="8"/>
      </font>
      <protection locked="0"/>
    </odxf>
    <ndxf>
      <font>
        <sz val="10"/>
        <color indexed="8"/>
      </font>
      <protection locked="1"/>
    </ndxf>
  </rcc>
  <rcc rId="400" sId="7" odxf="1" dxf="1">
    <nc r="BI62" t="inlineStr">
      <is>
        <r>
          <t xml:space="preserve">Se verifican las evidencias  de  elaboración de respuestas para validación y visto bueno  por parte de la Subdirectora Técnico Jurídica  se encuentran en la </t>
        </r>
        <r>
          <rPr>
            <sz val="10"/>
            <color theme="8" tint="-0.499984740745262"/>
            <rFont val="Calibri"/>
            <family val="2"/>
          </rPr>
          <t>Z:\Correspondencia\SCAN_CORRESP_2021\2_CORRESP_ENVIADA_2021</t>
        </r>
        <r>
          <rPr>
            <sz val="10"/>
            <color theme="1"/>
            <rFont val="Calibri"/>
            <family val="2"/>
          </rPr>
          <t xml:space="preserve">
Riesgo no materializado</t>
        </r>
      </is>
    </nc>
    <odxf>
      <font>
        <sz val="10"/>
        <color indexed="8"/>
      </font>
      <protection locked="0"/>
    </odxf>
    <ndxf>
      <font>
        <sz val="10"/>
        <color indexed="8"/>
      </font>
      <protection locked="1"/>
    </ndxf>
  </rcc>
  <rcc rId="401" sId="7">
    <oc r="BI63" t="inlineStr">
      <is>
        <t xml:space="preserve">Se evidencio el registro de las novedadees presentadas en el mantenimiento de la paltaforma teconologica del DASCD, y los procesos realizados para atender dichas novedades. Se evidencia el registro en el fromato A-TIC-FM-007 que se encuentra en Z:\7- Seg otros inf\OCI\3. Mapas_Riesgos\Riesgos de gestión y corrupción\Primer_Seguimiento - 2021\Evidencias\15-G_TIC
</t>
      </is>
    </oc>
    <nc r="BI63" t="inlineStr">
      <is>
        <t>Se evidencio el registro de las novedadees presentadas en el mantenimiento de la paltaforma teconologica del DASCD, y los procesos realizados para atender dichas novedades. Se evidencia el registro en el fromato A-TIC-FM-007 que se encuentra en Z:\7- Seg otros inf\OCI\3. Mapas_Riesgos\Riesgos de gestión y corrupción\Primer_Seguimiento - 2021\Evidencias\15-G_TIC
Riesgo no materializado</t>
      </is>
    </nc>
  </rcc>
  <rcc rId="402" sId="7" odxf="1" dxf="1">
    <oc r="BI64" t="inlineStr">
      <is>
        <t>Se evidencio el cumplimiento del control, mediante los soportes relacionados, en donde se identifica la relacion de los contratos a los cuales se les efectuo la renovacion y/o adquisicion  de licenciamiento. Se verifica la existencia de evidencias  en Z:\7- Seg otros inf\OCI\3. Mapas_Riesgos\Riesgos de gestión y corrupción\Primer_Seguimiento - 2021\Evidencias\15-G_TIC.</t>
      </is>
    </oc>
    <nc r="BI64" t="inlineStr">
      <is>
        <t>Se evidencio el cumplimiento del control, mediante los soportes relacionados, en donde se identifica la relacion de los contratos a los cuales se les efectuo la renovacion y/o adquisicion  de licenciamiento. Se verifica la existencia de evidencias  en Z:\7- Seg otros inf\OCI\3. Mapas_Riesgos\Riesgos de gestión y corrupción\Primer_Seguimiento - 2021\Evidencias\15-G_TIC.
Riesgo no materializado</t>
      </is>
    </nc>
    <odxf/>
    <ndxf/>
  </rcc>
  <rcc rId="403" sId="7" odxf="1" dxf="1">
    <oc r="BI65" t="inlineStr">
      <is>
        <t>Se evidencio que desde la OTIC  se gestiono la contratacion del proveedor para realizar el mantenimiento preventivo semestralmente y mantenimiento correctivo a demanda , se evidencia el soporte ,  ACTA DE INICIO -CONTRATO DE PRESTACIÓN DE SERVICIOS NO. CPS-064 DEL 26 DE ABRIL DEL 2021 Contratista    E&amp;C INGENIEROS SAS, E en la ruta Z:\7- Seg otros inf\OCI\3. Mapas_Riesgos\Riesgos de gestión y corrupción\Primer_Seguimiento - 2021\Evidencias\15-G_TIC</t>
      </is>
    </oc>
    <nc r="BI65" t="inlineStr">
      <is>
        <t>Se evidencio que desde la OTIC  se gestiono la contratacion del proveedor para realizar el mantenimiento preventivo semestralmente y mantenimiento correctivo a demanda , se evidencia el soporte ,  ACTA DE INICIO -CONTRATO DE PRESTACIÓN DE SERVICIOS NO. CPS-064 DEL 26 DE ABRIL DEL 2021 Contratista    E&amp;C INGENIEROS SAS, E en la ruta Z:\7- Seg otros inf\OCI\3. Mapas_Riesgos\Riesgos de gestión y corrupción\Primer_Seguimiento - 2021\Evidencias\15-G_TIC
Riesgo no materializado</t>
      </is>
    </nc>
    <odxf/>
    <ndxf/>
  </rcc>
  <rcc rId="404" sId="7">
    <oc r="BI66" t="inlineStr">
      <is>
        <t>Se evidencio que desde la OTIC se realiza el asignamiento y seguimiento de los permisos, roles y perfiles de la infraestructura fisica y tecnologica del DASCD , se evidencia el cumplimiento del control , mediante los soportes relacionados con el tema, se cerifica la existencia de las evidencias Z:\7- Seg otros inf\OCI\3. Mapas_Riesgos\Riesgos de gestión y corrupción\Primer_Seguimiento - 2021\Evidencias\15-G_TIC</t>
      </is>
    </oc>
    <nc r="BI66" t="inlineStr">
      <is>
        <t>Se evidencio que desde la OTIC se realiza el asignamiento y seguimiento de los permisos, roles y perfiles de la infraestructura fisica y tecnologica del DASCD , se evidencia el cumplimiento del control , mediante los soportes relacionados con el tema, se cerifica la existencia de las evidencias Z:\7- Seg otros inf\OCI\3. Mapas_Riesgos\Riesgos de gestión y corrupción\Primer_Seguimiento - 2021\Evidencias\15-G_TIC
Riesgo no materializado</t>
      </is>
    </nc>
  </rcc>
  <rcc rId="405" sId="7">
    <oc r="BI67" t="inlineStr">
      <is>
        <t>Se evidencia el cumplimiento del control, mediante los soportes relacionados, en donde se identifica la realización en el primer cuatrimestre de la auditoria realizada a la gestión financiera de la Entidad. Z:\7- Seg otros inf\OCI\3. Mapas_Riesgos\Riesgos de gestión y corrupción\Primer_Seguimiento - 2021\Evidencias\16-Control_Seguimiento\Auditoria Gestion Financiera</t>
      </is>
    </oc>
    <nc r="BI67" t="inlineStr">
      <is>
        <t>Se evidencia el cumplimiento del control, mediante los soportes relacionados, en donde se identifica la realización en el primer cuatrimestre de la auditoria realizada a la gestión financiera de la Entidad. Z:\7- Seg otros inf\OCI\3. Mapas_Riesgos\Riesgos de gestión y corrupción\Primer_Seguimiento - 2021\Evidencias\16-Control_Seguimiento\Auditoria Gestion Financiera
Riesgo no materializado</t>
      </is>
    </nc>
  </rcc>
  <rcc rId="406" sId="7">
    <oc r="BI68" t="inlineStr">
      <is>
        <t>Se evidencia el cumplimiento del control, mediante los soportes relacionados, en donde se identifica la realización en el primer cuatrimestre de la auditoria realizada a la gestión financiera de la Entidad y al sistema de gestión de seguridad y salud en el trabajo-. Se verifica la existencia de las evidencias Z:\7- Seg otros inf\OCI\3. Mapas_Riesgos\Riesgos de gestión y corrupción\Primer_Seguimiento - 2021\Evidencias\16-Control_Seguimiento</t>
      </is>
    </oc>
    <nc r="BI68" t="inlineStr">
      <is>
        <t>Se evidencia el cumplimiento del control, mediante los soportes relacionados, en donde se identifica la realización en el primer cuatrimestre de la auditoria realizada a la gestión financiera de la Entidad y al sistema de gestión de seguridad y salud en el trabajo-. Se verifica la existencia de las evidencias Z:\7- Seg otros inf\OCI\3. Mapas_Riesgos\Riesgos de gestión y corrupción\Primer_Seguimiento - 2021\Evidencias\16-Control_Seguimiento
Riesgo no materializado</t>
      </is>
    </nc>
  </rcc>
  <rcc rId="407" sId="8" odxf="1" s="1" dxf="1">
    <oc r="BY12" t="inlineStr">
      <is>
        <t>Se verifica  por entidad y fecha la asignación de  permisos para acceso a sideap, de las  265  personas, previa verificacion de la firma de acuerdo de confidencialidad la ruta: \\192.168.0.4\Shares\Dascd_Sideap\CONTROL_SIDEAP.accdb , documento 1 seguimiento SIDEAP ACUERDOS DE CONFIDENCIALIDAD, empezando el  (01/01/2021)
Evidencias en:Z:\7- Seg otros inf\OCI\3. Mapas_Riesgos\Riesgos de gestión y corrupción\Primer_Seguimiento - 2021\Evidencias\3-Gestión del Conocimiento\Control 1
No se ha materializado riesgo, formatos diligenciados y firmados.</t>
      </is>
    </oc>
    <nc r="BY12" t="inlineStr">
      <is>
        <t>Se verifica  por entidad y fecha la asignación de  permisos para acceso a sideap, de las  265  personas, previa verificacion de la firma de acuerdo de confidencialidad la ruta: \\192.168.0.4\Shares\Dascd_Sideap\CONTROL_SIDEAP.accdb , documento 1 seguimiento SIDEAP ACUERDOS DE CONFIDENCIALIDAD, empezando el  (01/01/2021)
Evidencias en:Z:\7- Seg otros inf\OCI\2_PAAC\EVIDENCIAS 1ER SEGUIMIENTO 2021 PAAC\Riesgos corrupcion\Gestion del Conocimiento\Control 1
No se ha materializado riesgo, formatos diligenciados y firmados.</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1"/>
        <color rgb="FF000000"/>
        <name val="Calibri"/>
        <scheme val="none"/>
      </font>
      <alignment horizontal="left" vertical="center" wrapText="1" readingOrder="0"/>
      <border outline="0">
        <left style="thin">
          <color indexed="64"/>
        </left>
        <right style="thin">
          <color indexed="64"/>
        </right>
        <top style="thin">
          <color indexed="64"/>
        </top>
        <bottom style="thin">
          <color indexed="64"/>
        </bottom>
      </border>
    </ndxf>
  </rcc>
  <rcc rId="408" sId="8" odxf="1" s="1" dxf="1">
    <oc r="BY13" t="inlineStr">
      <is>
        <t>Se verifica  la ruta: \\192.168.0.4\Shares\Dascd_Sideap\CONTROL_SIDEAP.accdb , documento acces seguimiento SIDEAP ACUERDOS DE CONFIDENCIALIDAD,  la evidencia de pantallazos acuerdos de confidencialidad
Evidencias en:Z:\7- Seg otros inf\OCI\3. Mapas_Riesgos\Riesgos de gestión y corrupción\Primer_Seguimiento - 2021\Evidencias\3-Gestión del Conocimiento\Control 2
No se ha materializado riesgo, formatos diligenciados y firmados.</t>
      </is>
    </oc>
    <nc r="BY13" t="inlineStr">
      <is>
        <t>Se verifica  la ruta: \\192.168.0.4\Shares\Dascd_Sideap\CONTROL_SIDEAP.accdb , documento acces seguimiento SIDEAP ACUERDOS DE CONFIDENCIALIDAD,  la evidencia de pantallazos acuerdos de confidencialidad
Evidencias en:Z:\7- Seg otros inf\OCI\2_PAAC\EVIDENCIAS 1ER SEGUIMIENTO 2021 PAAC\Riesgos corrupcion\Gestion del Conocimiento\Control 2
No se ha materializado riesgo, formatos diligenciados y firmados.</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1"/>
        <color rgb="FF000000"/>
        <name val="Calibri"/>
        <scheme val="none"/>
      </font>
      <alignment horizontal="left" vertical="center" wrapText="1" readingOrder="0"/>
      <border outline="0">
        <left style="thin">
          <color indexed="64"/>
        </left>
        <right style="thin">
          <color indexed="64"/>
        </right>
        <top style="thin">
          <color indexed="64"/>
        </top>
        <bottom style="thin">
          <color indexed="64"/>
        </bottom>
      </border>
    </ndxf>
  </rcc>
  <rcc rId="409" sId="8" odxf="1" s="1" dxf="1">
    <nc r="BY14" t="inlineStr">
      <is>
        <r>
          <t xml:space="preserve">Se verificó en las 14 actas del comité de contratación el registro del texto en el punto  </t>
        </r>
        <r>
          <rPr>
            <b/>
            <i/>
            <sz val="11"/>
            <color rgb="FF000000"/>
            <rFont val="Calibri"/>
            <family val="2"/>
          </rPr>
          <t>PROPOSICIONES Y VARIOS:</t>
        </r>
        <r>
          <rPr>
            <sz val="11"/>
            <color rgb="FF000000"/>
            <rFont val="Calibri"/>
            <family val="2"/>
          </rPr>
          <t xml:space="preserve">
"</t>
        </r>
        <r>
          <rPr>
            <i/>
            <sz val="11"/>
            <color rgb="FF000000"/>
            <rFont val="Calibri"/>
            <family val="2"/>
          </rPr>
          <t xml:space="preserve">Es importante resaltar que el marco del presente comité no se evidencio favorecimiento a un particular o tercero, ni beneficios de algún otro tipo que generen hechos punibles de corrupción". </t>
        </r>
        <r>
          <rPr>
            <sz val="11"/>
            <color rgb="FF000000"/>
            <rFont val="Calibri"/>
            <family val="2"/>
          </rPr>
          <t xml:space="preserve">
Evidencia: </t>
        </r>
        <r>
          <rPr>
            <sz val="11"/>
            <color theme="8" tint="-0.499984740745262"/>
            <rFont val="Calibri"/>
            <family val="2"/>
          </rPr>
          <t xml:space="preserve">Z:\7- Seg otros inf\OCI\3. Mapas_Riesgos\Riesgos de gestión y corrupción\Primer_Seguimiento - 2021\Evidencias\13-G_Contractual\Actas de comité </t>
        </r>
        <r>
          <rPr>
            <sz val="11"/>
            <color rgb="FF000000"/>
            <rFont val="Calibri"/>
            <family val="2"/>
          </rPr>
          <t xml:space="preserve">
Riesgo no materializado
La segunda línea de defensa recomienda registrar la firma e los participantes en las actas </t>
        </r>
      </is>
    </nc>
    <odxf>
      <font>
        <b val="0"/>
        <i val="0"/>
        <strike val="0"/>
        <condense val="0"/>
        <extend val="0"/>
        <outline val="0"/>
        <shadow val="0"/>
        <u val="none"/>
        <vertAlign val="baseline"/>
        <sz val="11"/>
        <color rgb="FF000000"/>
        <name val="Calibri"/>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rcc>
  <rcc rId="410" sId="8" odxf="1" s="1" dxf="1">
    <nc r="BY15" t="inlineStr">
      <is>
        <r>
          <t xml:space="preserve">
Se verificó en las 14 actas del comité de contratación el registro en el punto 
</t>
        </r>
        <r>
          <rPr>
            <b/>
            <i/>
            <sz val="11"/>
            <color rgb="FF000000"/>
            <rFont val="Calibri"/>
            <family val="2"/>
          </rPr>
          <t xml:space="preserve"> Revisión y aprobación ajustes de líneas 2021.: MODIFICACIÓN LÍNEAS DEL PLAN ANUAL DE ADQUISICIONES 2021: </t>
        </r>
        <r>
          <rPr>
            <sz val="11"/>
            <color rgb="FF000000"/>
            <rFont val="Calibri"/>
            <family val="2"/>
          </rPr>
          <t xml:space="preserve">
Evidencia:</t>
        </r>
        <r>
          <rPr>
            <sz val="11"/>
            <color theme="8" tint="-0.499984740745262"/>
            <rFont val="Calibri"/>
            <family val="2"/>
          </rPr>
          <t xml:space="preserve"> Z:\7- Seg otros inf\OCI\3. Mapas_Riesgos\Riesgos de gestión y corrupción\Primer_Seguimiento - 2021\Evidencias\13-G_Contractual\Actas de comité </t>
        </r>
        <r>
          <rPr>
            <sz val="11"/>
            <color rgb="FF000000"/>
            <rFont val="Calibri"/>
            <family val="2"/>
          </rPr>
          <t xml:space="preserve">
Riesgo no materializado
 </t>
        </r>
      </is>
    </nc>
    <odxf>
      <font>
        <b val="0"/>
        <i val="0"/>
        <strike val="0"/>
        <condense val="0"/>
        <extend val="0"/>
        <outline val="0"/>
        <shadow val="0"/>
        <u val="none"/>
        <vertAlign val="baseline"/>
        <sz val="11"/>
        <color rgb="FF000000"/>
        <name val="Calibri"/>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alignment vertical="top" readingOrder="0"/>
    </ndxf>
  </rcc>
  <rcc rId="411" sId="8" odxf="1" s="1" dxf="1">
    <nc r="BY16" t="inlineStr">
      <is>
        <r>
          <t xml:space="preserve">
Se verifica la designación  el comité evaluador para verificar el cumplimiento de los requisitos legales, técnicos y presupuestales de los ofertas y/o propuestas presentadas al DASCD en 8 procesos de selección. 
Evidencia </t>
        </r>
        <r>
          <rPr>
            <sz val="11"/>
            <color theme="8" tint="-0.499984740745262"/>
            <rFont val="Calibri"/>
            <family val="2"/>
          </rPr>
          <t>Z:\7- Seg otros inf\OCI\3. Mapas_Riesgos\Riesgos de gestión y corrupción\Primer_Seguimiento - 2021\Evidencias\13-G_Contractual\Designacions de Supervisión</t>
        </r>
        <r>
          <rPr>
            <sz val="11"/>
            <color rgb="FF000000"/>
            <rFont val="Calibri"/>
            <family val="2"/>
          </rPr>
          <t xml:space="preserve">
Riesgo no materializado</t>
        </r>
      </is>
    </nc>
    <odxf>
      <font>
        <b val="0"/>
        <i val="0"/>
        <strike val="0"/>
        <condense val="0"/>
        <extend val="0"/>
        <outline val="0"/>
        <shadow val="0"/>
        <u val="none"/>
        <vertAlign val="baseline"/>
        <sz val="11"/>
        <color rgb="FF000000"/>
        <name val="Calibri"/>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alignment horizontal="left" vertical="top" readingOrder="0"/>
    </ndxf>
  </rcc>
  <rcv guid="{9D7C660B-E13E-4EFC-B945-6DC22F8BEC0F}" action="delete"/>
  <rdn rId="0" localSheetId="1" customView="1" name="Z_9D7C660B_E13E_4EFC_B945_6DC22F8BEC0F_.wvu.Rows" hidden="1" oldHidden="1">
    <formula>PORTADA!$47:$1048576,PORTADA!$25:$32,PORTADA!$34:$42</formula>
    <oldFormula>PORTADA!$47:$1048576,PORTADA!$25:$32,PORTADA!$34:$42</oldFormula>
  </rdn>
  <rdn rId="0" localSheetId="1" customView="1" name="Z_9D7C660B_E13E_4EFC_B945_6DC22F8BEC0F_.wvu.Cols" hidden="1" oldHidden="1">
    <formula>PORTADA!$IV:$WVW,PORTADA!$XFC:$XFD</formula>
    <oldFormula>PORTADA!$IV:$WVW,PORTADA!$XFC:$XFD</oldFormula>
  </rdn>
  <rdn rId="0" localSheetId="7" customView="1" name="Z_9D7C660B_E13E_4EFC_B945_6DC22F8BEC0F_.wvu.Rows" hidden="1" oldHidden="1">
    <formula>'Riesgos Gestión'!$1:$7</formula>
    <oldFormula>'Riesgos Gestión'!$1:$7</oldFormula>
  </rdn>
  <rdn rId="0" localSheetId="7" customView="1" name="Z_9D7C660B_E13E_4EFC_B945_6DC22F8BEC0F_.wvu.Cols" hidden="1" oldHidden="1">
    <formula>'Riesgos Gestión'!$M:$BG</formula>
    <oldFormula>'Riesgos Gestión'!$M:$BG</oldFormula>
  </rdn>
  <rdn rId="0" localSheetId="7" customView="1" name="Z_9D7C660B_E13E_4EFC_B945_6DC22F8BEC0F_.wvu.FilterData" hidden="1" oldHidden="1">
    <formula>'Riesgos Gestión'!$A$11:$BU$1614</formula>
    <oldFormula>'Riesgos Gestión'!$A$11:$BU$1614</oldFormula>
  </rdn>
  <rdn rId="0" localSheetId="8" customView="1" name="Z_9D7C660B_E13E_4EFC_B945_6DC22F8BEC0F_.wvu.PrintArea" hidden="1" oldHidden="1">
    <formula>' Riesgos corrupción'!$A$1:$BM$13</formula>
    <oldFormula>' Riesgos corrupción'!$A$1:$BM$13</oldFormula>
  </rdn>
  <rdn rId="0" localSheetId="8" customView="1" name="Z_9D7C660B_E13E_4EFC_B945_6DC22F8BEC0F_.wvu.Cols" hidden="1" oldHidden="1">
    <formula>' Riesgos corrupción'!$J:$K</formula>
    <oldFormula>' Riesgos corrupción'!$J:$K</oldFormula>
  </rdn>
  <rdn rId="0" localSheetId="9" customView="1" name="Z_9D7C660B_E13E_4EFC_B945_6DC22F8BEC0F_.wvu.PrintArea" hidden="1" oldHidden="1">
    <formula>' Riesgos Seg Digital'!$A$1:$AH$14</formula>
    <oldFormula>' Riesgos Seg Digital'!$A$1:$AH$14</oldFormula>
  </rdn>
  <rdn rId="0" localSheetId="9" customView="1" name="Z_9D7C660B_E13E_4EFC_B945_6DC22F8BEC0F_.wvu.Cols" hidden="1" oldHidden="1">
    <formula>' Riesgos Seg Digital'!$K:$K</formula>
    <oldFormula>' Riesgos Seg Digital'!$K:$K</oldFormula>
  </rdn>
  <rcv guid="{9D7C660B-E13E-4EFC-B945-6DC22F8BEC0F}" action="add"/>
</revisions>
</file>

<file path=xl/revisions/revisionLog5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8" sqref="BX12" start="0" length="0">
    <dxf>
      <font>
        <sz val="12"/>
        <color indexed="8"/>
      </font>
    </dxf>
  </rfmt>
  <rcc rId="421" sId="8" odxf="1" s="1" dxf="1">
    <nc r="BZ12" t="inlineStr">
      <is>
        <t>Se verificó la existencia de 265 acuerdos, los cuales se encuentran diligenciados y firmados. El control se evaluó por parte de la segunda línea de defensa, se encuentra en la ruta: \\192.168.0.4\Shares\Dascd_Sideap\CONTROL_SIDEAP.accdb , documento 1 seguimiento SIDEAP ACUERDOS DE CONFIDENCIALIDAD, inician con fecha 01/01/2021.
Así mismo se verificaron las evidencias en:Z:\7- Seg otros inf\OCI\2_PAAC\EVIDENCIAS 1ER SEGUIMIENTO 2021 PAAC\Riesgos corrupcion\Gestion del Conocimiento\Control 1 y Control 2
El control se ejecutó de manera adecuada en el período.
No se ha materializado riesgo.</t>
      </is>
    </nc>
    <odxf>
      <font>
        <b val="0"/>
        <i val="0"/>
        <strike val="0"/>
        <condense val="0"/>
        <extend val="0"/>
        <outline val="0"/>
        <shadow val="0"/>
        <u val="none"/>
        <vertAlign val="baseline"/>
        <sz val="11"/>
        <color auto="1"/>
        <name val="Calibri"/>
        <scheme val="none"/>
      </font>
      <numFmt numFmtId="0" formatCode="General"/>
      <fill>
        <patternFill patternType="none">
          <fgColor indexed="64"/>
          <bgColor indexed="65"/>
        </patternFill>
      </fill>
      <alignment horizontal="justify"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rcc>
  <rcc rId="422" sId="8" odxf="1" s="1" dxf="1">
    <nc r="CA12" t="inlineStr">
      <is>
        <t>NO</t>
      </is>
    </nc>
    <odxf>
      <font>
        <b val="0"/>
        <i val="0"/>
        <strike val="0"/>
        <condense val="0"/>
        <extend val="0"/>
        <outline val="0"/>
        <shadow val="0"/>
        <u val="none"/>
        <vertAlign val="baseline"/>
        <sz val="11"/>
        <color theme="1"/>
        <name val="Calibri"/>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rcc>
  <rfmt sheetId="8" sqref="BX13" start="0" length="0">
    <dxf>
      <font>
        <sz val="12"/>
        <color indexed="8"/>
      </font>
    </dxf>
  </rfmt>
  <rcc rId="423" sId="8" odxf="1" s="1" dxf="1">
    <nc r="BZ13" t="inlineStr">
      <is>
        <t>Se evidenció en:Z:\7- Seg otros inf\OCI\2_PAAC\EVIDENCIAS 1ER SEGUIMIENTO 2021 PAAC\Riesgos corrupcion\Gestion del Conocimiento\ Control 2, la base de datos en Acces que contiene entre otros, el control de reportes en donde se registran las solicitudes recibidas. Para el primer cuatrimestre de 2021 se evidenciaron 34 solicitudes y el estado de las solicitudes.
De otra parte se evidencia el archivo en Excel para atender la solicitud recibida por la Secretaría Jurídica.
El control se ejecutó de manera adecuada para el período.
En la carpeta de la Oficina Asesora de Planeación/5.GestiConc/SIDEAP/ACUERDOS_ CONFIDENCIALIDAD_SIDEAP, se evidencian las carpetas por entidad donde se cuenta con los archivos en PDF de estos soportes.
No se ha materializado riesgo.</t>
      </is>
    </nc>
    <odxf>
      <font>
        <b val="0"/>
        <i val="0"/>
        <strike val="0"/>
        <condense val="0"/>
        <extend val="0"/>
        <outline val="0"/>
        <shadow val="0"/>
        <u val="none"/>
        <vertAlign val="baseline"/>
        <sz val="11"/>
        <color auto="1"/>
        <name val="Calibri"/>
        <scheme val="none"/>
      </font>
      <numFmt numFmtId="0" formatCode="General"/>
      <fill>
        <patternFill patternType="none">
          <fgColor indexed="64"/>
          <bgColor indexed="65"/>
        </patternFill>
      </fill>
      <alignment horizontal="justify"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rcc>
  <rcc rId="424" sId="8" odxf="1" s="1" dxf="1">
    <nc r="CA13" t="inlineStr">
      <is>
        <t>NO</t>
      </is>
    </nc>
    <odxf>
      <font>
        <b val="0"/>
        <i val="0"/>
        <strike val="0"/>
        <condense val="0"/>
        <extend val="0"/>
        <outline val="0"/>
        <shadow val="0"/>
        <u val="none"/>
        <vertAlign val="baseline"/>
        <sz val="11"/>
        <color theme="1"/>
        <name val="Calibri"/>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rcc>
  <rcc rId="425" sId="8" odxf="1" s="1" dxf="1">
    <oc r="BX14" t="inlineStr">
      <is>
        <r>
          <t>Durante el período comprendido, es decir, en los meses enero, febrero, marzo y abril, se verificó  el principio de selección objetiva, no se evidencio favorecimiento a un particular o tercero, ni beneficios de algún otro tipo que generen hechos punibles de corrupción , tal cual como se evidencia en los 14 actas del comité de contratación en sus diferentes reuniones.
 Z:\7- Seg otros inf\2. Seguimiento Plan Anticorrupción y Atención al Ciudadano\EVIDENCIAS 3ER SEGUIMIENTO2021 PAAC\Riesgos de Corrupcion\Gestión Contractual\Actas Comité Contrat. Firmadas 3er perio</t>
        </r>
        <r>
          <rPr>
            <sz val="11"/>
            <color rgb="FFFF0000"/>
            <rFont val="Calibri"/>
            <family val="2"/>
          </rPr>
          <t xml:space="preserve">
</t>
        </r>
      </is>
    </oc>
    <nc r="BX14" t="inlineStr">
      <is>
        <t xml:space="preserve">Durante el período comprendido, es decir, en los meses enero, febrero, marzo y abril, se verificó  el principio de selección objetiva, no se evidenció favorecimiento a un particular o tercero, ni beneficios de algún otro tipo que generen hechos punibles de corrupción , tal cual como se evidencia en los 14 actas del comité de contratación en sus diferentes reuniones.
 Z:\7- Seg otros inf\2. Seguimiento Plan Anticorrupción y Atención al Ciudadano\EVIDENCIAS 3ER SEGUIMIENTO2021 PAAC\Riesgos de Corrupcion\Gestión Contractual\Actas Comité Contrat. Firmadas 3er perio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right/>
        <top/>
        <bottom/>
      </border>
      <protection locked="1" hidden="0"/>
    </odxf>
    <ndxf>
      <font>
        <sz val="11"/>
        <color rgb="FF000000"/>
        <name val="Calibri"/>
        <scheme val="none"/>
      </font>
      <alignment horizontal="left" vertical="top" readingOrder="0"/>
      <border outline="0">
        <left style="thin">
          <color indexed="64"/>
        </left>
        <right style="thin">
          <color indexed="64"/>
        </right>
        <top style="thin">
          <color indexed="64"/>
        </top>
        <bottom style="thin">
          <color indexed="64"/>
        </bottom>
      </border>
    </ndxf>
  </rcc>
  <rcc rId="426" sId="8" odxf="1" s="1" dxf="1">
    <nc r="BZ14" t="inlineStr">
      <is>
        <t xml:space="preserve">Se evidenciaron 14 actas del comité de contratación, en donde se evidencia la observación de garantizar el principio de selección objetiva, así mismo, en las citadas actas no se evidenció favorecimiento a un particular o tercero.
Se recomienda gestionar la consecución de las firmas de las actas.
La evidencia se encuentra en: Z:\7- Seg otros inf\OCI\3. Mapas_Riesgos\Riesgos de gestión y corrupción\Primer_Seguimiento - 2021\Evidencias\13-G_Contractual\Actas de comité 
Riesgo no materializado
</t>
      </is>
    </nc>
    <odxf>
      <font>
        <b val="0"/>
        <i val="0"/>
        <strike val="0"/>
        <condense val="0"/>
        <extend val="0"/>
        <outline val="0"/>
        <shadow val="0"/>
        <u val="none"/>
        <vertAlign val="baseline"/>
        <sz val="11"/>
        <color auto="1"/>
        <name val="Calibri"/>
        <scheme val="none"/>
      </font>
      <numFmt numFmtId="0" formatCode="General"/>
      <fill>
        <patternFill patternType="none">
          <fgColor indexed="64"/>
          <bgColor indexed="65"/>
        </patternFill>
      </fill>
      <alignment horizontal="justify"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1"/>
        <color theme="1"/>
        <name val="Calibri"/>
        <scheme val="none"/>
      </font>
    </ndxf>
  </rcc>
  <rcc rId="427" sId="8" odxf="1" s="1" dxf="1">
    <nc r="CA14" t="inlineStr">
      <is>
        <t>NO</t>
      </is>
    </nc>
    <odxf>
      <font>
        <b val="0"/>
        <i val="0"/>
        <strike val="0"/>
        <condense val="0"/>
        <extend val="0"/>
        <outline val="0"/>
        <shadow val="0"/>
        <u val="none"/>
        <vertAlign val="baseline"/>
        <sz val="11"/>
        <color theme="1"/>
        <name val="Calibri"/>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rcc>
  <rcc rId="428" sId="8" odxf="1" s="1" dxf="1">
    <oc r="BX15" t="inlineStr">
      <is>
        <r>
          <t xml:space="preserve">Durante el período comprendido, es decir, en los meses enero, febrero, marzo y abril, se llevaron a cabo las diferentes modificaciones solicitados por las áreas de origen y los gerentes de cada proyecto, de conformidad a las necesidades de la entidad. En las 14 actas de comité contratación se puede evidenciar las modificaciones realizadas. 
</t>
        </r>
        <r>
          <rPr>
            <sz val="11"/>
            <color rgb="FFFF0000"/>
            <rFont val="Calibri"/>
            <family val="2"/>
          </rPr>
          <t xml:space="preserve">
 Z:\7- Seg otros inf\2. Seguimiento Plan Anticorrupción y Atención al Ciudadano\EVIDENCIAS 3ER SEGUIMIENTO2021 PAAC\Riesgos de Corrupcion\Gestión Contractual\Actas Comité Contrat. Firmadas 3er perio</t>
        </r>
      </is>
    </oc>
    <nc r="BX15" t="inlineStr">
      <is>
        <r>
          <t xml:space="preserve">Durante el período comprendido, es decir, en los meses enero, febrero, marzo y abril, se llevaron a cabo las diferentes modificaciones solicitados por las áreas de origen y los gerentes de cada proyecto, de conformidad a las necesidades de la entidad. En las 14 actas de comité contratación se puede evidenciar las modificaciones realizadas. 
</t>
        </r>
        <r>
          <rPr>
            <sz val="11"/>
            <color rgb="FFFF0000"/>
            <rFont val="Calibri"/>
            <family val="2"/>
          </rPr>
          <t xml:space="preserve"> Z:\7- Seg otros inf\2. Seguimiento Plan Anticorrupción y Atención al Ciudadano\EVIDENCIAS 3ER SEGUIMIENTO2021 PAAC\Riesgos de Corrupcion\Gestión Contractual\Actas Comité Contrat. Firmadas 3er perio</t>
        </r>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right/>
        <top/>
        <bottom/>
      </border>
      <protection locked="1" hidden="0"/>
    </odxf>
    <ndxf>
      <font>
        <sz val="11"/>
        <color rgb="FF000000"/>
        <name val="Calibri"/>
        <scheme val="none"/>
      </font>
      <alignment horizontal="left" vertical="center" readingOrder="0"/>
      <border outline="0">
        <left style="thin">
          <color indexed="64"/>
        </left>
        <right style="thin">
          <color indexed="64"/>
        </right>
        <top style="thin">
          <color indexed="64"/>
        </top>
        <bottom style="thin">
          <color indexed="64"/>
        </bottom>
      </border>
    </ndxf>
  </rcc>
  <rcc rId="429" sId="8" odxf="1" s="1" dxf="1">
    <nc r="BZ15" t="inlineStr">
      <is>
        <t xml:space="preserve">Se evidenciaron 14 actas del comité de contratación, en donde se solicitan y analizan las modificaciones presentadas por las áreas de origen y los gerentes de cada proyecto.
Evidencia: Z:\7- Seg otros inf\OCI\3. Mapas_Riesgos\Riesgos de gestión y corrupción\Primer_Seguimiento - 2021\Evidencias\13-G_Contractual\Actas de comité 
El control se ejecutó de manera adecuada para el período.
Riesgo no materializado
</t>
      </is>
    </nc>
    <odxf>
      <font>
        <b val="0"/>
        <i val="0"/>
        <strike val="0"/>
        <condense val="0"/>
        <extend val="0"/>
        <outline val="0"/>
        <shadow val="0"/>
        <u val="none"/>
        <vertAlign val="baseline"/>
        <sz val="11"/>
        <color theme="1"/>
        <name val="Calibri"/>
        <scheme val="none"/>
      </font>
      <numFmt numFmtId="0" formatCode="General"/>
      <fill>
        <patternFill patternType="none">
          <fgColor indexed="64"/>
          <bgColor indexed="65"/>
        </patternFill>
      </fill>
      <alignment horizontal="justify"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rcc>
  <rcc rId="430" sId="8" odxf="1" s="1" dxf="1">
    <nc r="CA15" t="inlineStr">
      <is>
        <t>NO</t>
      </is>
    </nc>
    <odxf>
      <font>
        <b val="0"/>
        <i val="0"/>
        <strike val="0"/>
        <condense val="0"/>
        <extend val="0"/>
        <outline val="0"/>
        <shadow val="0"/>
        <u val="none"/>
        <vertAlign val="baseline"/>
        <sz val="11"/>
        <color theme="1"/>
        <name val="Calibri"/>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rcc>
  <rcc rId="431" sId="8" odxf="1" s="1" dxf="1">
    <oc r="BX16" t="inlineStr">
      <is>
        <r>
          <t xml:space="preserve">Durante el período comprendido, es decir, en los meses enero, febrero, marzo y abril,  se llevaron acabo 8 proceso de selección ( DASCD-SMIC-001-2021, DASCD-SMIC-002-DASCD.SMIC-003-2021, DASCD-SAMC-001-2021, DASCD-SAMC-002-2021, DASCD-SAMC-003-2021, DASCD-CM-001-2021, DASCD-LP-001-2021) a los cuales se les designo el comité evaluador, se anexa memorandos de designación del comité evaluador.
</t>
        </r>
        <r>
          <rPr>
            <sz val="11"/>
            <color rgb="FFFF0000"/>
            <rFont val="Calibri"/>
            <family val="2"/>
          </rPr>
          <t xml:space="preserve">
 Z:\7- Seg otros inf\2. Seguimiento Plan Anticorrupción y Atención al Ciudadano\EVIDENCIAS 3ER SEGUIMIENTO2021 PAAC\Riesgos de Corrupcion\Gestión Contractual\Actas Comité Contrat. Firmadas 3er perio/Designaciones de comité evaluador) quienes emitieron el respectivo informe de verificación de requisitos habilitantes. Estos informes se pueden consultar en el link https://community.secop.gov.co/Public/Tendering/ContractNoticeManagement/Index?currentLanguage=es-CO&amp;Page=login&amp;Country=CO&amp;SkinName=CCE, ingresando el número del proceso, en "Detalle" del proceso, en la sección de "Observaciones y Mensajes"</t>
        </r>
      </is>
    </oc>
    <nc r="BX16" t="inlineStr">
      <is>
        <r>
          <t xml:space="preserve">Durante el período comprendido, es decir, en los meses enero, febrero, marzo y abril,  se llevaron acabo 8 proceso de selección ( DASCD-SMIC-001-2021, DASCD-SMIC-002-DASCD.SMIC-003-2021, DASCD-SAMC-001-2021, DASCD-SAMC-002-2021, DASCD-SAMC-003-2021, DASCD-CM-001-2021, DASCD-LP-001-2021) a los cuales se les designo el comité evaluador, se anexa memorandos de designación del comité evaluador.
 </t>
        </r>
        <r>
          <rPr>
            <sz val="11"/>
            <color rgb="FFFF0000"/>
            <rFont val="Calibri"/>
            <family val="2"/>
          </rPr>
          <t>Z:\7- Seg otros inf\2. Seguimiento Plan Anticorrupción y Atención al Ciudadano\EVIDENCIAS 3ER SEGUIMIENTO2021 PAAC\Riesgos de Corrupcion\Gestión Contractual\Actas Comité Contrat. Firmadas 3er perio/Designaciones de comité evaluador) quienes emitieron el respectivo informe de verificación de requisitos habilitantes. Estos informes se pueden consultar en el link https://community.secop.gov.co/Public/Tendering/ContractNoticeManagement/Index?currentLanguage=es-CO&amp;Page=login&amp;Country=CO&amp;SkinName=CCE, ingresando el número del proceso, en "Detalle" del proceso, en la sección de "Observaciones y Mensajes"</t>
        </r>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right/>
        <top/>
        <bottom style="medium">
          <color indexed="64"/>
        </bottom>
      </border>
      <protection locked="1" hidden="0"/>
    </odxf>
    <ndxf>
      <font>
        <sz val="11"/>
        <color rgb="FF000000"/>
        <name val="Calibri"/>
        <scheme val="none"/>
      </font>
      <alignment horizontal="left" vertical="center" readingOrder="0"/>
      <border outline="0">
        <left style="thin">
          <color indexed="64"/>
        </left>
        <right style="thin">
          <color indexed="64"/>
        </right>
        <top style="thin">
          <color indexed="64"/>
        </top>
      </border>
    </ndxf>
  </rcc>
  <rfmt sheetId="8" sqref="BY16" start="0" length="0">
    <dxf>
      <border outline="0">
        <bottom style="medium">
          <color indexed="64"/>
        </bottom>
      </border>
    </dxf>
  </rfmt>
  <rcc rId="432" sId="8" odxf="1" s="1" dxf="1">
    <nc r="BZ16" t="inlineStr">
      <is>
        <t xml:space="preserve">La Tercera Línea de defensa observa que existen 08 designaciones del comité evaluador, para procesos de selección que lo requieran. Se evidenciaron los  memorandos de designación del comité evaluador.
Evidencia Z:\7- Seg otros inf\OCI\3. Mapas_Riesgos\Riesgos de gestión y corrupción\Primer_Seguimiento - 2021\Evidencias\13-G_Contractual\Designacions de Supervisión
El control se ejecutó de manera adecuada para el período.
Riesgo no materializado
</t>
      </is>
    </nc>
    <odxf>
      <font>
        <b val="0"/>
        <i val="0"/>
        <strike val="0"/>
        <condense val="0"/>
        <extend val="0"/>
        <outline val="0"/>
        <shadow val="0"/>
        <u val="none"/>
        <vertAlign val="baseline"/>
        <sz val="11"/>
        <color auto="1"/>
        <name val="Calibri"/>
        <scheme val="none"/>
      </font>
      <numFmt numFmtId="0" formatCode="General"/>
      <fill>
        <patternFill patternType="none">
          <fgColor indexed="64"/>
          <bgColor indexed="65"/>
        </patternFill>
      </fill>
      <alignment horizontal="justify"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border outline="0">
        <bottom style="medium">
          <color indexed="64"/>
        </bottom>
      </border>
    </ndxf>
  </rcc>
  <rcc rId="433" sId="8" odxf="1" s="1" dxf="1">
    <nc r="CA16" t="inlineStr">
      <is>
        <t>NO</t>
      </is>
    </nc>
    <odxf>
      <font>
        <b val="0"/>
        <i val="0"/>
        <strike val="0"/>
        <condense val="0"/>
        <extend val="0"/>
        <outline val="0"/>
        <shadow val="0"/>
        <u val="none"/>
        <vertAlign val="baseline"/>
        <sz val="11"/>
        <color theme="1"/>
        <name val="Calibri"/>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border outline="0">
        <bottom style="medium">
          <color indexed="64"/>
        </bottom>
      </border>
    </ndxf>
  </rcc>
  <rcc rId="434" sId="7">
    <nc r="BT12" t="inlineStr">
      <is>
        <t>Wilson</t>
      </is>
    </nc>
  </rcc>
  <rcc rId="435" sId="7">
    <nc r="BT13" t="inlineStr">
      <is>
        <t>Wilson</t>
      </is>
    </nc>
  </rcc>
  <rcc rId="436" sId="7">
    <nc r="BT14" t="inlineStr">
      <is>
        <t>Wilson</t>
      </is>
    </nc>
  </rcc>
  <rcc rId="437" sId="7">
    <nc r="BT15" t="inlineStr">
      <is>
        <t>Richard</t>
      </is>
    </nc>
  </rcc>
  <rcc rId="438" sId="7">
    <nc r="BT16" t="inlineStr">
      <is>
        <t>Richard</t>
      </is>
    </nc>
  </rcc>
  <rcc rId="439" sId="7">
    <nc r="BT17" t="inlineStr">
      <is>
        <t>Richard</t>
      </is>
    </nc>
  </rcc>
  <rcc rId="440" sId="7">
    <nc r="BT18" t="inlineStr">
      <is>
        <t>Richard</t>
      </is>
    </nc>
  </rcc>
  <rcc rId="441" sId="7">
    <nc r="BT19" t="inlineStr">
      <is>
        <t>Richard</t>
      </is>
    </nc>
  </rcc>
  <rcc rId="442" sId="7" odxf="1" dxf="1">
    <nc r="BT20" t="inlineStr">
      <is>
        <t>Richard</t>
      </is>
    </nc>
    <odxf>
      <font>
        <sz val="12"/>
      </font>
    </odxf>
    <ndxf>
      <font>
        <sz val="11"/>
        <color theme="1"/>
        <name val="Calibri"/>
        <scheme val="minor"/>
      </font>
    </ndxf>
  </rcc>
  <rcc rId="443" sId="7" odxf="1" dxf="1">
    <nc r="BT21" t="inlineStr">
      <is>
        <t>Richard</t>
      </is>
    </nc>
    <odxf>
      <font>
        <sz val="12"/>
      </font>
    </odxf>
    <ndxf>
      <font>
        <sz val="11"/>
        <color theme="1"/>
        <name val="Calibri"/>
        <scheme val="minor"/>
      </font>
    </ndxf>
  </rcc>
  <rcc rId="444" sId="7">
    <nc r="BT22" t="inlineStr">
      <is>
        <t>Richard</t>
      </is>
    </nc>
  </rcc>
  <rcc rId="445" sId="7">
    <nc r="BT23" t="inlineStr">
      <is>
        <t>Richard</t>
      </is>
    </nc>
  </rcc>
  <rcc rId="446" sId="7">
    <nc r="BT24" t="inlineStr">
      <is>
        <t>Richard</t>
      </is>
    </nc>
  </rcc>
  <rcc rId="447" sId="7">
    <nc r="BT25" t="inlineStr">
      <is>
        <t>Richard</t>
      </is>
    </nc>
  </rcc>
  <rcc rId="448" sId="7">
    <nc r="BT26" t="inlineStr">
      <is>
        <t>Richard</t>
      </is>
    </nc>
  </rcc>
  <rcc rId="449" sId="7">
    <nc r="BT27" t="inlineStr">
      <is>
        <t>Richard</t>
      </is>
    </nc>
  </rcc>
  <rcc rId="450" sId="7">
    <nc r="BT28" t="inlineStr">
      <is>
        <t>Richard</t>
      </is>
    </nc>
  </rcc>
  <rcc rId="451" sId="7">
    <nc r="BT29" t="inlineStr">
      <is>
        <t>Richard</t>
      </is>
    </nc>
  </rcc>
  <rcc rId="452" sId="7">
    <nc r="BT30" t="inlineStr">
      <is>
        <t>Richard</t>
      </is>
    </nc>
  </rcc>
  <rcc rId="453" sId="7">
    <nc r="BT31" t="inlineStr">
      <is>
        <t>Richard</t>
      </is>
    </nc>
  </rcc>
  <rcc rId="454" sId="7">
    <nc r="BT32" t="inlineStr">
      <is>
        <t>Richard</t>
      </is>
    </nc>
  </rcc>
  <rcc rId="455" sId="7">
    <nc r="BT33" t="inlineStr">
      <is>
        <t>Wilson</t>
      </is>
    </nc>
  </rcc>
  <rcc rId="456" sId="7">
    <nc r="BT34" t="inlineStr">
      <is>
        <t>Wilson</t>
      </is>
    </nc>
  </rcc>
  <rcc rId="457" sId="7">
    <nc r="BT35" t="inlineStr">
      <is>
        <t>Wilson</t>
      </is>
    </nc>
  </rcc>
  <rcc rId="458" sId="7">
    <nc r="BT36" t="inlineStr">
      <is>
        <t>Wilson</t>
      </is>
    </nc>
  </rcc>
  <rcc rId="459" sId="7">
    <nc r="BT37" t="inlineStr">
      <is>
        <t>Wilson</t>
      </is>
    </nc>
  </rcc>
  <rcc rId="460" sId="7">
    <nc r="BT38" t="inlineStr">
      <is>
        <t>Wilson</t>
      </is>
    </nc>
  </rcc>
  <rcc rId="461" sId="7">
    <nc r="BT39" t="inlineStr">
      <is>
        <t>Wilson</t>
      </is>
    </nc>
  </rcc>
  <rcc rId="462" sId="7">
    <nc r="BT40" t="inlineStr">
      <is>
        <t>Wilson</t>
      </is>
    </nc>
  </rcc>
  <rcc rId="463" sId="7">
    <nc r="BT41" t="inlineStr">
      <is>
        <t>Wilson</t>
      </is>
    </nc>
  </rcc>
  <rcc rId="464" sId="7">
    <nc r="BT42" t="inlineStr">
      <is>
        <t>Wilson</t>
      </is>
    </nc>
  </rcc>
  <rcc rId="465" sId="7">
    <nc r="BT43" t="inlineStr">
      <is>
        <t>Juver</t>
      </is>
    </nc>
  </rcc>
  <rcc rId="466" sId="7">
    <nc r="BT44" t="inlineStr">
      <is>
        <t>Juver</t>
      </is>
    </nc>
  </rcc>
  <rcc rId="467" sId="7">
    <nc r="BT45" t="inlineStr">
      <is>
        <t>Juver</t>
      </is>
    </nc>
  </rcc>
  <rcc rId="468" sId="7">
    <nc r="BT46" t="inlineStr">
      <is>
        <t>Juver</t>
      </is>
    </nc>
  </rcc>
  <rcc rId="469" sId="7">
    <nc r="BT47" t="inlineStr">
      <is>
        <t>Juver</t>
      </is>
    </nc>
  </rcc>
  <rcc rId="470" sId="7">
    <nc r="BT48" t="inlineStr">
      <is>
        <t>Juver</t>
      </is>
    </nc>
  </rcc>
  <rcc rId="471" sId="7">
    <nc r="BT49" t="inlineStr">
      <is>
        <t>Juver</t>
      </is>
    </nc>
  </rcc>
  <rcc rId="472" sId="7">
    <nc r="BT50" t="inlineStr">
      <is>
        <t>Wilson</t>
      </is>
    </nc>
  </rcc>
  <rcc rId="473" sId="7">
    <nc r="BT51" t="inlineStr">
      <is>
        <t>Wilson</t>
      </is>
    </nc>
  </rcc>
  <rcc rId="474" sId="7">
    <nc r="BT52" t="inlineStr">
      <is>
        <t>Wilson</t>
      </is>
    </nc>
  </rcc>
  <rcc rId="475" sId="7">
    <nc r="BT53" t="inlineStr">
      <is>
        <t>Wilson</t>
      </is>
    </nc>
  </rcc>
  <rcc rId="476" sId="7">
    <nc r="BT54" t="inlineStr">
      <is>
        <t>Wilson</t>
      </is>
    </nc>
  </rcc>
  <rcc rId="477" sId="7">
    <nc r="BT55" t="inlineStr">
      <is>
        <t>Wilson</t>
      </is>
    </nc>
  </rcc>
  <rcc rId="478" sId="7">
    <nc r="BT56" t="inlineStr">
      <is>
        <t>Juver</t>
      </is>
    </nc>
  </rcc>
  <rcc rId="479" sId="7">
    <nc r="BT57" t="inlineStr">
      <is>
        <t>Juver</t>
      </is>
    </nc>
  </rcc>
  <rcc rId="480" sId="7">
    <nc r="BT58" t="inlineStr">
      <is>
        <t>Juver</t>
      </is>
    </nc>
  </rcc>
  <rcc rId="481" sId="7">
    <nc r="BT59" t="inlineStr">
      <is>
        <t>Juver</t>
      </is>
    </nc>
  </rcc>
  <rcc rId="482" sId="7">
    <nc r="BT60" t="inlineStr">
      <is>
        <t>Juver</t>
      </is>
    </nc>
  </rcc>
  <rcc rId="483" sId="7">
    <nc r="BT61" t="inlineStr">
      <is>
        <t>Juver</t>
      </is>
    </nc>
  </rcc>
  <rcc rId="484" sId="7">
    <nc r="BT62" t="inlineStr">
      <is>
        <t>Juver</t>
      </is>
    </nc>
  </rcc>
  <rcc rId="485" sId="7">
    <nc r="BT63" t="inlineStr">
      <is>
        <t>Juver</t>
      </is>
    </nc>
  </rcc>
  <rcc rId="486" sId="7">
    <nc r="BT64" t="inlineStr">
      <is>
        <t>Juver</t>
      </is>
    </nc>
  </rcc>
  <rcc rId="487" sId="7">
    <nc r="BT65" t="inlineStr">
      <is>
        <t>Juver</t>
      </is>
    </nc>
  </rcc>
  <rcc rId="488" sId="7">
    <nc r="BT66" t="inlineStr">
      <is>
        <t>Juver</t>
      </is>
    </nc>
  </rcc>
  <rcc rId="489" sId="7">
    <nc r="BT67" t="inlineStr">
      <is>
        <t>Juver</t>
      </is>
    </nc>
  </rcc>
  <rcc rId="490" sId="7">
    <nc r="BT68" t="inlineStr">
      <is>
        <t>Juver</t>
      </is>
    </nc>
  </rcc>
  <rcv guid="{9D7C660B-E13E-4EFC-B945-6DC22F8BEC0F}" action="delete"/>
  <rdn rId="0" localSheetId="1" customView="1" name="Z_9D7C660B_E13E_4EFC_B945_6DC22F8BEC0F_.wvu.Rows" hidden="1" oldHidden="1">
    <formula>PORTADA!$47:$1048576,PORTADA!$25:$32,PORTADA!$34:$42</formula>
    <oldFormula>PORTADA!$47:$1048576,PORTADA!$25:$32,PORTADA!$34:$42</oldFormula>
  </rdn>
  <rdn rId="0" localSheetId="1" customView="1" name="Z_9D7C660B_E13E_4EFC_B945_6DC22F8BEC0F_.wvu.Cols" hidden="1" oldHidden="1">
    <formula>PORTADA!$IV:$WVW,PORTADA!$XFC:$XFD</formula>
    <oldFormula>PORTADA!$IV:$WVW,PORTADA!$XFC:$XFD</oldFormula>
  </rdn>
  <rdn rId="0" localSheetId="7" customView="1" name="Z_9D7C660B_E13E_4EFC_B945_6DC22F8BEC0F_.wvu.Rows" hidden="1" oldHidden="1">
    <formula>'Riesgos Gestión'!$1:$7</formula>
    <oldFormula>'Riesgos Gestión'!$1:$7</oldFormula>
  </rdn>
  <rdn rId="0" localSheetId="7" customView="1" name="Z_9D7C660B_E13E_4EFC_B945_6DC22F8BEC0F_.wvu.Cols" hidden="1" oldHidden="1">
    <formula>'Riesgos Gestión'!$M:$BG,'Riesgos Gestión'!$BL:$BS</formula>
    <oldFormula>'Riesgos Gestión'!$M:$BG</oldFormula>
  </rdn>
  <rdn rId="0" localSheetId="7" customView="1" name="Z_9D7C660B_E13E_4EFC_B945_6DC22F8BEC0F_.wvu.FilterData" hidden="1" oldHidden="1">
    <formula>'Riesgos Gestión'!$A$11:$BU$1614</formula>
    <oldFormula>'Riesgos Gestión'!$A$11:$BU$1614</oldFormula>
  </rdn>
  <rdn rId="0" localSheetId="8" customView="1" name="Z_9D7C660B_E13E_4EFC_B945_6DC22F8BEC0F_.wvu.PrintArea" hidden="1" oldHidden="1">
    <formula>' Riesgos corrupción'!$A$1:$BM$13</formula>
    <oldFormula>' Riesgos corrupción'!$A$1:$BM$13</oldFormula>
  </rdn>
  <rdn rId="0" localSheetId="8" customView="1" name="Z_9D7C660B_E13E_4EFC_B945_6DC22F8BEC0F_.wvu.Cols" hidden="1" oldHidden="1">
    <formula>' Riesgos corrupción'!$J:$K,' Riesgos corrupción'!$CB:$CI</formula>
    <oldFormula>' Riesgos corrupción'!$J:$K</oldFormula>
  </rdn>
  <rdn rId="0" localSheetId="9" customView="1" name="Z_9D7C660B_E13E_4EFC_B945_6DC22F8BEC0F_.wvu.PrintArea" hidden="1" oldHidden="1">
    <formula>' Riesgos Seg Digital'!$A$1:$AH$14</formula>
    <oldFormula>' Riesgos Seg Digital'!$A$1:$AH$14</oldFormula>
  </rdn>
  <rdn rId="0" localSheetId="9" customView="1" name="Z_9D7C660B_E13E_4EFC_B945_6DC22F8BEC0F_.wvu.Cols" hidden="1" oldHidden="1">
    <formula>' Riesgos Seg Digital'!$K:$K</formula>
    <oldFormula>' Riesgos Seg Digital'!$K:$K</oldFormula>
  </rdn>
  <rcv guid="{9D7C660B-E13E-4EFC-B945-6DC22F8BEC0F}" action="add"/>
</revisions>
</file>

<file path=xl/revisions/revisionLog5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00" sId="7" odxf="1" dxf="1">
    <nc r="BJ43" t="inlineStr">
      <is>
        <t xml:space="preserve">Se observó en el primer cuatrimestre que se revisaron los instrumentos archivísticos de la entidad y se formularon los planes de acción donde se contempla actualización de instrumentos archivísticos.
Las evidencias se encuentran disponibles en  X:\Arch_colaborativo\4-Segimiento_Plan_accion_2021\400_SGCCD\5-PINAR y X:\Arch_colaborativo\4-Segimiento_Plan_accion_2021\400_SGCCD\6-SGDEA
El control se viene ejecutando de acuerdo con las evidencias presentadas
El riesgo no se ha materializado
</t>
      </is>
    </nc>
    <odxf>
      <fill>
        <patternFill patternType="none">
          <bgColor indexed="65"/>
        </patternFill>
      </fill>
    </odxf>
    <ndxf>
      <fill>
        <patternFill patternType="solid">
          <bgColor theme="0"/>
        </patternFill>
      </fill>
    </ndxf>
  </rcc>
  <rcc rId="501" sId="7" odxf="1" dxf="1">
    <nc r="BJ44" t="inlineStr">
      <is>
        <t xml:space="preserve">Se observó en el primer cuatrimestre que se definió cronograma y temas de socialización y se envío a Dirección Proyecto  Circular Socializaciones Gestión Documental, en este cuatrimestre no se realizan capacitaciones porque se encuentra el proyecto de circular en la Dirección.
Las evidencias se encuentran disponibles en   X:\Arch_colaborativo\4-Segimiento_Plan_accion_2021\400_SGCCD\5-PINAR
El control se viene ejecutando de acuerdo con las evidencias presentadas
El riesgo no se ha materializado
Como recomendación, se programe las socializaciones o capacitaciones lo antes posible, teniendo en cuenta que no deben quedar rezagos en la vigencia.
</t>
      </is>
    </nc>
    <odxf>
      <fill>
        <patternFill patternType="none">
          <bgColor indexed="65"/>
        </patternFill>
      </fill>
    </odxf>
    <ndxf>
      <fill>
        <patternFill patternType="solid">
          <bgColor theme="0"/>
        </patternFill>
      </fill>
    </ndxf>
  </rcc>
  <rcc rId="502" sId="7" odxf="1" dxf="1">
    <nc r="BJ45" t="inlineStr">
      <is>
        <t xml:space="preserve">Se observó en el primer cuatrimestre, el profesional encargado de realizar observaciones a la ficha técnica indica que "Durante el primer cuatrimestre, se verificó la ficha técnica, no hubo necesidad de actualizarla", 
Las evidencias se encuentran disponibles en   X:\Arch_colaborativo\4-Segimiento_Plan_accion_2021\400_SGCCD\5-PINAR
El control se viene ejecutando de acuerdo con las evidencias presentadas
El riesgo no se ha materializado
Como recomendación, se propone que la ficha técnica aparezca en cada mes o corte de cuatrimestre, para hacer un mejor seguimiento a este riesgo de gestión. 
</t>
      </is>
    </nc>
    <odxf>
      <fill>
        <patternFill patternType="none">
          <bgColor indexed="65"/>
        </patternFill>
      </fill>
    </odxf>
    <ndxf>
      <fill>
        <patternFill patternType="solid">
          <bgColor theme="0"/>
        </patternFill>
      </fill>
    </ndxf>
  </rcc>
  <rcc rId="503" sId="7" odxf="1" dxf="1">
    <nc r="BJ46" t="inlineStr">
      <is>
        <t xml:space="preserve">Se observó en el primer cuatrimestre, el profesional encargado realizó el monitoreo de condiciones ambientales.
Las evidencias se encuentran disponibles en   X:\Arch_colaborativo\4-Segimiento_Plan_accion_2021\400_SGCCD\5-PINAR
El control se viene ejecutando de acuerdo con las evidencias presentadas
El riesgo no se ha materializado
</t>
      </is>
    </nc>
    <odxf>
      <fill>
        <patternFill patternType="none">
          <bgColor indexed="65"/>
        </patternFill>
      </fill>
    </odxf>
    <ndxf>
      <fill>
        <patternFill patternType="solid">
          <bgColor theme="0"/>
        </patternFill>
      </fill>
    </ndxf>
  </rcc>
  <rcc rId="504" sId="7" odxf="1" dxf="1">
    <nc r="BJ47" t="inlineStr">
      <is>
        <t xml:space="preserve">Se observó en el primer cuatrimestre, el profesional encargado informa que "En el marco del Plan de Acción:  Plan Institucional de Archivos - PINAR y Programa de Gestión Documental - PGD -  2021, se programó desinfección, desinsectación y control de animales superiores en el mes de junio." lo cual estaría en cumplimiento ya que es una vez por semestre esta actividad. 
Las evidencias se encuentran disponibles en   X:\Arch_colaborativo\4-Segimiento_Plan_accion_2021\400_SGCCD\5-PINAR
El control se viene ejecutando de acuerdo con las evidencias presentadas
El riesgo no se ha materializado
</t>
      </is>
    </nc>
    <odxf>
      <fill>
        <patternFill patternType="none">
          <bgColor indexed="65"/>
        </patternFill>
      </fill>
    </odxf>
    <ndxf>
      <fill>
        <patternFill patternType="solid">
          <bgColor theme="0"/>
        </patternFill>
      </fill>
    </ndxf>
  </rcc>
  <rcc rId="505" sId="7" odxf="1" dxf="1">
    <nc r="BJ48" t="inlineStr">
      <is>
        <t xml:space="preserve">Se observó en el primer cuatrimestre, el profesional encargado informa que "la Matriz de riesgos fue actualizada en el mes de septiembre vigencia 2020." lo cual estaría en cumplimiento, teniendo en cuenta que fue actualizada en la vigencia 2020 y la actividad recomienda realizarse anualmente. 
Las evidencias se encuentran disponibles en  Z:\7- Seg otros inf\OCI\3. Mapas_Riesgos\Riesgos de gestión y corrupción\Primer_Seguimiento - 2021  
El control se viene ejecutando de acuerdo con las evidencias presentadas
El riesgo no se ha materializado
</t>
      </is>
    </nc>
    <odxf>
      <fill>
        <patternFill patternType="none">
          <bgColor indexed="65"/>
        </patternFill>
      </fill>
    </odxf>
    <ndxf>
      <fill>
        <patternFill patternType="solid">
          <bgColor theme="0"/>
        </patternFill>
      </fill>
    </ndxf>
  </rcc>
  <rcc rId="506" sId="7" odxf="1" dxf="1">
    <nc r="BJ49" t="inlineStr">
      <is>
        <t xml:space="preserve">Se observó en el primer cuatrimestre, el profesional encargado informa que "En el marco del Plan de Acción:  Plan Institucional de Archivos - PINAR y Programa de Gestión Documental - PGD -  2021, se programó la socialización en el mes de septiembre." lo cual estaría en cumplimiento ya que es una vez por semestre esta actividad. 
Las evidencias se encuentran disponibles en  X:\Arch_colaborativo\4-Segimiento_Plan_accion_2021\400_SGCCD\5-PINAR
El control se viene ejecutando de acuerdo con las evidencias presentadas
El riesgo no se ha materializado
</t>
      </is>
    </nc>
    <odxf>
      <fill>
        <patternFill patternType="none">
          <bgColor indexed="65"/>
        </patternFill>
      </fill>
    </odxf>
    <ndxf>
      <fill>
        <patternFill patternType="solid">
          <bgColor theme="0"/>
        </patternFill>
      </fill>
    </ndxf>
  </rcc>
  <rcc rId="507" sId="7" odxf="1" dxf="1">
    <nc r="BJ56" t="inlineStr">
      <is>
        <t xml:space="preserve">Se observó en el primer cuatrimestre que el control se continua ejecutando por parte de el supervisor de cada contrato a través del formato ACON-FM 020,  lo cual estaría en cumplimiento ya que se esta publicando la información en el respectivo formato. 
Las evidencias se encuentran disponibles los informes en el siguiente link https://community.secop.gov.co/Public/Tendering/ContractNoticeManagement/Index?currentLanguage=es-CO&amp;Page=login&amp;Country=CO&amp;SkinName=CCE
NOTA: Buscar por el número del proceso 
El control se viene ejecutando de acuerdo con las evidencias presentadas
El riesgo no se ha materializado
</t>
      </is>
    </nc>
    <odxf>
      <font>
        <sz val="10"/>
        <color indexed="8"/>
      </font>
      <alignment horizontal="left" readingOrder="0"/>
      <protection locked="0"/>
    </odxf>
    <ndxf>
      <font>
        <sz val="10"/>
        <color indexed="8"/>
      </font>
      <alignment horizontal="justify" readingOrder="0"/>
      <protection locked="1"/>
    </ndxf>
  </rcc>
  <rcc rId="508" sId="7" odxf="1" dxf="1">
    <nc r="BJ57" t="inlineStr">
      <is>
        <t xml:space="preserve">Se observó en el primer cuatrimestre que el control se continua ejecutando, porque, cada vez que se va a celebrar un contrato, verifican el cumplimiento  de cada uno de los requisitos frente a los documentos aportados por el futuro proveedor, lo cual estaría en cumplimiento 
Las evidencias se encuentran disponibles los informes en el siguiente link:   https://community.secop.gov.co/Public/Tendering/ContractNoticeManagement/Index?currentLanguage=es-CO&amp;Page=login&amp;Country=CO&amp;SkinName=CCE
NOTA: Buscar por el número del proceso y listado 2021
El control se viene ejecutando de acuerdo con las evidencias presentadas
El riesgo no se ha materializado
</t>
      </is>
    </nc>
    <odxf>
      <font>
        <sz val="10"/>
        <color indexed="8"/>
      </font>
      <alignment horizontal="left" readingOrder="0"/>
      <protection locked="0"/>
    </odxf>
    <ndxf>
      <font>
        <sz val="10"/>
        <color indexed="8"/>
      </font>
      <alignment horizontal="justify" readingOrder="0"/>
      <protection locked="1"/>
    </ndxf>
  </rcc>
  <rcc rId="509" sId="7" odxf="1" dxf="1">
    <nc r="BJ58" t="inlineStr">
      <is>
        <t xml:space="preserve">Se observó en el primer cuatrimestre que el control se continua ejecutando, porque, cada vez que se va a celebrar un contrato, se designa un supervisor mediante memorando,   lo cual estaría en cumplimiento 
Las evidencias se encuentran disponibles los informes en:  \\192.168.0.84\Arch_Gestion\200_STJ, y La vigencia 2021 se encuentra en construcción de conformidad al instructivo A-K-COM-IN-001 organización documental de expedientes contractuales. El cual se socializó el día 04 de mayo de presente vigencia.
El control se viene ejecutando de acuerdo con las evidencias presentadas.
El riesgo no se ha materializado
Se recomienda tener actualizada la información lo mas pronto posible. </t>
      </is>
    </nc>
    <odxf>
      <font>
        <sz val="10"/>
        <color indexed="8"/>
      </font>
      <alignment horizontal="left" readingOrder="0"/>
      <protection locked="0"/>
    </odxf>
    <ndxf>
      <font>
        <sz val="10"/>
        <color indexed="8"/>
      </font>
      <alignment horizontal="justify" readingOrder="0"/>
      <protection locked="1"/>
    </ndxf>
  </rcc>
  <rcc rId="510" sId="7" odxf="1" dxf="1">
    <nc r="BJ59" t="inlineStr">
      <is>
        <t xml:space="preserve">Se observó en el primer cuatrimestre, que el control se continua ejecutando, porque, cada vez que se genere una actuación judicial, se revisa el tiempo otorgado por el operador judicial para dar respuesta y gestionar la respuesta.
Las evidencias se encuentran disponibles los informes en:  Z:\Correspondencia\SCAN_CORRESP_2021. y/o CORRESPONDENCIA_RECIBIDA_2021 y CORRESPONDENCIA_ENVIADA_2021 en Z:\Correspondencia\SCAN_CORRESP_2021.", también con la información suministrada en la columna  BH renglón 59, de la primera línea de defensa BH.
El control se viene ejecutando de acuerdo con las evidencias presentadas.
El riesgo no se ha materializado
</t>
      </is>
    </nc>
    <odxf>
      <font>
        <sz val="10"/>
        <color indexed="8"/>
      </font>
      <alignment horizontal="left" readingOrder="0"/>
      <protection locked="0"/>
    </odxf>
    <ndxf>
      <font>
        <sz val="10"/>
        <color indexed="8"/>
      </font>
      <alignment horizontal="justify" readingOrder="0"/>
      <protection locked="1"/>
    </ndxf>
  </rcc>
  <rcc rId="511" sId="7" odxf="1" dxf="1">
    <nc r="BJ60" t="inlineStr">
      <is>
        <t xml:space="preserve">Se observó en el primer cuatrimestre que el control se continua ejecutando, porque, cada vez que hay una actuación el supervisor del contrato, comunica al abogado externo la actuación judicial para dar respuesta a la misma, quedando como evidencia la respuesta por parte del abogado externo. 
Las evidencias se encuentran disponibles los informes en:  Z:\Correspondencia\SCAN_CORRESP_2021\2_CORRESP_ENVIADA_2021.
El control se viene ejecutando de acuerdo con las evidencias presentadas.
El riesgo no se ha materializado
</t>
      </is>
    </nc>
    <odxf>
      <font>
        <sz val="10"/>
        <color indexed="8"/>
      </font>
      <alignment horizontal="left" readingOrder="0"/>
      <protection locked="0"/>
    </odxf>
    <ndxf>
      <font>
        <sz val="10"/>
        <color indexed="8"/>
      </font>
      <alignment horizontal="justify" readingOrder="0"/>
      <protection locked="1"/>
    </ndxf>
  </rcc>
  <rcc rId="512" sId="7" odxf="1" dxf="1">
    <nc r="BJ61" t="inlineStr">
      <is>
        <t xml:space="preserve">Se observó en el primer cuatrimestre que el control se continua ejecutando, porque, existe la respuesta a la actuación judicial, quedando como evidencia la respuesta por parte del abogado externo, y Vo.Bo STJ y la firma de la Directora del DASCD.  
Las evidencias se encuentran disponibles los informes en:  Z:\Correspondencia\SCAN_CORRESP_2021\2_CORRESP_ENVIADA_2021
El control se viene ejecutando de acuerdo con las evidencias presentadas.
El riesgo no se ha materializado
</t>
      </is>
    </nc>
    <odxf>
      <font>
        <sz val="10"/>
        <color indexed="8"/>
      </font>
      <alignment horizontal="left" readingOrder="0"/>
      <protection locked="0"/>
    </odxf>
    <ndxf>
      <font>
        <sz val="10"/>
        <color indexed="8"/>
      </font>
      <alignment horizontal="justify" readingOrder="0"/>
      <protection locked="1"/>
    </ndxf>
  </rcc>
  <rcc rId="513" sId="7" odxf="1" dxf="1">
    <nc r="BJ62" t="inlineStr">
      <is>
        <t xml:space="preserve">Se observó en el primer cuatrimestre que el control se continua ejecutando, porque, existe la respuesta a la actuación de tutela, quedando como evidencia la respuesta por parte del abogado externo con Vo.Bo STJ y la firma de la Directora del DASCD.  
Las evidencias se encuentran disponibles los informes en:  Z:\Correspondencia\SCAN_CORRESP_2021\2_CORRESP_ENVIADA_2021
El control se viene ejecutando de acuerdo con las evidencias presentadas.
El riesgo no se ha materializado
</t>
      </is>
    </nc>
    <odxf>
      <font>
        <sz val="10"/>
        <color indexed="8"/>
      </font>
      <alignment horizontal="left" readingOrder="0"/>
      <protection locked="0"/>
    </odxf>
    <ndxf>
      <font>
        <sz val="10"/>
        <color indexed="8"/>
      </font>
      <alignment horizontal="justify" readingOrder="0"/>
      <protection locked="1"/>
    </ndxf>
  </rcc>
  <rcc rId="514" sId="7" odxf="1" dxf="1">
    <nc r="BJ63" t="inlineStr">
      <is>
        <t xml:space="preserve">Se observó que frente  a la Administración deficiente o inadecuada de la infraestructura y Falta de monitoreo a la misma, el profesional  periódicamente realiza los respectivos monitoreo en el registro del formato A-TIC-FM-007
Evidencia: Z:\7- Seg otros inf\OCI\3. Mapas_Riesgos\Riesgos de gestión y corrupción\Primer_Seguimiento - 2021\Evidencias\15-G_TIC
El control se viene ejecutando de acuerdo con las evidencias presentadas.
El riesgo no se ha materializado
</t>
      </is>
    </nc>
    <odxf>
      <font>
        <sz val="10"/>
        <color indexed="8"/>
      </font>
      <alignment horizontal="left" readingOrder="0"/>
      <protection locked="0"/>
    </odxf>
    <ndxf>
      <font>
        <sz val="10"/>
        <color indexed="8"/>
      </font>
      <alignment horizontal="justify" readingOrder="0"/>
      <protection locked="1"/>
    </ndxf>
  </rcc>
  <rcc rId="515" sId="7" odxf="1" dxf="1">
    <nc r="BJ64" t="inlineStr">
      <is>
        <t xml:space="preserve">Se observó que frente  a la administración de actualizar y  de registrar semestralmente  la vigencia de las licencias para proyectar anualmente con los soportes relacionados, en donde se identifica la relación de los contratos a los cuales se les efectuó la renovación y/o adquisición  de licenciamiento, se está dando cumplimiento. 
Evidencia: Z:\7- Seg otros inf\OCI\3. Mapas_Riesgos\Riesgos de gestión y corrupción\Primer_Seguimiento - 2021\Evidencias\15-G_TIC.
El control se viene ejecutando de acuerdo con las evidencias presentadas.
El riesgo no se ha materializado
</t>
      </is>
    </nc>
    <odxf>
      <font>
        <sz val="10"/>
        <color indexed="8"/>
      </font>
      <alignment horizontal="left" readingOrder="0"/>
      <protection locked="0"/>
    </odxf>
    <ndxf>
      <font>
        <sz val="10"/>
        <color indexed="8"/>
      </font>
      <alignment horizontal="justify" readingOrder="0"/>
      <protection locked="1"/>
    </ndxf>
  </rcc>
  <rcc rId="516" sId="7" odxf="1" dxf="1">
    <nc r="BJ65" t="inlineStr">
      <is>
        <t xml:space="preserve">Se observó que frente  a gestión de la contratación de un proveedor para realizar mantenimiento preventivo semestralmente y mantenimiento correctivo se identificó con  acta de inicio No CPS-064 DEL 26 DE ABRIL DEL 2021 Contratista    E&amp;C INGENIEROS SAS y se está dando cumplimiento. 
Evidencia:  en la ruta Z:\7- Seg otros inf\OCI\3. Mapas_Riesgos\Riesgos de gestión y corrupción\Primer_Seguimiento - 2021\Evidencias\15-G_TIC
El control se viene ejecutando de acuerdo con las evidencias presentadas.
El riesgo no se ha materializado
</t>
      </is>
    </nc>
    <odxf>
      <font>
        <sz val="10"/>
        <color indexed="8"/>
      </font>
      <alignment horizontal="left" readingOrder="0"/>
      <protection locked="0"/>
    </odxf>
    <ndxf>
      <font>
        <sz val="10"/>
        <color indexed="8"/>
      </font>
      <alignment horizontal="justify" readingOrder="0"/>
      <protection locked="1"/>
    </ndxf>
  </rcc>
  <rcc rId="517" sId="7" odxf="1" dxf="1">
    <nc r="BJ66" t="inlineStr">
      <is>
        <t xml:space="preserve">Se observó que se asigna los roles y perfiles solicitados por el Jefe de la Dependencia del nuevo usuario mediante el formato "E-SIN-FM-002 SOLICITUD DE ACCESO A USUARIOS" de la infraestructura física y tecnológica del DASCD y se está dando cumplimiento. 
Evidencia:  Z:\7- Seg otros inf\OCI\3. Mapas_Riesgos\Riesgos de gestión y corrupción\Primer_Seguimiento - 2021\Evidencias\15-G_TIC
El control se viene ejecutando de acuerdo con las evidencias presentadas.
El riesgo no se ha materializado
</t>
      </is>
    </nc>
    <odxf>
      <font>
        <sz val="10"/>
        <color indexed="8"/>
      </font>
      <alignment horizontal="left" readingOrder="0"/>
      <protection locked="0"/>
    </odxf>
    <ndxf>
      <font>
        <sz val="10"/>
        <color indexed="8"/>
      </font>
      <alignment horizontal="justify" readingOrder="0"/>
      <protection locked="1"/>
    </ndxf>
  </rcc>
  <rcc rId="518" sId="7">
    <nc r="BJ67" t="inlineStr">
      <is>
        <r>
          <t>Se observa que el auditor designado llevo a cabo la elaboración del programa de auditoria según el formato establecido e instrumentos de auditoría aprobados y publicados por la OAP, para lo cual se efectúa previamente la revisión de la normatividad asociada al proceso a auditar, en este cuatrimestre se programó y desarrolló la auditoría al Proceso de Organización del Trabajo y Proceso de Gestión Financiera.
Evidencias: 
Z:\7- Seg otros inf\OCI\3. Mapas_Riesgos\Riesgos de gestión y corrupción\Primer_Seguimiento - 2021\Evidencias\16-Control_Seguimiento\A</t>
        </r>
        <r>
          <rPr>
            <sz val="10"/>
            <rFont val="Calibri"/>
            <family val="2"/>
          </rPr>
          <t xml:space="preserve">uditoria Gestión Financiera / Auditoria Organizacion del Trabajo / </t>
        </r>
        <r>
          <rPr>
            <sz val="10"/>
            <color indexed="8"/>
            <rFont val="Calibri"/>
            <family val="2"/>
          </rPr>
          <t xml:space="preserve">
El control se viene ejecutando de acuerdo con las evidencias presentadas.
El riesgo no se ha materializado
</t>
        </r>
      </is>
    </nc>
  </rcc>
  <rcc rId="519" sId="7">
    <nc r="BJ68" t="inlineStr">
      <is>
        <t>Se observa que el auditor designado llevo a cabo la elaboración del programa de auditoria, en este cuatrimestre se programó y desarrolló la auditoría al Proceso de Organización del Trabajo y Proceso de Gestión Financiera, informes revisados por la Jefe de la OCI, y que se encuentran en las evidencias.
.
Evidencias: 
Z:\7- Seg otros inf\OCI\3. Mapas_Riesgos\Riesgos de gestión y corrupción\Primer_Seguimiento - 2021\Evidencias\16-Control_Seguimiento.
El control se viene ejecutando de acuerdo con las evidencias presentadas.
El riesgo no se ha materializado</t>
      </is>
    </nc>
  </rcc>
  <rcv guid="{9D7C660B-E13E-4EFC-B945-6DC22F8BEC0F}" action="delete"/>
  <rdn rId="0" localSheetId="1" customView="1" name="Z_9D7C660B_E13E_4EFC_B945_6DC22F8BEC0F_.wvu.Rows" hidden="1" oldHidden="1">
    <formula>PORTADA!$47:$1048576,PORTADA!$25:$32,PORTADA!$34:$42</formula>
    <oldFormula>PORTADA!$47:$1048576,PORTADA!$25:$32,PORTADA!$34:$42</oldFormula>
  </rdn>
  <rdn rId="0" localSheetId="1" customView="1" name="Z_9D7C660B_E13E_4EFC_B945_6DC22F8BEC0F_.wvu.Cols" hidden="1" oldHidden="1">
    <formula>PORTADA!$IV:$WVW,PORTADA!$XFC:$XFD</formula>
    <oldFormula>PORTADA!$IV:$WVW,PORTADA!$XFC:$XFD</oldFormula>
  </rdn>
  <rdn rId="0" localSheetId="7" customView="1" name="Z_9D7C660B_E13E_4EFC_B945_6DC22F8BEC0F_.wvu.Rows" hidden="1" oldHidden="1">
    <formula>'Riesgos Gestión'!$1:$7</formula>
    <oldFormula>'Riesgos Gestión'!$1:$7</oldFormula>
  </rdn>
  <rdn rId="0" localSheetId="7" customView="1" name="Z_9D7C660B_E13E_4EFC_B945_6DC22F8BEC0F_.wvu.Cols" hidden="1" oldHidden="1">
    <formula>'Riesgos Gestión'!$M:$BG,'Riesgos Gestión'!$BL:$BS</formula>
    <oldFormula>'Riesgos Gestión'!$M:$BG,'Riesgos Gestión'!$BL:$BS</oldFormula>
  </rdn>
  <rdn rId="0" localSheetId="7" customView="1" name="Z_9D7C660B_E13E_4EFC_B945_6DC22F8BEC0F_.wvu.FilterData" hidden="1" oldHidden="1">
    <formula>'Riesgos Gestión'!$A$11:$BU$1614</formula>
    <oldFormula>'Riesgos Gestión'!$A$11:$BU$1614</oldFormula>
  </rdn>
  <rdn rId="0" localSheetId="8" customView="1" name="Z_9D7C660B_E13E_4EFC_B945_6DC22F8BEC0F_.wvu.PrintArea" hidden="1" oldHidden="1">
    <formula>' Riesgos corrupción'!$A$1:$BM$13</formula>
    <oldFormula>' Riesgos corrupción'!$A$1:$BM$13</oldFormula>
  </rdn>
  <rdn rId="0" localSheetId="8" customView="1" name="Z_9D7C660B_E13E_4EFC_B945_6DC22F8BEC0F_.wvu.Cols" hidden="1" oldHidden="1">
    <formula>' Riesgos corrupción'!$J:$K,' Riesgos corrupción'!$CB:$CI</formula>
    <oldFormula>' Riesgos corrupción'!$J:$K,' Riesgos corrupción'!$CB:$CI</oldFormula>
  </rdn>
  <rdn rId="0" localSheetId="9" customView="1" name="Z_9D7C660B_E13E_4EFC_B945_6DC22F8BEC0F_.wvu.PrintArea" hidden="1" oldHidden="1">
    <formula>' Riesgos Seg Digital'!$A$1:$AH$14</formula>
    <oldFormula>' Riesgos Seg Digital'!$A$1:$AH$14</oldFormula>
  </rdn>
  <rdn rId="0" localSheetId="9" customView="1" name="Z_9D7C660B_E13E_4EFC_B945_6DC22F8BEC0F_.wvu.Cols" hidden="1" oldHidden="1">
    <formula>' Riesgos Seg Digital'!$K:$K</formula>
    <oldFormula>' Riesgos Seg Digital'!$K:$K</oldFormula>
  </rdn>
  <rcv guid="{9D7C660B-E13E-4EFC-B945-6DC22F8BEC0F}" action="add"/>
</revisions>
</file>

<file path=xl/revisions/revisionLog5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29" sId="7">
    <nc r="BK43" t="inlineStr">
      <is>
        <t>NO</t>
      </is>
    </nc>
  </rcc>
  <rcc rId="530" sId="7">
    <nc r="BK45" t="inlineStr">
      <is>
        <t>NO</t>
      </is>
    </nc>
  </rcc>
  <rcc rId="531" sId="7">
    <nc r="BK46" t="inlineStr">
      <is>
        <t>NO</t>
      </is>
    </nc>
  </rcc>
  <rcc rId="532" sId="7">
    <nc r="BK47" t="inlineStr">
      <is>
        <t>NO</t>
      </is>
    </nc>
  </rcc>
  <rcc rId="533" sId="7">
    <nc r="BK48" t="inlineStr">
      <is>
        <t>NO</t>
      </is>
    </nc>
  </rcc>
  <rcc rId="534" sId="7">
    <nc r="BK49" t="inlineStr">
      <is>
        <t>NO</t>
      </is>
    </nc>
  </rcc>
  <rcc rId="535" sId="7">
    <nc r="BK56" t="inlineStr">
      <is>
        <t>NO</t>
      </is>
    </nc>
  </rcc>
  <rcc rId="536" sId="7">
    <nc r="BK59" t="inlineStr">
      <is>
        <t>NO</t>
      </is>
    </nc>
  </rcc>
  <rcc rId="537" sId="7">
    <nc r="BK61" t="inlineStr">
      <is>
        <t>NO</t>
      </is>
    </nc>
  </rcc>
  <rcc rId="538" sId="7">
    <nc r="BK63" t="inlineStr">
      <is>
        <t>NO</t>
      </is>
    </nc>
  </rcc>
  <rcc rId="539" sId="7">
    <nc r="BK67" t="inlineStr">
      <is>
        <t>NO</t>
      </is>
    </nc>
  </rcc>
  <rcc rId="540" sId="7" odxf="1" dxf="1">
    <nc r="BJ15" t="inlineStr">
      <is>
        <t>Se observó en el primer cuatrimestre la publicación -en la página web del DASCD- del Plan de Acción Institucional – PAI aprobado en enero de 2021, conformado por 60 proyectos (cronogramas) que corresponden a las 6 dependencias del Departamento. Además se observó el seguimiento del primer trimestre 2021 que puede ser consultado en la carpeta colaborativa: X:\Arch_colaborativo\4-Segimiento_Plan_accion_2021\MIPG INFORMATIVO\I TRIM 2021 
Las evidencias se encuentran disponibles en el link https://www.serviciocivil.gov.co/portal/transparencia
/planeacion/pol%C3%ADticas-lineamientos-y-manuales/plan-de-acci%C3%B3n-institucional-v2
El riesgo no se ha materializado.</t>
      </is>
    </nc>
    <odxf>
      <font>
        <sz val="10"/>
        <color indexed="8"/>
      </font>
    </odxf>
    <ndxf>
      <font>
        <sz val="10"/>
        <color indexed="8"/>
        <name val="Calibri "/>
        <scheme val="none"/>
      </font>
    </ndxf>
  </rcc>
  <rcc rId="541" sId="7" odxf="1" dxf="1">
    <nc r="BJ16" t="inlineStr">
      <is>
        <t>Se observó en el primer cuatrimestre que el profesional de la OAP responsable del Sistema de Gestión de Calidad, realizó la planificación de las actividades generales para el mantenimiento del sistema de gestión, las cuales quedaron consignadas en el cronograma del proyecto denominado E-GES-FM-023 CRONOGRAMA_PROYECTO_V5_ISO_revisado.
Además, se observó la trazabilidad del correo remitido para la aprobación de los proyectos 2021 por parte de la OAP, específicamente el proyecto denominado 4. Proyecto ISO 9001.
Las evidencias se encuentran disponibles en el link https://www.serviciocivil.gov.co/portal/transparencia
/planeacion/pol%C3%ADticas-lineamientos-y-manuales/plan-de-acci%C3%B3n-institucional-v2
Y en la carpeta Z en la ruta: Z:\7- Seg otros inf\OCI\3. Mapas_Riesgos\Riesgos de gestión y corrupción\Primer_Seguimiento - 2021\Evidencias\2-Sistemas_Gestion\CONTROL 2
El riesgo no se ha materializado.</t>
      </is>
    </nc>
    <odxf>
      <font>
        <sz val="10"/>
        <color indexed="8"/>
      </font>
    </odxf>
    <ndxf>
      <font>
        <sz val="10"/>
        <color indexed="8"/>
        <name val="Calibri "/>
        <scheme val="none"/>
      </font>
    </ndxf>
  </rcc>
  <rcc rId="542" sId="7" odxf="1" dxf="1">
    <nc r="BJ17" t="inlineStr">
      <is>
        <t>Se observó en el primer cuatrimestre que los Profesionales de la OAP, mensualmente realizan seguimiento a la ejecución de los proyectos de cada dependencia, dentro de los cuales se incluyen los relacionados con la implementación del MIPG y los sistemas de gestión de la Entidad. Estos seguimientos quedan registrados en cada uno de los cronogramas asociados a la dependencia en el formato de Cronograma Proyecto, justificando el avance del proyecto para cada mes. 
Las evidencias se encuentran disponibles en el repositorio de la carpeta colaborativa X:\Arch_colaborativo\4-Segimiento_Plan_accion_2021\PAI INFORMATIVO.
Además, de manera trimestral, se publicó en la página web de la entidad en el link : https://www.serviciocivil.gov.co/portal/transparencia/planeacion/metas-e-indicadores/seguimiento-plan-de-acci%C3%B3n-institucional
El riesgo no se ha materializado.</t>
      </is>
    </nc>
    <odxf>
      <font>
        <sz val="10"/>
        <color indexed="8"/>
      </font>
    </odxf>
    <ndxf>
      <font>
        <sz val="10"/>
        <color indexed="8"/>
        <name val="Calibri "/>
        <scheme val="none"/>
      </font>
    </ndxf>
  </rcc>
  <rcc rId="543" sId="7" odxf="1" dxf="1">
    <nc r="BJ18" t="inlineStr">
      <is>
        <t>Se observó en el primer cuatrimestre que el control definido es "Un profesional del equipo del proceso, mensualmente consolida y estandariza la información con el fin de identificar inconsistencias y la remite al profesional encargado de la publicación  en los medios oficiales de la Entidad, para que valide que  la información no presenta errores y, contraste  que los datos no presentan disparidad en cifras estadísticas antes de su publicación . En caso de encontrar inconsistencias se devuelve al profesional que consolida para que realice las correcciones pertinentes. Como evidencia quedará registro en correo electrónico. Los archivos revisados quedan en el drive donde se puede verificar la versión de los mismos.". No obstante, al ejecutar la consulta de seguimiento de SIDEAP en el archivo access que se dejó como evidencia, arroja error de conexión SQLState: ´01000', por lo que no fue posible corroborar lo indicado por arte de la primera línea de defensa.
De igual forma no fue posible el acceso a la ruta: \\192.168.0.4\Shares\Dascd_Sideap\CONTROL_SIDEAP.accdb, documento Acces seguimiento por falta de permisos para el ingreso. 
Se recomienda colocar como evidencia las consultas consolidadas, los reportes generados mensualmente y los correos electrónicos. 
No fue posible verificar si el riesgo se ha materializado.</t>
      </is>
    </nc>
    <odxf>
      <font>
        <sz val="10"/>
        <color indexed="8"/>
      </font>
      <fill>
        <patternFill>
          <bgColor theme="0"/>
        </patternFill>
      </fill>
    </odxf>
    <ndxf>
      <font>
        <sz val="10"/>
        <color indexed="8"/>
        <name val="Calibri "/>
        <scheme val="none"/>
      </font>
      <fill>
        <patternFill>
          <bgColor rgb="FFFFFF00"/>
        </patternFill>
      </fill>
    </ndxf>
  </rcc>
  <rcc rId="544" sId="7" odxf="1" dxf="1">
    <nc r="BJ19" t="inlineStr">
      <is>
        <t>Se observó en el primer cuatrimestre que el control definido es "Un profesional del equipo del proceso, cada vez que realice la consolidación de información verifica que se cuente con la documentación suficiente para el procesamiento, En caso de encontrar que se realizó el procesamiento sin documentación, se deberá validar con la fuente primaria y generar la documentación faltante. Como evidencia quedará registro en el archivo mensual consolidado de generación del reporte.", No obstante, al ejecutar la consulta de seguimiento de SIDEAP en el archivo access que se dejó como evidencia, arroja error de conexión SQLState: ´01000', por lo que no fue posible corroborar lo indicado por parte de la primera línea de defensa.
De igual forma no fue posible el acceso a la la ruta: \\192.168.0.4\Shares\Dascd_Sideap\CONTROL_SIDEAP.accdb, documento Acces seguimiento por falta de permisos para el ingreso. 
Se recomienda colocar como evidencia el archivo mensual consolidado de generación del reporte.. 
No fue posible verificar si el riesgo se ha materializado.</t>
      </is>
    </nc>
    <odxf>
      <font>
        <sz val="10"/>
        <color indexed="8"/>
      </font>
      <fill>
        <patternFill>
          <bgColor theme="0"/>
        </patternFill>
      </fill>
    </odxf>
    <ndxf>
      <font>
        <sz val="10"/>
        <color indexed="8"/>
        <name val="Calibri "/>
        <scheme val="none"/>
      </font>
      <fill>
        <patternFill>
          <bgColor rgb="FFFFFF00"/>
        </patternFill>
      </fill>
    </ndxf>
  </rcc>
  <rcc rId="545" sId="7" odxf="1" dxf="1">
    <nc r="BJ20" t="inlineStr">
      <is>
        <t>Se observó en el primer cuatrimestre que la OTIC estableció el proyecto de implementación del MSPI en el "PLAN DE SEGURIDAD Y PRIVACIDAD DE LA INFORMACIÓN", en donde se planificaron los recursos necesarios para la implementación del MSPI. 
La evidencia se puede consultar en el link:  https://www.serviciocivil.gov.co/portal/transparencia/planeacion/pol%C3%ADticas-lineamientos-y-manuales/plan-de-seguridad-y-privacidad-de-la-0
Además, se observaron las líneas 54, 67 y 81, del plan anual de adquisiciones, en donde se encuentran relacionados los contratos planeados para el mantenimiento preventivo y correctivo de los bienes informáticos, almacenamiento en la nube y Antivirus, disponibles en la carpeta compartida Z en la ruta Z:\7- Seg otros inf\OCI\3. Mapas_Riesgos\Riesgos de gestión y corrupción\Primer_Seguimiento - 2021\Evidencias\4-Seguridad de la Información\Control 1
El riesgo no se ha materializado.</t>
      </is>
    </nc>
    <odxf>
      <font>
        <sz val="12"/>
        <color indexed="8"/>
      </font>
    </odxf>
    <ndxf>
      <font>
        <sz val="10"/>
        <color indexed="8"/>
        <name val="Calibri "/>
        <scheme val="none"/>
      </font>
    </ndxf>
  </rcc>
  <rcc rId="546" sId="7" odxf="1" dxf="1">
    <nc r="BJ21" t="inlineStr">
      <is>
        <t>Se observó en el primer cuatrimestre que la OTIC efectuó la actualización del Plan Estratégico de Tecnologías de la Información y las Comunicaciones ­ PETI 2021 con los objetivos estratégicos del DASCD, para la presente vigencia
La evidencia se puede consultar en el link:  https://www.serviciocivil.gov.co/portal/transparencia/planeacion/pol%C3%ADticas-lineamientos-y-manuales/plan-estrat%C3%A9gico-de-tecnolog%C3%ADas-de-la-0
El riesgo no se ha materializado.</t>
      </is>
    </nc>
    <odxf>
      <font>
        <sz val="12"/>
        <color indexed="8"/>
      </font>
    </odxf>
    <ndxf>
      <font>
        <sz val="10"/>
        <color indexed="8"/>
        <name val="Calibri "/>
        <scheme val="none"/>
      </font>
    </ndxf>
  </rcc>
  <rcc rId="547" sId="7" odxf="1" dxf="1">
    <nc r="BJ22" t="inlineStr">
      <is>
        <t>Teniendo en cuenta la descripción del control existente de "El Jefe de la OTIC socializará trimestralmente el estado de la implementación del MSPI en los comités institucionales de gestión y desempeño, quedando la evidencia en las actas del comité.  Si no se puede realizar en el periodo establecido, se reprogramará la reunión para realizar la socialización pendiente.", se puede establecer que corresponde a una actividad y no a un control, ya que se debe tener en cuenta que el control (verifica, concilia, compara, coteja), por tanto no va a prevenir o detectar la materialización del riesgo o una de sus causas.
Por lo anterior se sugiere a la primera linea de defensa analizar el diseño e idoneidad del control y considerar la pertinencia de ajustarlo.
No fue posible verificar si el riesgo se ha materializado.</t>
      </is>
    </nc>
    <odxf>
      <font>
        <sz val="10"/>
        <color indexed="8"/>
      </font>
      <fill>
        <patternFill>
          <bgColor theme="0"/>
        </patternFill>
      </fill>
    </odxf>
    <ndxf>
      <font>
        <sz val="10"/>
        <color indexed="8"/>
        <name val="Calibri "/>
        <scheme val="none"/>
      </font>
      <fill>
        <patternFill>
          <bgColor rgb="FFFFFF00"/>
        </patternFill>
      </fill>
    </ndxf>
  </rcc>
  <rcc rId="548" sId="7" odxf="1" dxf="1">
    <nc r="BJ23" t="inlineStr">
      <is>
        <t>Se observó en el primer cuatrimestre que la OTIC se encuentra actualizando la Declaración de Aplicabilidad y la matriz de riesgos de seguridad digital según la aplicación del diagnóstico del estado del MSPI realizado a finales del año 2020, por lo que presentó un borrador del instrumento, con los cambios que se han desarrollado hasta el momento y espera contar con la nueva versión de la matriz de riesgos formalizada para el siguiente cuatrimestre.
Ahora bien, con respecto a la descripción de este control, se entiende la intención de  mejorar los controles, con las actividades establecidas y puede ser un buen mecanismo de control, sin embargo en su redacción hace falta concretar  "cómo se realizará la actividad de control en si", sin la integracion de esta variable en la redacción del control se dificulta evaluar si la fuente u origen de la información, es suficiente y adecuada como  para la mitigación del riesgo.
Las evidencias se encuentran disponibles en el repositorio de la carpeta compartida Z en la ruta Z:\7- Seg otros inf\OCI\3. Mapas_Riesgos\Riesgos de gestión y corrupción\Primer_Seguimiento - 2021\Evidencias\4-Seguridad de la Información\Control 4
Se sugiere analizar el diseño del control y considerar la pertinencia de ajustarlo.
No fue posible verificar si el riesgo se ha materializado.</t>
      </is>
    </nc>
    <odxf>
      <font>
        <sz val="10"/>
        <color indexed="8"/>
      </font>
      <fill>
        <patternFill>
          <bgColor theme="0"/>
        </patternFill>
      </fill>
    </odxf>
    <ndxf>
      <font>
        <sz val="10"/>
        <color indexed="8"/>
        <name val="Calibri "/>
        <scheme val="none"/>
      </font>
      <fill>
        <patternFill>
          <bgColor rgb="FFFFFF00"/>
        </patternFill>
      </fill>
    </ndxf>
  </rcc>
  <rcc rId="549" sId="7" odxf="1" dxf="1">
    <nc r="BJ24" t="inlineStr">
      <is>
        <t>Se observó en el primer cuatrimestre la realización de comités de redacción con un representante de cada dependencia, con el fin de definir los temas que se van a divulgar a través de los canales de comunicación en cada mes, de estos comités quedaron las actas de fechas 15 de enero, 25 de enero y 15 de Mayo.
En estas reuniones se tocaron temas como: 
- NOTICIA DESTACADA: Gestión de conflicto de intereses, Bienes y Rentas en SIDEAP. 
- DE INTERÉS CIUDADANO: Planes Estratégicos 
- ELIGE SER FELIZ: Anuncio de los Juegos Distritales 
- VIDEO: Comercial Lenguaje Incluyente 
- NOS GUSTA SERVIRTE: Competencias Digitales (temas como Big Data, SQL, y proyectos TIC). 
- NOTICIA DESTACADA:  SIDEAP - resumen de lo trabajado
- DE INTERÉS CIUDADANO: Rendición de cuentas
- 30 de abril 1712 – “Campaña Ley de transparencia” interna
- Programa de “Selección de Talentos”
- Revisión video módulo movilidad laboral
- Juegos deportivos distritales – Maratón de rumba 
-Actividad día de la secretaría
- Inició piloto de “Brigadas Emocionales”
- 3ra Medición periodo (2020)
- Detalles que salvan, entre otros. 
Las evidencias pueden ser consultadas en la carpeta compartida Z en la ruta Z:\7- Seg otros inf\OCI\3. Mapas_
Riesgos\Riesgos de gestión y corrupción\Primer_Seguimiento - 2021\Evidencias\5-G_Comunicacion\Control 1
El riesgo no se ha materializado.</t>
      </is>
    </nc>
    <odxf>
      <font>
        <sz val="10"/>
        <color indexed="8"/>
      </font>
    </odxf>
    <ndxf>
      <font>
        <sz val="10"/>
        <color indexed="8"/>
        <name val="Calibri "/>
        <scheme val="none"/>
      </font>
    </ndxf>
  </rcc>
  <rcc rId="550" sId="7" odxf="1" dxf="1">
    <nc r="BJ25" t="inlineStr">
      <is>
        <t>Se observó en el primer cuatrimestre que el proceso de gestión de la comunicación recibe las solicitudes a través del formato E-COM-FM-001, cada vez que las dependencias requieren desarrollo de acciones comunicativas y de acuerdo con lo establecido en los procedimientos de Comunicación Externa (E-COM-PR-002), Comunicación Organizacional (E-COM-PR-003), Divulgación y cubrimiento de eventos (E-COM-PR-004) y Publicaciones Web (E-COM-PR-006).
Ahora bien, en caso de que la información se encuentre incompleta, el formato es devuelto al solicitante para que sea ajustado.  
Las evidencias pueden ser consultadas en la carpeta compartida Z en la ruta Z:\7- Seg otros inf\OCI\3. Mapas_Riesgos\Riesgos de gestión y corrupción\Primer_Seguimiento - 2021\Evidencias\5-G_Comunicacion\Control 2
El riesgo no se ha materializado.</t>
      </is>
    </nc>
    <odxf>
      <font>
        <sz val="10"/>
        <color indexed="8"/>
      </font>
    </odxf>
    <ndxf>
      <font>
        <sz val="10"/>
        <color indexed="8"/>
        <name val="Calibri "/>
        <scheme val="none"/>
      </font>
    </ndxf>
  </rcc>
  <rcc rId="551" sId="7" odxf="1" dxf="1">
    <nc r="BJ26" t="inlineStr">
      <is>
        <t>Se observó en el primer cuatrimestre que el proceso de gestión de la comunicación tiene establecidos los procedimientos para el desarrollo de acciones comunicativas, garantizando los lineamientos de imagen institucional definidos por el DASCD. En caso de que se identifique alguna acción por fuera de lo establecido, la oficina asesora de comunicaciones envía correo a la dependencia llamando la atención sobre la situación presentada e indicándole que todo debe pasar por el proceso de comunicaciones.  Lo anterior no se ha presentado durante el periodo de seguimiento.
Las evidencias pueden ser consultadas en la carpeta compartida Z en la ruta Z:\7- Seg otros inf\OCI\3. Mapas_Riesgos\Riesgos de gestión y corrupción\Primer_Seguimiento - 2021\Evidencias\5-G_Comunicacion\Control 3
El riesgo no se ha materializado.</t>
      </is>
    </nc>
    <odxf>
      <font>
        <sz val="10"/>
        <color indexed="8"/>
      </font>
    </odxf>
    <ndxf>
      <font>
        <sz val="10"/>
        <color indexed="8"/>
        <name val="Calibri "/>
        <scheme val="none"/>
      </font>
    </ndxf>
  </rcc>
  <rcc rId="552" sId="7" odxf="1" dxf="1">
    <nc r="BJ27" t="inlineStr">
      <is>
        <r>
          <t xml:space="preserve">Se observó en el primer cuatrimestre que el líder del proceso de Atención al Ciudadano, apoyado por un profesional contratista y auxiliares administrativos de la Subdirección Corporativa, realizaron el seguimiento de PQRS durante el periodo evaluado de enero – abril de 2021.
Igualmente se observó la realización de los informes mensuales de PQRS presentados en el Comité de Gestión y Desempeño del 31-03-2021. 
De acuerdo con la información presentada en el citado comité del mes de marzo, </t>
        </r>
        <r>
          <rPr>
            <i/>
            <sz val="10"/>
            <color rgb="FF000000"/>
            <rFont val="Calibri "/>
          </rPr>
          <t>"A 31 de marzo de 2021 estaban en trámite 375 requerimientos, de los cuales 65 que corresponden al 2.5% se encontraban fuera de los términos establecidos para dar respuesta."</t>
        </r>
        <r>
          <rPr>
            <sz val="10"/>
            <color indexed="8"/>
            <rFont val="Calibri "/>
          </rPr>
          <t xml:space="preserve">, por lo que se observa que 65 trámites se encontraron fuera del término previsto para su respuesta lo que representa que el riesgo se materializó, lo cual se demuestra en el hecho de que se respondieran extemporáneamente algunas Peticiones, Quejas, Reclamos y Sugerencias que ingresaron al DASCD durante el periodo de seguimiento. 
Las evidencias pueden ser consultadas el aplicativo CORDIS así como en los informes publicados en la página de transparencia del Departamento, en el https://www.serviciocivil.gov.co/portal/transparencia/instrumentos-gestion-informacion-publica/Informe-pqr-
denuncias-solicitudes 
Además, se observó una recomendación recurrente en todos los informes realizado y está relacionada con que </t>
        </r>
        <r>
          <rPr>
            <i/>
            <sz val="10"/>
            <color rgb="FF000000"/>
            <rFont val="Calibri "/>
          </rPr>
          <t>"Es importante que cada dependencia haga seguimiento periódico al CORDIS, con el fin de mantener actualizada la información, teniendo en cuenta que en algunos casos los documentos que se encuentran en trámite o vencidos pueden ser informativos o puede que ya se hayan atendido pero que no se les haya dado cierre en el sistema porque falta realizar algún paso."</t>
        </r>
        <r>
          <rPr>
            <sz val="10"/>
            <color indexed="8"/>
            <rFont val="Calibri "/>
          </rPr>
          <t xml:space="preserve">
Se recomienda que se relacionen en los informes de PQRS, además de medir el tiempo promedio de respuesta de los requerimientos -en que se han atendido las solicitudes- que se radican en la Entidad, las PQRS que efectivamente no se responden dentro de los términos previstos con el fin de tomas decisiones frente a tal situación en concreto. La evidencia se puede consultar en la carpeta compartida Z en la ruta l Z:\7- Seg otros inf\OCI\3. Mapas_Riesgos\Riesgos de gestión y corrupción\Primer_Seguimiento - 2021\Evidencias\6-Atencion_Ciudadano archivo Radicados Vencidos 1er Cuatrimestre 2021.
Las evidencias pueden ser consultadas en el link https://www.serviciocivil.gov.co/portal/transparencia/
instrumentos-gestion-informacion-publica/Informe-pqr-denuncias-solicitudes
El riesgo se materializó.</t>
        </r>
      </is>
    </nc>
    <odxf>
      <font>
        <sz val="10"/>
        <color indexed="8"/>
      </font>
      <fill>
        <patternFill>
          <bgColor theme="0"/>
        </patternFill>
      </fill>
    </odxf>
    <ndxf>
      <font>
        <sz val="10"/>
        <color indexed="8"/>
        <name val="Calibri "/>
        <scheme val="none"/>
      </font>
      <fill>
        <patternFill>
          <bgColor rgb="FFFFFF00"/>
        </patternFill>
      </fill>
    </ndxf>
  </rcc>
  <rcc rId="553" sId="7" odxf="1" dxf="1">
    <nc r="BJ28" t="inlineStr">
      <is>
        <t>Se observó en el primer cuatrimestre que el Líder operativo del proceso de Atención al Ciudadano, capacitó al personal de la Entidad en "Tiempos de respuesta  a Derechos de Petición" el día 22 de abril, para que tenga presente la normatividad vigente y los lineamientos definidos en cuanto a la gestión oportuna de este tipo de solicitudes, además se validó a través de una evaluación, como evidencia quedó el registro de asistencia a la capacitación y la evaluación de la capacitación.
Las evidencias pueden ser consultadas en la carpeta compartida Z en la ruta Z:\7- Seg otros inf\OCI\3. Mapas_Riesgos\Riesgos de gestión y corrupción\Primer_Seguimiento - 2021\Evidencias\6-Atencion_Ciudadano\Control 2 Capacitación
El riesgo no se ha materializado.</t>
      </is>
    </nc>
    <odxf>
      <font>
        <sz val="10"/>
        <color indexed="8"/>
      </font>
    </odxf>
    <ndxf>
      <font>
        <sz val="10"/>
        <color indexed="8"/>
        <name val="Calibri "/>
        <scheme val="none"/>
      </font>
    </ndxf>
  </rcc>
  <rcc rId="554" sId="7" odxf="1" dxf="1">
    <nc r="BJ29" t="inlineStr">
      <is>
        <t>Se observó en el primer cuatrimestre que los profesionales del equipo técnico cada vez que hay una novedad normativa o necesidad de los integrantes del equipo de nivelar, aclarar y precisar conceptos, se reúnen. Como prueba se observó que mediante el ACTA del 23-04-2021_Oficinas de Control Interno, los profesionales del equipo técnico, se reunieron para definir los criterios técnicos que aplican para la conceptualización y la asesoría en la creación de las oficinas de control interno disciplinario. 
Las evidencias pueden ser consultadas en la carpeta compartida Z en la ruta Z:\7- Seg otros inf\OCI\3. Mapas_Riesgos\Riesgos de gestión y corrupción\Primer_Seguimiento - 2021\Evidencias\7-Organizacion_Trabajo
El riesgo no se ha materializado.</t>
      </is>
    </nc>
    <odxf>
      <font>
        <sz val="10"/>
        <color indexed="8"/>
      </font>
    </odxf>
    <ndxf>
      <font>
        <sz val="10"/>
        <color indexed="8"/>
        <name val="Calibri "/>
        <scheme val="none"/>
      </font>
    </ndxf>
  </rcc>
  <rcc rId="555" sId="7" odxf="1" dxf="1">
    <nc r="BJ30" t="inlineStr">
      <is>
        <t>Se observó en el primer cuatrimestre que los Profesionales del equipo técnico que recibieron solicitudes de concepto técnico revisaron, validaron y verificaron que el contenido fuere suficiente y normativamente actualizado con lo requerido. Además, que en los casos donde la información no fue precisa o estuvo incompleta, se devolvió a la entidad con las observaciones pertinentes. Como evidencia quedó el registro en el aplicativo CORDIS o por correo electrónico.  
Las evidencias pueden ser consultadas en la carpeta compartida Z en la ruta Z:\Correspondencia\SCAN_CORRESP_2020\2_CORRESP_ENVIADA_2021 y en el aplicativo CORDIS consultando los radicados números 2020EE23 del 6/01/2021, 2021EE99 del 13/01/2021, 2021EE157 del 18/01/2021, 2021EE529 del 10/02/2021, 2021EE853 del 23/02/2021, 2021EE1219 del 8/03/2021, 2021EE1290 del 9/03/2021, 2021EE1643 del 24/03/2021 y 2021EE2006 del 8/04/2021.
El riesgo no se ha materializado</t>
      </is>
    </nc>
    <odxf>
      <font>
        <sz val="10"/>
        <color indexed="8"/>
      </font>
    </odxf>
    <ndxf>
      <font>
        <sz val="10"/>
        <color indexed="8"/>
        <name val="Calibri "/>
        <scheme val="none"/>
      </font>
    </ndxf>
  </rcc>
  <rcc rId="556" sId="7" odxf="1" dxf="1">
    <nc r="BJ31" t="inlineStr">
      <is>
        <t>Se observó en el primer cuatrimestre que acorde con la verificación de las evidencias  aportadas, producto de  los controles establecidos, se puede establecer que  los controles están funcionando y  fueron efectivos para mitigar el riesgo durante el  periodo evaluado.
Las evidencias pueden ser consultadas en la carpeta compartida Z en la ruta Z:\7- Seg otros inf\OCI\3. Mapas_Riesgos\Riesgos de gestión y corrupción\Primer_Seguimiento - 2021\Evidencias\8-Bienestar, Desarrollo y Medición R\Control 2 Evidencias_Bienestar
Z:\7- Seg otros inf\OCI\3. Mapas_Riesgos\Riesgos de gestión y corrupción\Primer_Seguimiento - 2021\Evidencias\8-Bienestar, Desarrollo y Medición R\Control 2 Evidencias_Capacitación
El riesgo no se ha materializado.</t>
      </is>
    </nc>
    <odxf>
      <font>
        <sz val="10"/>
        <color indexed="8"/>
      </font>
    </odxf>
    <ndxf>
      <font>
        <sz val="10"/>
        <color indexed="8"/>
        <name val="Calibri "/>
        <scheme val="none"/>
      </font>
    </ndxf>
  </rcc>
  <rcc rId="557" sId="7" odxf="1" dxf="1">
    <nc r="BJ32" t="inlineStr">
      <is>
        <t>Se observó en el primer cuatrimestre el líder de bienestar y el líder de capacitación, identificaron la población objetivo de acuerdo a los criterios de participación establecidos por actividad y emitieron mediante circular externa 004 de 2021 (22 de enero) dicha información para todas las Entidades distritales. 
En ese entendido y conforme a las evidencias aportadas por el responsable y verificadas por la Oficina de Control Interno, se puede establecer que el control implementado ha sido oportuno, efectivo y contribuye a la mitigación del riesgo.
Las evidencias pueden ser consultadas en link https://www.serviciocivil.gov.co/portal/transparencia/marco-legal/lineamientos/circular-externa-004
Se sugiere revisar la información consignada por la segunda línea de defensa que se encuentra desactualizada y considerar la pertinencia de ajustarla.
El riesgo no se ha materializado.</t>
      </is>
    </nc>
    <odxf>
      <font>
        <sz val="10"/>
        <color indexed="8"/>
      </font>
      <fill>
        <patternFill>
          <bgColor theme="0"/>
        </patternFill>
      </fill>
    </odxf>
    <ndxf>
      <font>
        <sz val="10"/>
        <color indexed="8"/>
        <name val="Calibri "/>
        <scheme val="none"/>
      </font>
      <fill>
        <patternFill>
          <bgColor rgb="FFFFFF00"/>
        </patternFill>
      </fill>
    </ndxf>
  </rcc>
  <rcc rId="558" sId="7">
    <nc r="BK27" t="inlineStr">
      <is>
        <t>SI</t>
      </is>
    </nc>
  </rcc>
  <rcc rId="559" sId="7">
    <nc r="BK15" t="inlineStr">
      <is>
        <t>NO</t>
      </is>
    </nc>
  </rcc>
  <rcc rId="560" sId="7">
    <nc r="BK18" t="inlineStr">
      <is>
        <t>NO</t>
      </is>
    </nc>
  </rcc>
  <rcc rId="561" sId="7">
    <nc r="BK20" t="inlineStr">
      <is>
        <t>NO</t>
      </is>
    </nc>
  </rcc>
  <rcc rId="562" sId="7">
    <nc r="BK24" t="inlineStr">
      <is>
        <t>NO</t>
      </is>
    </nc>
  </rcc>
  <rcc rId="563" sId="7">
    <nc r="BK28" t="inlineStr">
      <is>
        <t>NO</t>
      </is>
    </nc>
  </rcc>
  <rcc rId="564" sId="7">
    <nc r="BK29" t="inlineStr">
      <is>
        <t>NO</t>
      </is>
    </nc>
  </rcc>
  <rcc rId="565" sId="7">
    <nc r="BK31" t="inlineStr">
      <is>
        <t>NO</t>
      </is>
    </nc>
  </rcc>
  <rcv guid="{9D7C660B-E13E-4EFC-B945-6DC22F8BEC0F}" action="delete"/>
  <rdn rId="0" localSheetId="1" customView="1" name="Z_9D7C660B_E13E_4EFC_B945_6DC22F8BEC0F_.wvu.Rows" hidden="1" oldHidden="1">
    <formula>PORTADA!$47:$1048576,PORTADA!$25:$32,PORTADA!$34:$42</formula>
    <oldFormula>PORTADA!$47:$1048576,PORTADA!$25:$32,PORTADA!$34:$42</oldFormula>
  </rdn>
  <rdn rId="0" localSheetId="1" customView="1" name="Z_9D7C660B_E13E_4EFC_B945_6DC22F8BEC0F_.wvu.Cols" hidden="1" oldHidden="1">
    <formula>PORTADA!$IV:$WVW,PORTADA!$XFC:$XFD</formula>
    <oldFormula>PORTADA!$IV:$WVW,PORTADA!$XFC:$XFD</oldFormula>
  </rdn>
  <rdn rId="0" localSheetId="7" customView="1" name="Z_9D7C660B_E13E_4EFC_B945_6DC22F8BEC0F_.wvu.Rows" hidden="1" oldHidden="1">
    <formula>'Riesgos Gestión'!$1:$7</formula>
    <oldFormula>'Riesgos Gestión'!$1:$7</oldFormula>
  </rdn>
  <rdn rId="0" localSheetId="7" customView="1" name="Z_9D7C660B_E13E_4EFC_B945_6DC22F8BEC0F_.wvu.Cols" hidden="1" oldHidden="1">
    <formula>'Riesgos Gestión'!$M:$BG,'Riesgos Gestión'!$BL:$BS</formula>
    <oldFormula>'Riesgos Gestión'!$M:$BG,'Riesgos Gestión'!$BL:$BS</oldFormula>
  </rdn>
  <rdn rId="0" localSheetId="7" customView="1" name="Z_9D7C660B_E13E_4EFC_B945_6DC22F8BEC0F_.wvu.FilterData" hidden="1" oldHidden="1">
    <formula>'Riesgos Gestión'!$A$11:$BU$1614</formula>
    <oldFormula>'Riesgos Gestión'!$A$11:$BU$1614</oldFormula>
  </rdn>
  <rdn rId="0" localSheetId="8" customView="1" name="Z_9D7C660B_E13E_4EFC_B945_6DC22F8BEC0F_.wvu.PrintArea" hidden="1" oldHidden="1">
    <formula>' Riesgos corrupción'!$A$1:$BM$13</formula>
    <oldFormula>' Riesgos corrupción'!$A$1:$BM$13</oldFormula>
  </rdn>
  <rdn rId="0" localSheetId="8" customView="1" name="Z_9D7C660B_E13E_4EFC_B945_6DC22F8BEC0F_.wvu.Cols" hidden="1" oldHidden="1">
    <formula>' Riesgos corrupción'!$J:$K,' Riesgos corrupción'!$CB:$CI</formula>
    <oldFormula>' Riesgos corrupción'!$J:$K,' Riesgos corrupción'!$CB:$CI</oldFormula>
  </rdn>
  <rdn rId="0" localSheetId="9" customView="1" name="Z_9D7C660B_E13E_4EFC_B945_6DC22F8BEC0F_.wvu.PrintArea" hidden="1" oldHidden="1">
    <formula>' Riesgos Seg Digital'!$A$1:$AH$14</formula>
    <oldFormula>' Riesgos Seg Digital'!$A$1:$AH$14</oldFormula>
  </rdn>
  <rdn rId="0" localSheetId="9" customView="1" name="Z_9D7C660B_E13E_4EFC_B945_6DC22F8BEC0F_.wvu.Cols" hidden="1" oldHidden="1">
    <formula>' Riesgos Seg Digital'!$K:$K</formula>
    <oldFormula>' Riesgos Seg Digital'!$K:$K</oldFormula>
  </rdn>
  <rcv guid="{9D7C660B-E13E-4EFC-B945-6DC22F8BEC0F}" action="add"/>
</revisions>
</file>

<file path=xl/revisions/revisionLog5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75" sId="7">
    <nc r="BJ12" t="inlineStr">
      <is>
        <t>El control se viene ejecutando, Se presenta la evidencia de la consolidación y del seguimiento a las metas del Plan de Acción Institucional con corteL 31 de marzo de 2021, el cual se encuentra publicado en ellink; https://www.serviciocivil.gov.co/portal/transparencia/planeacion/politicas-lineamientos-manuales. 
Se tenía programado la realización de actividades para un avance del 25,47%, acorde a los pesos porcentuales de cada proyecto se logró un cumplimiento del 23,01%,. De acuerdo con el seguimiento se recomienda, dar inicio a las actividades asciadas al proceso Organización en el Trabajo, las cuales  presentan rezago porque no han iniciado y generan retrazo a las actividades posteriores, igualmente sucede con la actividad Realizar recopilación de información teórica  sobre evaluación del desempeño y la productividad a cargo del proceso Bienestra, Desarrollo y Medición del Rendimiento.
Los soportes del seguimiento mensual  se encuentra disponible en lacarpeta  X:\Arch_colaborativo\4-Segimiento_Plan_accion_2021\PAI INFORMATIVO.
Riesgo NO materializado.</t>
      </is>
    </nc>
  </rcc>
  <rcc rId="576" sId="7">
    <nc r="BJ13" t="inlineStr">
      <is>
        <t>Se evidencia carpeta por dependiencia con el cronograma el reporte de soporte de las actividades ejecutadas. A la información cargada en cada una de las carpetas se hace el seguimiento mensual y la información se encuentradisponible en la carpeta X:\Arch_colaborativo\4-Segimiento_Plan_accion_2021\PAI INFORMATIVO
La evidencia del  seguimiento mensual consolidado con corte al 31 de marzo de 2021, se encuentra publicado en la página web de la entidad enlace:  https://www.serviciocivil.gov.co/portal/transparencia/planeacion/metas-e-indicadores/seguimiento-plan-de-acci%C3%B3n-institucional.
Igualmente se evidenció publicado el seguimiento con corte al 31 de marzo  en la página datos abiertos de Bogotá enlace: https://datosabiertos.bogota.gov.co/dataset/plan-de-accion-institucional-integrado.
5. Se diligencia la hoja de vida del indicador corte marzo 31 de 2021
Riesgo NO materializado.</t>
      </is>
    </nc>
  </rcc>
  <rcc rId="577" sId="7">
    <nc r="BJ14" t="inlineStr">
      <is>
        <t>Se evidencia una adecuada y oportuna planeación para la formulación delplan de acción para la vigencia 2021.
La evidencia delPlan de Acción se encuentra disponible en el enlace https://www.serviciocivil.gov.co/portal/transparencia/planeacion/politicas-lineamientos-manuales
Riesgo NO materializado.</t>
      </is>
    </nc>
  </rcc>
  <rcc rId="578" sId="7">
    <nc r="BJ33" t="inlineStr">
      <is>
        <t>Durante el periodo  el riesgo no se materializó, debido a que la CNSC no expidió  lista de elegibles para la Entidad</t>
      </is>
    </nc>
  </rcc>
  <rcc rId="579" sId="7">
    <nc r="BJ34" t="inlineStr">
      <is>
        <t>Durante el periodo el riesgo no se materializó, debido a que no se realizaron nombramientos en la planta de personal de la Entidad</t>
      </is>
    </nc>
  </rcc>
  <rcc rId="580" sId="7">
    <nc r="BJ35" t="inlineStr">
      <is>
        <t>El control se ejecutó durante el periodo,ya que se observó la expedición de la Resolución 010 del 29 de enero de 2021, con el cual se adopta el Plan Estratégico de Talento Humano Para la Vigencia 2021-2023 "Juntos loHaremos". 
Las evidencias se encuentran disponibles en Z:\7- Seg otros inf\6.OCI\3. Mapas_Riesgos\Riesgos de gestión y corrupción\Primer_Seguimiento - 2021\Evidencias\9-G_Talento_Humano\DIAGNOSTICOS TH
Adicionalmente se evidencia diligenciado el Formato Cronograma para Control del Proyecto E-GES-FM-023, con corte al mes de enero de 2021 
Riesgo NO materializado.</t>
      </is>
    </nc>
  </rcc>
  <rcc rId="581" sId="7">
    <nc r="BJ36" t="inlineStr">
      <is>
        <t>Desde la tercera línea de defensa, me abstengo de opinar frente  a la ejecución de los controles establecidos para evitar realizar pagos erróneos en la nómina de la entidad, ya que no se tuvo acceso a las evidencias reportadas por la primera línea de defensa.
Por lo anterior se recomienda, Crer una carpeta para cargar los soportes de la ejecición de las actividades previstas para controlar los riesgos. La ruta sugerida para crear la carpeta y cargar los soportes es: Z:\7- Seg otros inf\6.OCI\3. Mapas_Riesgos\Riesgos de gestión y corrupción\Primer_Seguimiento - 2021\Evidencias</t>
      </is>
    </nc>
  </rcc>
  <rcc rId="582" sId="7">
    <nc r="BJ37" t="inlineStr">
      <is>
        <t>Desde la tercera línea de defensa, me abstengo de opinar frente  a la ejecución de los controles establecidos para evitar realizar pagos erróneos en la nómina de la entidad, ya que no se tuvo acceso a las evidencias reportadas por la primera línea de defensa.
Por lo anterior se recomienda, Crer una carpeta para cargar los soportes de la ejecición de las actividades previstas para controlar los riesgos. La ruta sugerida para crear la carpeta y cargar los soportes es: Z:\7- Seg otros inf\6.OCI\3. Mapas_Riesgos\Riesgos de gestión y corrupción\Primer_Seguimiento - 2021\Evidencias</t>
      </is>
    </nc>
  </rcc>
  <rcc rId="583" sId="7">
    <nc r="BJ38" t="inlineStr">
      <is>
        <t>Se observó en el primer cuatrimestre la ejecución del control, ya que se realizó inventario el día 26 de marzo de 2021, sin que se evidencie faltantes o sobrantes no justificados o perdidas, evidenciando un adecuado registro y control en el sistema SARE de las entradas y salidas de inventario. igualmente se informó que no se ha requerido hacer uso del A-RFA-PR-010  Procedimiento Manejo de Hurto o pérdida de bienes  ni afectar la póliza de seguros durante la vigencia 2021
El control se viene ejecutando, las evidencias fotográficas fueron presentadas se está en la carpeta Z:\7- Seg otros inf\6.OCI\3. Mapas_Riesgos\Riesgos de gestión y corrupción\Primer_Seguimiento - 2021\Evidencias\10-G_Recursos_Fisicos_Ambientales\Pérdida por daño o hurto
Riesgo NO materializado.</t>
      </is>
    </nc>
  </rcc>
  <rcc rId="584" sId="7">
    <nc r="BJ39" t="inlineStr">
      <is>
        <t>El control se viene ejecutando, se evidenció el acta del inventario realizado el 26 de marzo  en la carpeta Z:\7- Seg otros inf\6.OCI\3. Mapas_Riesgos\Riesgos de gestión y corrupción\Primer_Seguimiento - 2021\Evidencias\10-G_Recursos_Fisicos_Ambientales\Pérdida por daño o hurto
Riesgo NO materializado.</t>
      </is>
    </nc>
  </rcc>
  <rcc rId="585" sId="7">
    <nc r="BJ40" t="inlineStr">
      <is>
        <t>El control se viene ejecutando, se evidenció el seguimiento a las buenas prácticas de almacenamiento por parte del profesional especializado de recursos físicos, mediante la identificación de los factores críticos que pueden afectar la gestión del manejo de bienes, su verificación y levantamiento,se identificó en el acta del 26 de marzo  en la carpeta Z:\7- Seg otros inf\6.OCI\3. Mapas_Riesgos\Riesgos de gestión y corrupción\Primer_Seguimiento - 2021\Evidencias\10-G_Recursos_Fisicos_Ambientales\Pérdida por daño o hurto
Riesgo NO materializado.</t>
      </is>
    </nc>
  </rcc>
  <rcc rId="586" sId="7">
    <nc r="BJ41" t="inlineStr">
      <is>
        <t>Durante el prmer cuatrimestre del año 2021, no se ha desarrollado la campaña de sensibilización al interior de la Entidad sobre el uso y cuidado de los bienes asignados a cada funcionario
No se materializó el riesgo.</t>
      </is>
    </nc>
  </rcc>
  <rcc rId="587" sId="7">
    <nc r="BJ42" t="inlineStr">
      <is>
        <t>El control se viene ejecutando, se evidenció que el inventario se encuentra actualizado, según acta del 26 de marzo  en la carpeta Z:\7- Seg otros inf\6.OCI\3. Mapas_Riesgos\Riesgos de gestión y corrupción\Primer_Seguimiento - 2021\Evidencias\10-G_Recursos_Fisicos_Ambientales\Pérdida por daño o hurto
Riesgo NO materializado.</t>
      </is>
    </nc>
  </rcc>
  <rcc rId="588" sId="7">
    <nc r="BJ50" t="inlineStr">
      <is>
        <t>El control se viene ejecutando por parte de los profesionales del proceso financiero .Se relacionó la revisión del proceso de liquidación y elaboración de 269 ordenes de pago, mediante las hojas de trabajo diseñadas para validar el valor de los descuentos y el beneficiario correspondan a los documentos soportes de tipo legal, financiero y administrativo de la Entidad
Las evidencias se encuentran disponibles en Z:\7- Seg otros inf\6.OCI\3. Mapas_Riesgos\Riesgos de gestión y corrupción\Primer_Seguimiento - 2021\Evidencias\12-G_Financiera\1. Presupuesto_y_Contabilidad
Riesgo NO materializado.</t>
      </is>
    </nc>
  </rcc>
  <rcc rId="589" sId="7">
    <nc r="BJ51" t="inlineStr">
      <is>
        <t>El control no se viene ejecutando por parte del funcionario del área financiera debido a las modificaciones realizadas en el sistema BOGDATA y la entrada en funcionamiento del programa SAP, desde el pasado mes de octubre de 2020. 
Por lo anterior se recomienda documentar los procedimientos necesarios para la expedición de los CDP.</t>
      </is>
    </nc>
  </rcc>
  <rcc rId="590" sId="7" odxf="1" dxf="1">
    <nc r="BJ52" t="inlineStr">
      <is>
        <t>El control se viene ejecutando, se evidenció que el inventario se encuentra actualizado, según acta del 26 de marzo  en la carpeta Z:\7- Seg otros inf\6.OCI\3. Mapas_Riesgos\Riesgos de gestión y corrupción\Primer_Seguimiento - 2021\Evidencias\10-G_Recursos_Fisicos_Ambientales\Pérdida por daño o hurto
Riesgo NO materializado.</t>
      </is>
    </nc>
    <odxf>
      <font>
        <sz val="10"/>
        <color indexed="8"/>
      </font>
      <fill>
        <patternFill patternType="solid">
          <bgColor theme="0"/>
        </patternFill>
      </fill>
      <alignment horizontal="left" readingOrder="0"/>
      <protection locked="0"/>
    </odxf>
    <ndxf>
      <font>
        <sz val="10"/>
        <color indexed="8"/>
      </font>
      <fill>
        <patternFill patternType="none">
          <bgColor indexed="65"/>
        </patternFill>
      </fill>
      <alignment horizontal="justify" readingOrder="0"/>
      <protection locked="1"/>
    </ndxf>
  </rcc>
  <rcc rId="591" sId="7" odxf="1" dxf="1">
    <nc r="BJ53" t="inlineStr">
      <is>
        <t>El control se viene ejecutando, se evidenció la realización de la concilciación de los rubros contables en los comprobantes de contabilidad mensual. Las evidencias se encuentran disponibles enZ:\7- Seg otros inf\6.OCI\3. Mapas_Riesgos\Riesgos de gestión y corrupción\Primer_Seguimiento - 2021\Evidencias\12-G_Financiera\2. Contabilidad
Riesgo NO materializado.</t>
      </is>
    </nc>
    <odxf>
      <font>
        <sz val="10"/>
        <color indexed="8"/>
      </font>
      <fill>
        <patternFill patternType="solid">
          <bgColor theme="0"/>
        </patternFill>
      </fill>
      <alignment horizontal="left" readingOrder="0"/>
      <protection locked="0"/>
    </odxf>
    <ndxf>
      <font>
        <sz val="10"/>
        <color indexed="8"/>
      </font>
      <fill>
        <patternFill patternType="none">
          <bgColor indexed="65"/>
        </patternFill>
      </fill>
      <alignment horizontal="justify" readingOrder="0"/>
      <protection locked="1"/>
    </ndxf>
  </rcc>
  <rcc rId="592" sId="7">
    <nc r="BJ54" t="inlineStr">
      <is>
        <t>El control se viene ejecutando, se evidenció la realización de las conciliaciones interneas de entrega de información  generadas en el primer cuatrimestre de la vigencia 2021. Las evidencias se encuentran disponibles en Z:\7- Seg otros inf\6.OCI\3. Mapas_Riesgos\Riesgos de gestión y corrupción\Primer_Seguimiento - 2021\Evidencias\12-G_Financiera\2. Contabilidad
Riesgo NO materializado.</t>
      </is>
    </nc>
  </rcc>
  <rcc rId="593" sId="7">
    <nc r="BJ55" t="inlineStr">
      <is>
        <t>El control se viene ejecutando, se evidenció el acta de la reunión del Comité Técnico de Sostenibilidad Contable donde se de desarrollaron los temas: Presentación de Estados Financieros con corte a 31 diciembre de 2020, Presentación cronograma plan de acción Sostenibilidad Contable vigencia 2021, Presentación cronograma de entrega de información susceptible de ser reconocida contablemente vigencia 2021.
Se validó la ejecución del plan de acción Con corte al mes de abril de 2021, lleva un porcentaje de cumplimiento del 32,31%.
Las evidencias se encuentran disponibles en Z:\7- Seg otros inf\6.OCI\3. Mapas_Riesgos\Riesgos de gestión y corrupción\Primer_Seguimiento - 2021\Evidencias\12-G_Financiera\3. CTSC\Evidencias_Marzo\9. Depuración contable.
Se recomienda a la segunda línea de defensa, asegurarse de la información que est+a validando, ya que los argumentos presentados no corresponden al control indicado
Riesgo NO materializado.</t>
      </is>
    </nc>
  </rcc>
  <rcc rId="594" sId="7">
    <nc r="BK12" t="inlineStr">
      <is>
        <t>NO</t>
      </is>
    </nc>
  </rcc>
  <rcc rId="595" sId="7">
    <nc r="BK33" t="inlineStr">
      <is>
        <t>NO</t>
      </is>
    </nc>
  </rcc>
  <rcc rId="596" sId="7">
    <nc r="BK38" t="inlineStr">
      <is>
        <t>NO</t>
      </is>
    </nc>
  </rcc>
  <rcc rId="597" sId="7">
    <nc r="BK41" t="inlineStr">
      <is>
        <t>NO</t>
      </is>
    </nc>
  </rcc>
  <rcc rId="598" sId="7">
    <nc r="BK50" t="inlineStr">
      <is>
        <t>NO</t>
      </is>
    </nc>
  </rcc>
  <rcc rId="599" sId="7">
    <nc r="BK53" t="inlineStr">
      <is>
        <t>NO</t>
      </is>
    </nc>
  </rcc>
  <rcv guid="{9D7C660B-E13E-4EFC-B945-6DC22F8BEC0F}" action="delete"/>
  <rdn rId="0" localSheetId="1" customView="1" name="Z_9D7C660B_E13E_4EFC_B945_6DC22F8BEC0F_.wvu.Rows" hidden="1" oldHidden="1">
    <formula>PORTADA!$47:$1048576,PORTADA!$25:$32,PORTADA!$34:$42</formula>
    <oldFormula>PORTADA!$47:$1048576,PORTADA!$25:$32,PORTADA!$34:$42</oldFormula>
  </rdn>
  <rdn rId="0" localSheetId="1" customView="1" name="Z_9D7C660B_E13E_4EFC_B945_6DC22F8BEC0F_.wvu.Cols" hidden="1" oldHidden="1">
    <formula>PORTADA!$IV:$WVW,PORTADA!$XFC:$XFD</formula>
    <oldFormula>PORTADA!$IV:$WVW,PORTADA!$XFC:$XFD</oldFormula>
  </rdn>
  <rdn rId="0" localSheetId="7" customView="1" name="Z_9D7C660B_E13E_4EFC_B945_6DC22F8BEC0F_.wvu.Rows" hidden="1" oldHidden="1">
    <formula>'Riesgos Gestión'!$1:$7</formula>
    <oldFormula>'Riesgos Gestión'!$1:$7</oldFormula>
  </rdn>
  <rdn rId="0" localSheetId="7" customView="1" name="Z_9D7C660B_E13E_4EFC_B945_6DC22F8BEC0F_.wvu.Cols" hidden="1" oldHidden="1">
    <formula>'Riesgos Gestión'!$M:$BG,'Riesgos Gestión'!$BL:$BS</formula>
    <oldFormula>'Riesgos Gestión'!$M:$BG,'Riesgos Gestión'!$BL:$BS</oldFormula>
  </rdn>
  <rdn rId="0" localSheetId="7" customView="1" name="Z_9D7C660B_E13E_4EFC_B945_6DC22F8BEC0F_.wvu.FilterData" hidden="1" oldHidden="1">
    <formula>'Riesgos Gestión'!$A$11:$BU$1614</formula>
    <oldFormula>'Riesgos Gestión'!$A$11:$BU$1614</oldFormula>
  </rdn>
  <rdn rId="0" localSheetId="8" customView="1" name="Z_9D7C660B_E13E_4EFC_B945_6DC22F8BEC0F_.wvu.PrintArea" hidden="1" oldHidden="1">
    <formula>' Riesgos corrupción'!$A$1:$BM$13</formula>
    <oldFormula>' Riesgos corrupción'!$A$1:$BM$13</oldFormula>
  </rdn>
  <rdn rId="0" localSheetId="8" customView="1" name="Z_9D7C660B_E13E_4EFC_B945_6DC22F8BEC0F_.wvu.Cols" hidden="1" oldHidden="1">
    <formula>' Riesgos corrupción'!$J:$K,' Riesgos corrupción'!$CB:$CI</formula>
    <oldFormula>' Riesgos corrupción'!$J:$K,' Riesgos corrupción'!$CB:$CI</oldFormula>
  </rdn>
  <rdn rId="0" localSheetId="9" customView="1" name="Z_9D7C660B_E13E_4EFC_B945_6DC22F8BEC0F_.wvu.PrintArea" hidden="1" oldHidden="1">
    <formula>' Riesgos Seg Digital'!$A$1:$AH$14</formula>
    <oldFormula>' Riesgos Seg Digital'!$A$1:$AH$14</oldFormula>
  </rdn>
  <rdn rId="0" localSheetId="9" customView="1" name="Z_9D7C660B_E13E_4EFC_B945_6DC22F8BEC0F_.wvu.Cols" hidden="1" oldHidden="1">
    <formula>' Riesgos Seg Digital'!$K:$K</formula>
    <oldFormula>' Riesgos Seg Digital'!$K:$K</oldFormula>
  </rdn>
  <rcv guid="{9D7C660B-E13E-4EFC-B945-6DC22F8BEC0F}" action="add"/>
</revisions>
</file>

<file path=xl/revisions/revisionLog5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09" sId="7">
    <oc r="BJ12" t="inlineStr">
      <is>
        <t>El control se viene ejecutando, Se presenta la evidencia de la consolidación y del seguimiento a las metas del Plan de Acción Institucional con corteL 31 de marzo de 2021, el cual se encuentra publicado en ellink; https://www.serviciocivil.gov.co/portal/transparencia/planeacion/politicas-lineamientos-manuales. 
Se tenía programado la realización de actividades para un avance del 25,47%, acorde a los pesos porcentuales de cada proyecto se logró un cumplimiento del 23,01%,. De acuerdo con el seguimiento se recomienda, dar inicio a las actividades asciadas al proceso Organización en el Trabajo, las cuales  presentan rezago porque no han iniciado y generan retrazo a las actividades posteriores, igualmente sucede con la actividad Realizar recopilación de información teórica  sobre evaluación del desempeño y la productividad a cargo del proceso Bienestra, Desarrollo y Medición del Rendimiento.
Los soportes del seguimiento mensual  se encuentra disponible en lacarpeta  X:\Arch_colaborativo\4-Segimiento_Plan_accion_2021\PAI INFORMATIVO.
Riesgo NO materializado.</t>
      </is>
    </oc>
    <nc r="BJ12" t="inlineStr">
      <is>
        <t>El control se viene ejecutando, Se presenta la evidencia de la consolidación y del seguimiento a las metas del Plan de Acción Institucional con corteL 31 de marzo de 2021, el cual se encuentra publicado en ellink; https://www.serviciocivil.gov.co/portal/transparencia/planeacion/politicas-lineamientos-manuales. 
Se tenía programado la realización de actividades para un avance del 25,47%, acorde a los pesos porcentuales de cada proyecto se logró un cumplimiento del 23,01%,. De acuerdo con el seguimiento se recomienda, dar inicio a las actividades asociadas al proceso Organización en el Trabajo, las cuales  presentan rezago porque no han iniciado y generan retrazo a las actividades posteriores, igualmente sucede con la actividad Realizar recopilación de información teórica  sobre evaluación del desempeño y la productividad a cargo del proceso Bienestar, Desarrollo y Medición del Rendimiento.
Los soportes del seguimiento mensual  se encuentran disponibles en lacarpeta  X:\Arch_colaborativo\4-Segimiento_Plan_accion_2021\PAI INFORMATIVO.
Riesgo NO materializado.</t>
      </is>
    </nc>
  </rcc>
  <rfmt sheetId="7" sqref="BT12">
    <dxf>
      <fill>
        <patternFill patternType="solid">
          <bgColor theme="9"/>
        </patternFill>
      </fill>
    </dxf>
  </rfmt>
  <rfmt sheetId="7" sqref="BT13">
    <dxf>
      <fill>
        <patternFill patternType="solid">
          <bgColor theme="9"/>
        </patternFill>
      </fill>
    </dxf>
  </rfmt>
  <rcc rId="610" sId="7">
    <oc r="BJ14" t="inlineStr">
      <is>
        <t>Se evidencia una adecuada y oportuna planeación para la formulación delplan de acción para la vigencia 2021.
La evidencia delPlan de Acción se encuentra disponible en el enlace https://www.serviciocivil.gov.co/portal/transparencia/planeacion/politicas-lineamientos-manuales
Riesgo NO materializado.</t>
      </is>
    </oc>
    <nc r="BJ14" t="inlineStr">
      <is>
        <t>Se evidencia una adecuada y oportuna planeación para la formulación del plan de acción para la vigencia 2021.
La evidencia delPlan de Acción se encuentra disponible en el enlace https://www.serviciocivil.gov.co/portal/transparencia/planeacion/politicas-lineamientos-manuales
Riesgo NO materializado.</t>
      </is>
    </nc>
  </rcc>
  <rfmt sheetId="7" sqref="BT14">
    <dxf>
      <fill>
        <patternFill patternType="solid">
          <bgColor theme="9"/>
        </patternFill>
      </fill>
    </dxf>
  </rfmt>
  <rfmt sheetId="7" sqref="BT15">
    <dxf>
      <fill>
        <patternFill patternType="solid">
          <bgColor theme="9"/>
        </patternFill>
      </fill>
    </dxf>
  </rfmt>
  <rfmt sheetId="7" sqref="BT16">
    <dxf>
      <fill>
        <patternFill patternType="solid">
          <bgColor theme="9"/>
        </patternFill>
      </fill>
    </dxf>
  </rfmt>
  <rfmt sheetId="7" sqref="BT17">
    <dxf>
      <fill>
        <patternFill patternType="solid">
          <bgColor theme="9"/>
        </patternFill>
      </fill>
    </dxf>
  </rfmt>
  <rcc rId="611" sId="7">
    <oc r="BH18" t="inlineStr">
      <is>
        <t>Se consolidaron unas consultas que se ejecutan en la bodega de datos de SIDEAP din de mantener los criterios en las generación de la información mensual. La consulta la consolida otro profesional y genera los reportes mensuales, se solicito por cuenta de la Jefe de OAP la claridad del campo que expone la información del nivel decisorio de las dependencias.</t>
      </is>
    </oc>
    <nc r="BH18" t="inlineStr">
      <is>
        <t>Se consolidaron unas consultas que se ejecutan en la bodega de datos de SIDEAP con el fin de mantener los criterios en las generación de la información mensual. La consulta la consolida otro profesional y genera los reportes mensuales, se solicitó por cuenta de la Jefe de OAP la claridad del campo que expone la información del nivel decisorio de las dependencias.</t>
      </is>
    </nc>
  </rcc>
  <rcc rId="612" sId="7">
    <oc r="BJ18" t="inlineStr">
      <is>
        <t>Se observó en el primer cuatrimestre que el control definido es "Un profesional del equipo del proceso, mensualmente consolida y estandariza la información con el fin de identificar inconsistencias y la remite al profesional encargado de la publicación  en los medios oficiales de la Entidad, para que valide que  la información no presenta errores y, contraste  que los datos no presentan disparidad en cifras estadísticas antes de su publicación . En caso de encontrar inconsistencias se devuelve al profesional que consolida para que realice las correcciones pertinentes. Como evidencia quedará registro en correo electrónico. Los archivos revisados quedan en el drive donde se puede verificar la versión de los mismos.". No obstante, al ejecutar la consulta de seguimiento de SIDEAP en el archivo access que se dejó como evidencia, arroja error de conexión SQLState: ´01000', por lo que no fue posible corroborar lo indicado por arte de la primera línea de defensa.
De igual forma no fue posible el acceso a la ruta: \\192.168.0.4\Shares\Dascd_Sideap\CONTROL_SIDEAP.accdb, documento Acces seguimiento por falta de permisos para el ingreso. 
Se recomienda colocar como evidencia las consultas consolidadas, los reportes generados mensualmente y los correos electrónicos. 
No fue posible verificar si el riesgo se ha materializado.</t>
      </is>
    </oc>
    <nc r="BJ18" t="inlineStr">
      <is>
        <r>
          <t xml:space="preserve">Se observó en el primer cuatrimestre que el control definido es "Un profesional del equipo del proceso, mensualmente consolida y estandariza la información con el fin de identificar inconsistencias y la remite al profesional encargado de la publicación  en los medios oficiales de la Entidad, para que valide que  la información no presenta errores y, contraste  que los datos no presentan disparidad en cifras estadísticas antes de su publicación . En caso de encontrar inconsistencias se devuelve al profesional que consolida para que realice las correcciones pertinentes. Como evidencia quedará registro en correo electrónico. Los archivos revisados quedan en el drive donde se puede verificar la versión de los mismos.". No obstante, al ejecutar la consulta de seguimiento de SIDEAP en el archivo access que se dejó como evidencia, arroja error de conexión SQLState: ´01000', por lo que no fue posible corroborar lo indicado por parte de la primera línea de defensa.
De igual forma no fue posible el acceso a la ruta: \\192.168.0.4\Shares\Dascd_Sideap\CONTROL_SIDEAP.accdb, documento Acces seguimiento por falta de permisos para el ingreso. 
</t>
        </r>
        <r>
          <rPr>
            <sz val="10"/>
            <color rgb="FFFF0000"/>
            <rFont val="Calibri "/>
          </rPr>
          <t xml:space="preserve">Se recomienda colocar como evidencia las consultas consolidadas, los reportes generados mensualmente y los correos electrónicos. </t>
        </r>
        <r>
          <rPr>
            <sz val="10"/>
            <color indexed="8"/>
            <rFont val="Calibri "/>
          </rPr>
          <t xml:space="preserve">
No fue posible verificar si el riesgo se ha materializado.</t>
        </r>
      </is>
    </nc>
  </rcc>
  <rcc rId="613" sId="7">
    <oc r="BJ19" t="inlineStr">
      <is>
        <t>Se observó en el primer cuatrimestre que el control definido es "Un profesional del equipo del proceso, cada vez que realice la consolidación de información verifica que se cuente con la documentación suficiente para el procesamiento, En caso de encontrar que se realizó el procesamiento sin documentación, se deberá validar con la fuente primaria y generar la documentación faltante. Como evidencia quedará registro en el archivo mensual consolidado de generación del reporte.", No obstante, al ejecutar la consulta de seguimiento de SIDEAP en el archivo access que se dejó como evidencia, arroja error de conexión SQLState: ´01000', por lo que no fue posible corroborar lo indicado por parte de la primera línea de defensa.
De igual forma no fue posible el acceso a la la ruta: \\192.168.0.4\Shares\Dascd_Sideap\CONTROL_SIDEAP.accdb, documento Acces seguimiento por falta de permisos para el ingreso. 
Se recomienda colocar como evidencia el archivo mensual consolidado de generación del reporte.. 
No fue posible verificar si el riesgo se ha materializado.</t>
      </is>
    </oc>
    <nc r="BJ19" t="inlineStr">
      <is>
        <r>
          <t xml:space="preserve">Se observó en el primer cuatrimestre que el control definido es "Un profesional del equipo del proceso, cada vez que realice la consolidación de información verifica que se cuente con la documentación suficiente para el procesamiento, En caso de encontrar que se realizó el procesamiento sin documentación, se deberá validar con la fuente primaria y generar la documentación faltante. Como evidencia quedará registro en el archivo mensual consolidado de generación del reporte.", No obstante, al ejecutar la consulta de seguimiento de SIDEAP en el archivo access que se dejó como evidencia, arroja error de conexión SQLState: ´01000', por lo que no fue posible corroborar lo indicado por parte de la primera línea de defensa.
De igual forma no fue posible el acceso a la la ruta: \\192.168.0.4\Shares\Dascd_Sideap\CONTROL_SIDEAP.accdb, documento Acces seguimiento por falta de permisos para el ingreso. 
</t>
        </r>
        <r>
          <rPr>
            <sz val="10"/>
            <color rgb="FFFF0000"/>
            <rFont val="Calibri "/>
          </rPr>
          <t xml:space="preserve">
Se recomienda colocar como evidencia el archivo mensual consolidado de generación del reporte.. </t>
        </r>
        <r>
          <rPr>
            <sz val="10"/>
            <color indexed="8"/>
            <rFont val="Calibri "/>
          </rPr>
          <t xml:space="preserve">
No fue posible verificar si el riesgo se ha materializado.</t>
        </r>
      </is>
    </nc>
  </rcc>
  <rcc rId="614" sId="7">
    <oc r="BI20" t="inlineStr">
      <is>
        <t>Se evidencio de acuerdo al "Plan de Seguridad y Privacidad de la Información" en la pagina 6, la necesidad de implementar el modelo de Seguridad y Privacidad de la información en el DASCD , mediante la contratación de servicios que realicen el mantenimiento preventivo y correctivo de los bienes informáticos de la entidad en pro de la salvaguarda efectiva de la información responsabilidad del Departamento.
Se encontraron las evidencias correspondientes en el Plan Anual de Adquisiciones Z:\7- Seg otros inf\OCI\3. Mapas_Riesgos\Riesgos de gestión y corrupción\Primer_Seguimiento - 2021\Evidencias\4-Seguridad de la Información\Control 1 y lo descrito en el Plan de Seguridad y Privacidad de la Información"  y Plan de seguridad en https://www.serviciocivil.gov.co/portal/sites/default/files/planeacion/E-SIN-PL-002%20PLAN_DE_SEGURIDAD_Y_PRIVACIDAD_DE_LA_INFORMACION_DASCD_2021.pdf
Riesgo NO materializado.</t>
      </is>
    </oc>
    <nc r="BI20" t="inlineStr">
      <is>
        <t>Se evidenció de acuerdo al "Plan de Seguridad y Privacidad de la Información" en la pagina 6, la necesidad de implementar el modelo de Seguridad y Privacidad de la información en el DASCD , mediante la contratación de servicios que realicen el mantenimiento preventivo y correctivo de los bienes informáticos de la entidad en pro de la salvaguarda efectiva de la información responsabilidad del Departamento.
Se encontraron las evidencias correspondientes en el Plan Anual de Adquisiciones Z:\7- Seg otros inf\OCI\3. Mapas_Riesgos\Riesgos de gestión y corrupción\Primer_Seguimiento - 2021\Evidencias\4-Seguridad de la Información\Control 1 y lo descrito en el Plan de Seguridad y Privacidad de la Información"  y Plan de seguridad en https://www.serviciocivil.gov.co/portal/sites/default/files/planeacion/E-SIN-PL-002%20PLAN_DE_SEGURIDAD_Y_PRIVACIDAD_DE_LA_INFORMACION_DASCD_2021.pdf
Riesgo NO materializado.</t>
      </is>
    </nc>
  </rcc>
  <rcc rId="615" sId="7">
    <oc r="BJ20" t="inlineStr">
      <is>
        <t>Se observó en el primer cuatrimestre que la OTIC estableció el proyecto de implementación del MSPI en el "PLAN DE SEGURIDAD Y PRIVACIDAD DE LA INFORMACIÓN", en donde se planificaron los recursos necesarios para la implementación del MSPI. 
La evidencia se puede consultar en el link:  https://www.serviciocivil.gov.co/portal/transparencia/planeacion/pol%C3%ADticas-lineamientos-y-manuales/plan-de-seguridad-y-privacidad-de-la-0
Además, se observaron las líneas 54, 67 y 81, del plan anual de adquisiciones, en donde se encuentran relacionados los contratos planeados para el mantenimiento preventivo y correctivo de los bienes informáticos, almacenamiento en la nube y Antivirus, disponibles en la carpeta compartida Z en la ruta Z:\7- Seg otros inf\OCI\3. Mapas_Riesgos\Riesgos de gestión y corrupción\Primer_Seguimiento - 2021\Evidencias\4-Seguridad de la Información\Control 1
El riesgo no se ha materializado.</t>
      </is>
    </oc>
    <nc r="BJ20" t="inlineStr">
      <is>
        <t>Se observó en el primer cuatrimestre que la OTIC estableció el proyecto de implementación del MSPI en el "PLAN DE SEGURIDAD Y PRIVACIDAD DE LA INFORMACIÓN", en donde se planificaron los recursos necesarios para la implementación del MSPI. 
La evidencia se puede consultar en el link:  https://www.serviciocivil.gov.co/portal/transparencia/planeacion/pol%C3%ADticas-lineamientos-y-manuales/plan-de-seguridad-y-privacidad-de-la-0
Además, se observaron las líneas 54, 67 y 81, del plan anual de adquisiciones, en donde se encuentran relacionados los contratos planeados para el mantenimiento preventivo y correctivo de los bienes informáticos, almacenamiento en la nube y Antivirus, disponibles en la carpeta compartida Z en la ruta Z:\7- Seg otros inf\OCI\3. Mapas_Riesgos\Riesgos de gestión y corrupción\Primer_Seguimiento - 2021\Evidencias\4-Seguridad de la Información\Control 1.
Respecto a la línea 54, se evidenció que e este contrato tiene fecha 27/04/2021 (fecha de publicación en SECOP 04/05/2021). Teniendo en cuenta que el contrato anterior tenía fecha de vencimiento 05/04/2021, no se tuvo contrato durante 22 días. Adicionalmente, no se encontró en el anexo de especificaciones técnicas mínmas las condiciones de un contrato de mantenimiento.
Se recomienda, generar un otro sí en el contrato de mantenimiento, de manera que se incluyan las especificaciones técnicas mínimas y las condiciones de un contrato de mantenimiento.
El riesgo no se ha materializado.</t>
      </is>
    </nc>
  </rcc>
  <rfmt sheetId="7" sqref="BT20">
    <dxf>
      <fill>
        <patternFill patternType="solid">
          <bgColor theme="9"/>
        </patternFill>
      </fill>
    </dxf>
  </rfmt>
  <rcv guid="{9D7C660B-E13E-4EFC-B945-6DC22F8BEC0F}" action="delete"/>
  <rdn rId="0" localSheetId="1" customView="1" name="Z_9D7C660B_E13E_4EFC_B945_6DC22F8BEC0F_.wvu.Rows" hidden="1" oldHidden="1">
    <formula>PORTADA!$47:$1048576,PORTADA!$25:$32,PORTADA!$34:$42</formula>
    <oldFormula>PORTADA!$47:$1048576,PORTADA!$25:$32,PORTADA!$34:$42</oldFormula>
  </rdn>
  <rdn rId="0" localSheetId="1" customView="1" name="Z_9D7C660B_E13E_4EFC_B945_6DC22F8BEC0F_.wvu.Cols" hidden="1" oldHidden="1">
    <formula>PORTADA!$IV:$WVW,PORTADA!$XFC:$XFD</formula>
    <oldFormula>PORTADA!$IV:$WVW,PORTADA!$XFC:$XFD</oldFormula>
  </rdn>
  <rdn rId="0" localSheetId="7" customView="1" name="Z_9D7C660B_E13E_4EFC_B945_6DC22F8BEC0F_.wvu.Rows" hidden="1" oldHidden="1">
    <formula>'Riesgos Gestión'!$1:$7</formula>
    <oldFormula>'Riesgos Gestión'!$1:$7</oldFormula>
  </rdn>
  <rdn rId="0" localSheetId="7" customView="1" name="Z_9D7C660B_E13E_4EFC_B945_6DC22F8BEC0F_.wvu.Cols" hidden="1" oldHidden="1">
    <formula>'Riesgos Gestión'!$M:$BG,'Riesgos Gestión'!$BL:$BS</formula>
    <oldFormula>'Riesgos Gestión'!$M:$BG,'Riesgos Gestión'!$BL:$BS</oldFormula>
  </rdn>
  <rdn rId="0" localSheetId="7" customView="1" name="Z_9D7C660B_E13E_4EFC_B945_6DC22F8BEC0F_.wvu.FilterData" hidden="1" oldHidden="1">
    <formula>'Riesgos Gestión'!$A$11:$BU$1614</formula>
    <oldFormula>'Riesgos Gestión'!$A$11:$BU$1614</oldFormula>
  </rdn>
  <rdn rId="0" localSheetId="8" customView="1" name="Z_9D7C660B_E13E_4EFC_B945_6DC22F8BEC0F_.wvu.PrintArea" hidden="1" oldHidden="1">
    <formula>' Riesgos corrupción'!$A$1:$BM$13</formula>
    <oldFormula>' Riesgos corrupción'!$A$1:$BM$13</oldFormula>
  </rdn>
  <rdn rId="0" localSheetId="8" customView="1" name="Z_9D7C660B_E13E_4EFC_B945_6DC22F8BEC0F_.wvu.Cols" hidden="1" oldHidden="1">
    <formula>' Riesgos corrupción'!$J:$K,' Riesgos corrupción'!$CB:$CI</formula>
    <oldFormula>' Riesgos corrupción'!$J:$K,' Riesgos corrupción'!$CB:$CI</oldFormula>
  </rdn>
  <rdn rId="0" localSheetId="9" customView="1" name="Z_9D7C660B_E13E_4EFC_B945_6DC22F8BEC0F_.wvu.PrintArea" hidden="1" oldHidden="1">
    <formula>' Riesgos Seg Digital'!$A$1:$AH$14</formula>
    <oldFormula>' Riesgos Seg Digital'!$A$1:$AH$14</oldFormula>
  </rdn>
  <rdn rId="0" localSheetId="9" customView="1" name="Z_9D7C660B_E13E_4EFC_B945_6DC22F8BEC0F_.wvu.Cols" hidden="1" oldHidden="1">
    <formula>' Riesgos Seg Digital'!$K:$K</formula>
    <oldFormula>' Riesgos Seg Digital'!$K:$K</oldFormula>
  </rdn>
  <rcv guid="{9D7C660B-E13E-4EFC-B945-6DC22F8BEC0F}" action="add"/>
</revisions>
</file>

<file path=xl/revisions/revisionLog5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25" sId="7">
    <oc r="BI21" t="inlineStr">
      <is>
        <t>Se verifico la actualizacion del PETI a vigencia 2021.  La evidencia especifica se encuentra en el siguiente link https://www.serviciocivil.gov.co/portal/transparencia/planeacion/pol%C3%ADticas-lineamientos-y-manuales/plan-estrat%C3%A9gico-de-tecnolog%C3%ADas-de-la-0
Riesgo NO materializado.</t>
      </is>
    </oc>
    <nc r="BI21" t="inlineStr">
      <is>
        <t>Se verificó la actualización del PETI a vigencia 2021.  La evidencia específica se encuentra en el siguiente link https://www.serviciocivil.gov.co/portal/transparencia/planeacion/pol%C3%ADticas-lineamientos-y-manuales/plan-estrat%C3%A9gico-de-tecnolog%C3%ADas-de-la-0
Riesgo NO materializado.</t>
      </is>
    </nc>
  </rcc>
  <rfmt sheetId="7" sqref="BT21">
    <dxf>
      <fill>
        <patternFill patternType="solid">
          <bgColor theme="9"/>
        </patternFill>
      </fill>
    </dxf>
  </rfmt>
  <rcc rId="626" sId="7">
    <oc r="BI22" t="inlineStr">
      <is>
        <t>Se verifico la informacin presentada en el comité del 30 de abril en el docuemnto proeyctado que se encuentra como evidencia en la siguiente direccion.   Z:\7- Seg otros inf\OCI\3. Mapas_Riesgos\Riesgos de gestión y corrupción\Primer_Seguimiento - 2021\Evidencias\4-Seguridad de la Información\Control 3
Riesgo NO materializado.</t>
      </is>
    </oc>
    <nc r="BI22" t="inlineStr">
      <is>
        <t>Se verificó la información presentada en el comité del 30 de abril en el documento proeyctado que se encuentra como evidencia en la siguiente direccion.   Z:\7- Seg otros inf\OCI\3. Mapas_Riesgos\Riesgos de gestión y corrupción\Primer_Seguimiento - 2021\Evidencias\4-Seguridad de la Información\Control 3
Riesgo NO materializado.</t>
      </is>
    </nc>
  </rcc>
  <rcc rId="627" sId="7">
    <oc r="BJ22" t="inlineStr">
      <is>
        <t>Teniendo en cuenta la descripción del control existente de "El Jefe de la OTIC socializará trimestralmente el estado de la implementación del MSPI en los comités institucionales de gestión y desempeño, quedando la evidencia en las actas del comité.  Si no se puede realizar en el periodo establecido, se reprogramará la reunión para realizar la socialización pendiente.", se puede establecer que corresponde a una actividad y no a un control, ya que se debe tener en cuenta que el control (verifica, concilia, compara, coteja), por tanto no va a prevenir o detectar la materialización del riesgo o una de sus causas.
Por lo anterior se sugiere a la primera linea de defensa analizar el diseño e idoneidad del control y considerar la pertinencia de ajustarlo.
No fue posible verificar si el riesgo se ha materializado.</t>
      </is>
    </oc>
    <nc r="BJ22" t="inlineStr">
      <is>
        <r>
          <t>Teniendo en cuenta la descripción del control existente de "El Jefe de la OTIC socializará trimestralmente el estado de la implementación del MSPI en los comités institucionales de gestión y desempeño, quedando la evidencia en las actas del comité.  Si no se puede realizar en el periodo establecido, se reprogramará la reunión para realizar la socialización pendiente.",</t>
        </r>
        <r>
          <rPr>
            <sz val="10"/>
            <color rgb="FFFF0000"/>
            <rFont val="Calibri "/>
          </rPr>
          <t xml:space="preserve"> se puede establecer que corresponde a una actividad y no a un control, ya que se debe tener en cuenta que el control (verifica, concilia, compara, coteja), por tanto no va a prevenir o detectar la materialización del riesgo o una de sus causas.</t>
        </r>
        <r>
          <rPr>
            <sz val="10"/>
            <color indexed="8"/>
            <rFont val="Calibri "/>
          </rPr>
          <t xml:space="preserve">
Por lo anterior se sugiere a la primera linea de defensa analizar el diseño e idoneidad del control y considerar la pertinencia de ajustarlo.
No fue posible verificar si el riesgo se ha materializado.</t>
        </r>
      </is>
    </nc>
  </rcc>
  <rfmt sheetId="7" sqref="BT22">
    <dxf>
      <fill>
        <patternFill patternType="solid">
          <bgColor theme="9"/>
        </patternFill>
      </fill>
    </dxf>
  </rfmt>
  <rcc rId="628" sId="7">
    <oc r="BH23" t="inlineStr">
      <is>
        <t>Actualmente se trabaja en la acutalización de la Declaración de Aplicabilidad y en la matriz de riesgos de seguridad digital, relacionando los hallazgos encontrados en la aplicación del diagnóstico del estado del MSPI aplicado a finales de la vigencia anterior. Se presenta el borrador el instrumento, con los cambios que se han desarrollado hasta el momento. Se espera contar con la nueva versión de la matriz de riesgos formalizada para la siguiente revisión cuatrimestral.</t>
      </is>
    </oc>
    <nc r="BH23" t="inlineStr">
      <is>
        <t>Actualmente se trabaja en la actualización de la Declaración de Aplicabilidad y en la matriz de riesgos de seguridad digital, relacionando los hallazgos encontrados en la aplicación del diagnóstico del estado del MSPI aplicado a finales de la vigencia anterior. Se presenta el borrador el instrumento, con los cambios que se han desarrollado hasta el momento. Se espera contar con la nueva versión de la matriz de riesgos formalizada para la siguiente revisión cuatrimestral.</t>
      </is>
    </nc>
  </rcc>
  <rcc rId="629" sId="7">
    <oc r="BI23" t="inlineStr">
      <is>
        <t>Se valido frente a la nueva matriz de riesgoas en proceso de actualizacion, los cambios y ajsutes que se estan presentado para el primer cuatrimestre, algunso tales como el almcenamiento desprotegido, falta de cuidado en la dispociicion de los bienes informaticos, inadecuado control de cambios, entre otros que se describen en el anexo cargado como evidencia en :  Z:\7- Seg otros inf\OCI\3. Mapas_Riesgos\Riesgos de gestión y corrupción\Primer_Seguimiento - 2021\Evidencias\4-Seguridad de la Información\Control 4
Riesgo NO materializado.</t>
      </is>
    </oc>
    <nc r="BI23" t="inlineStr">
      <is>
        <t>Se validó frente a la nueva matriz de riesgos en proceso de actualización, los cambios y ajsutes que se estan presentado para el primer cuatrimestre, algunos tales como el almacenamiento desprotegido, falta de cuidado en la dispocición de los bienes informaticos, inadecuado control de cambios, entre otros que se describen en el anexo cargado como evidencia en :  Z:\7- Seg otros inf\OCI\3. Mapas_Riesgos\Riesgos de gestión y corrupción\Primer_Seguimiento - 2021\Evidencias\4-Seguridad de la Información\Control 4
Riesgo NO materializado.</t>
      </is>
    </nc>
  </rcc>
  <rcc rId="630" sId="7">
    <oc r="BJ23" t="inlineStr">
      <is>
        <t>Se observó en el primer cuatrimestre que la OTIC se encuentra actualizando la Declaración de Aplicabilidad y la matriz de riesgos de seguridad digital según la aplicación del diagnóstico del estado del MSPI realizado a finales del año 2020, por lo que presentó un borrador del instrumento, con los cambios que se han desarrollado hasta el momento y espera contar con la nueva versión de la matriz de riesgos formalizada para el siguiente cuatrimestre.
Ahora bien, con respecto a la descripción de este control, se entiende la intención de  mejorar los controles, con las actividades establecidas y puede ser un buen mecanismo de control, sin embargo en su redacción hace falta concretar  "cómo se realizará la actividad de control en si", sin la integracion de esta variable en la redacción del control se dificulta evaluar si la fuente u origen de la información, es suficiente y adecuada como  para la mitigación del riesgo.
Las evidencias se encuentran disponibles en el repositorio de la carpeta compartida Z en la ruta Z:\7- Seg otros inf\OCI\3. Mapas_Riesgos\Riesgos de gestión y corrupción\Primer_Seguimiento - 2021\Evidencias\4-Seguridad de la Información\Control 4
Se sugiere analizar el diseño del control y considerar la pertinencia de ajustarlo.
No fue posible verificar si el riesgo se ha materializado.</t>
      </is>
    </oc>
    <nc r="BJ23" t="inlineStr">
      <is>
        <r>
          <t xml:space="preserve">Se observó en el primer cuatrimestre que la OTIC se encuentra actualizando la Declaración de Aplicabilidad y la matriz de riesgos de seguridad digital según la aplicación del diagnóstico del estado del MSPI realizado a finales del año 2020, por lo que presentó un borrador del instrumento, con los cambios que se han desarrollado hasta el momento y espera contar con la nueva versión de la matriz de riesgos formalizada para el siguiente cuatrimestre.
Ahora bien, con respecto a la descripción de este control, se entiende la intención de  mejorar los controles, con las actividades establecidas y puede ser un buen mecanismo de control, sin embargo en su redacción hace falta concretar  "cómo se realizará la actividad de control en si", sin la integracion de esta variable en la redacción del control se dificulta evaluar si la fuente u origen de la información, es suficiente y adecuada como  para la mitigación del riesgo.
Las evidencias se encuentran disponibles en el repositorio de la carpeta compartida Z en la ruta Z:\7- Seg otros inf\OCI\3. Mapas_Riesgos\Riesgos de gestión y corrupción\Primer_Seguimiento - 2021\Evidencias\4-Seguridad de la Información\Control 4
</t>
        </r>
        <r>
          <rPr>
            <sz val="10"/>
            <color rgb="FFFF0000"/>
            <rFont val="Calibri "/>
          </rPr>
          <t xml:space="preserve">
Se sugiere analizar el diseño del control y considerar la pertinencia de ajustarlo.
</t>
        </r>
        <r>
          <rPr>
            <sz val="10"/>
            <color indexed="8"/>
            <rFont val="Calibri "/>
          </rPr>
          <t xml:space="preserve">
No fue posible verificar si el riesgo se ha materializado.</t>
        </r>
      </is>
    </nc>
  </rcc>
  <rfmt sheetId="7" sqref="BT23">
    <dxf>
      <fill>
        <patternFill patternType="solid">
          <bgColor theme="9"/>
        </patternFill>
      </fill>
    </dxf>
  </rfmt>
  <rfmt sheetId="7" sqref="BT24">
    <dxf>
      <fill>
        <patternFill patternType="solid">
          <bgColor theme="9"/>
        </patternFill>
      </fill>
    </dxf>
  </rfmt>
  <rcc rId="631" sId="7">
    <oc r="BH25" t="inlineStr">
      <is>
        <t>todas las solicitudes remitidas por las dependencias fueron enviadas a través del formato de solicitud, y en caso de tener la información incompleta fue devuelto para envio a producción de acuerdo a los tiempos acordados por el proceso de comunicaciones. Adjunto los formatos</t>
      </is>
    </oc>
    <nc r="BH25" t="inlineStr">
      <is>
        <t>todas las solicitudes remitidas por las dependencias fueron enviadas a través del formato de solicitud, y en caso de tener la información incompleta fue devuelto para envío a producción de acuerdo a los tiempos acordados por el proceso de comunicaciones. Adjunto los formatos</t>
      </is>
    </nc>
  </rcc>
  <rcc rId="632" sId="7">
    <oc r="BH26" t="inlineStr">
      <is>
        <t>todas las solicitudes remitidas por las dependencias fueron enviadas a través del formato de solicitud, y en caso de tener la información incompleta fue devuelto para envio a producción. Adjunto los formatos. En caso de que las dependencias envíen información sin ser verificada por el proceso de comunicaciones se hace un llamado de ateción, pero no se ha presentado la situacion durante la vigencia</t>
      </is>
    </oc>
    <nc r="BH26" t="inlineStr">
      <is>
        <t>todas las solicitudes remitidas por las dependencias fueron enviadas a través del formato de solicitud, y en caso de tener la información incompleta fue devuelto para envío a producción. Adjunto los formatos. En caso de que las dependencias envíen información sin ser verificada por el proceso de comunicaciones se hace un llamado de ateción, pero no se ha presentado la situacion durante la vigencia</t>
      </is>
    </nc>
  </rcc>
  <rcc rId="633" sId="7">
    <oc r="BI25" t="inlineStr">
      <is>
        <t>Se verifican las solicitudes, donde las dependencias realizan la solicitud por medo del formato establecido para tal fin, una vez verificado el diligenciamiento Comunicaciones puede devolverlo para correcciones y/o en caso de estar correcto se procede a realizar la solicitud correspondiente y se informa a la dependiencia de la realización para su verificación,  así mismo sobre los percances que puedan darse y como se solventaron.
Riesgo No materializado.</t>
      </is>
    </oc>
    <nc r="BI25" t="inlineStr">
      <is>
        <t>Se verifican las solicitudes, donde las dependencias realizan la solicitud por medio del formato establecido para tal fin, una vez verificado el diligenciamiento Comunicaciones puede devolverlo para correcciones y/o en caso de estar correcto se procede a realizar la solicitud correspondiente y se informa a la dependiencia de la realización para su verificación,  así mismo sobre los percances que puedan darse y como se solventaron.
Riesgo No materializado.</t>
      </is>
    </nc>
  </rcc>
  <rfmt sheetId="7" sqref="BT25">
    <dxf>
      <fill>
        <patternFill patternType="solid">
          <bgColor theme="9"/>
        </patternFill>
      </fill>
    </dxf>
  </rfmt>
  <rcv guid="{9D7C660B-E13E-4EFC-B945-6DC22F8BEC0F}" action="delete"/>
  <rdn rId="0" localSheetId="1" customView="1" name="Z_9D7C660B_E13E_4EFC_B945_6DC22F8BEC0F_.wvu.Rows" hidden="1" oldHidden="1">
    <formula>PORTADA!$47:$1048576,PORTADA!$25:$32,PORTADA!$34:$42</formula>
    <oldFormula>PORTADA!$47:$1048576,PORTADA!$25:$32,PORTADA!$34:$42</oldFormula>
  </rdn>
  <rdn rId="0" localSheetId="1" customView="1" name="Z_9D7C660B_E13E_4EFC_B945_6DC22F8BEC0F_.wvu.Cols" hidden="1" oldHidden="1">
    <formula>PORTADA!$IV:$WVW,PORTADA!$XFC:$XFD</formula>
    <oldFormula>PORTADA!$IV:$WVW,PORTADA!$XFC:$XFD</oldFormula>
  </rdn>
  <rdn rId="0" localSheetId="7" customView="1" name="Z_9D7C660B_E13E_4EFC_B945_6DC22F8BEC0F_.wvu.Rows" hidden="1" oldHidden="1">
    <formula>'Riesgos Gestión'!$1:$7</formula>
    <oldFormula>'Riesgos Gestión'!$1:$7</oldFormula>
  </rdn>
  <rdn rId="0" localSheetId="7" customView="1" name="Z_9D7C660B_E13E_4EFC_B945_6DC22F8BEC0F_.wvu.Cols" hidden="1" oldHidden="1">
    <formula>'Riesgos Gestión'!$M:$BG,'Riesgos Gestión'!$BL:$BS</formula>
    <oldFormula>'Riesgos Gestión'!$M:$BG,'Riesgos Gestión'!$BL:$BS</oldFormula>
  </rdn>
  <rdn rId="0" localSheetId="7" customView="1" name="Z_9D7C660B_E13E_4EFC_B945_6DC22F8BEC0F_.wvu.FilterData" hidden="1" oldHidden="1">
    <formula>'Riesgos Gestión'!$A$11:$BU$1614</formula>
    <oldFormula>'Riesgos Gestión'!$A$11:$BU$1614</oldFormula>
  </rdn>
  <rdn rId="0" localSheetId="8" customView="1" name="Z_9D7C660B_E13E_4EFC_B945_6DC22F8BEC0F_.wvu.PrintArea" hidden="1" oldHidden="1">
    <formula>' Riesgos corrupción'!$A$1:$BM$13</formula>
    <oldFormula>' Riesgos corrupción'!$A$1:$BM$13</oldFormula>
  </rdn>
  <rdn rId="0" localSheetId="8" customView="1" name="Z_9D7C660B_E13E_4EFC_B945_6DC22F8BEC0F_.wvu.Cols" hidden="1" oldHidden="1">
    <formula>' Riesgos corrupción'!$J:$K,' Riesgos corrupción'!$CB:$CI</formula>
    <oldFormula>' Riesgos corrupción'!$J:$K,' Riesgos corrupción'!$CB:$CI</oldFormula>
  </rdn>
  <rdn rId="0" localSheetId="9" customView="1" name="Z_9D7C660B_E13E_4EFC_B945_6DC22F8BEC0F_.wvu.PrintArea" hidden="1" oldHidden="1">
    <formula>' Riesgos Seg Digital'!$A$1:$AH$14</formula>
    <oldFormula>' Riesgos Seg Digital'!$A$1:$AH$14</oldFormula>
  </rdn>
  <rdn rId="0" localSheetId="9" customView="1" name="Z_9D7C660B_E13E_4EFC_B945_6DC22F8BEC0F_.wvu.Cols" hidden="1" oldHidden="1">
    <formula>' Riesgos Seg Digital'!$K:$K</formula>
    <oldFormula>' Riesgos Seg Digital'!$K:$K</oldFormula>
  </rdn>
  <rcv guid="{9D7C660B-E13E-4EFC-B945-6DC22F8BEC0F}" action="add"/>
</revisions>
</file>

<file path=xl/revisions/revisionLog5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7" sqref="BT26">
    <dxf>
      <fill>
        <patternFill patternType="solid">
          <bgColor theme="9"/>
        </patternFill>
      </fill>
    </dxf>
  </rfmt>
  <rfmt sheetId="7" sqref="BT27">
    <dxf>
      <fill>
        <patternFill patternType="solid">
          <bgColor rgb="FFFFFF00"/>
        </patternFill>
      </fill>
    </dxf>
  </rfmt>
  <rcv guid="{9D7C660B-E13E-4EFC-B945-6DC22F8BEC0F}" action="delete"/>
  <rdn rId="0" localSheetId="1" customView="1" name="Z_9D7C660B_E13E_4EFC_B945_6DC22F8BEC0F_.wvu.Rows" hidden="1" oldHidden="1">
    <formula>PORTADA!$47:$1048576,PORTADA!$25:$32,PORTADA!$34:$42</formula>
    <oldFormula>PORTADA!$47:$1048576,PORTADA!$25:$32,PORTADA!$34:$42</oldFormula>
  </rdn>
  <rdn rId="0" localSheetId="1" customView="1" name="Z_9D7C660B_E13E_4EFC_B945_6DC22F8BEC0F_.wvu.Cols" hidden="1" oldHidden="1">
    <formula>PORTADA!$IV:$WVW,PORTADA!$XFC:$XFD</formula>
    <oldFormula>PORTADA!$IV:$WVW,PORTADA!$XFC:$XFD</oldFormula>
  </rdn>
  <rdn rId="0" localSheetId="7" customView="1" name="Z_9D7C660B_E13E_4EFC_B945_6DC22F8BEC0F_.wvu.Rows" hidden="1" oldHidden="1">
    <formula>'Riesgos Gestión'!$1:$7</formula>
    <oldFormula>'Riesgos Gestión'!$1:$7</oldFormula>
  </rdn>
  <rdn rId="0" localSheetId="7" customView="1" name="Z_9D7C660B_E13E_4EFC_B945_6DC22F8BEC0F_.wvu.Cols" hidden="1" oldHidden="1">
    <formula>'Riesgos Gestión'!$M:$BG,'Riesgos Gestión'!$BL:$BS</formula>
    <oldFormula>'Riesgos Gestión'!$M:$BG,'Riesgos Gestión'!$BL:$BS</oldFormula>
  </rdn>
  <rdn rId="0" localSheetId="7" customView="1" name="Z_9D7C660B_E13E_4EFC_B945_6DC22F8BEC0F_.wvu.FilterData" hidden="1" oldHidden="1">
    <formula>'Riesgos Gestión'!$A$11:$BU$1614</formula>
    <oldFormula>'Riesgos Gestión'!$A$11:$BU$1614</oldFormula>
  </rdn>
  <rdn rId="0" localSheetId="8" customView="1" name="Z_9D7C660B_E13E_4EFC_B945_6DC22F8BEC0F_.wvu.PrintArea" hidden="1" oldHidden="1">
    <formula>' Riesgos corrupción'!$A$1:$BM$13</formula>
    <oldFormula>' Riesgos corrupción'!$A$1:$BM$13</oldFormula>
  </rdn>
  <rdn rId="0" localSheetId="8" customView="1" name="Z_9D7C660B_E13E_4EFC_B945_6DC22F8BEC0F_.wvu.Cols" hidden="1" oldHidden="1">
    <formula>' Riesgos corrupción'!$J:$K,' Riesgos corrupción'!$CB:$CI</formula>
    <oldFormula>' Riesgos corrupción'!$J:$K,' Riesgos corrupción'!$CB:$CI</oldFormula>
  </rdn>
  <rdn rId="0" localSheetId="9" customView="1" name="Z_9D7C660B_E13E_4EFC_B945_6DC22F8BEC0F_.wvu.PrintArea" hidden="1" oldHidden="1">
    <formula>' Riesgos Seg Digital'!$A$1:$AH$14</formula>
    <oldFormula>' Riesgos Seg Digital'!$A$1:$AH$14</oldFormula>
  </rdn>
  <rdn rId="0" localSheetId="9" customView="1" name="Z_9D7C660B_E13E_4EFC_B945_6DC22F8BEC0F_.wvu.Cols" hidden="1" oldHidden="1">
    <formula>' Riesgos Seg Digital'!$K:$K</formula>
    <oldFormula>' Riesgos Seg Digital'!$K:$K</oldFormula>
  </rdn>
  <rcv guid="{9D7C660B-E13E-4EFC-B945-6DC22F8BEC0F}" action="add"/>
</revisions>
</file>

<file path=xl/revisions/revisionLog5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52" sId="7">
    <oc r="BI28" t="inlineStr">
      <is>
        <t>Se verifica el proceso de  la capacitación Tiempos de respuesta peticiones a cargo del Profesional Cesar Riaño del proceso Atención al Ciudadano, se puede evidenciar en las evidencias dispuestas en la ruta Z:\7- Seg otros inf\OCI\3. Mapas_Riesgos\Riesgos de gestión y corrupción\Primer_Seguimiento - 2021\Evidencias\6-Atencion_Ciudadano\Control 2 Capacitación, todo el proceso de convocatoria, presentación, encuesta y listado de asistencia.
Riesgo no materializado</t>
      </is>
    </oc>
    <nc r="BI28" t="inlineStr">
      <is>
        <t>Se verifica el proceso de  la capacitación Tiempos de respuesta peticiones a cargo del Profesional Contratista que es líder del proceso Atención al Ciudadano, se puede evidenciar en las evidencias dispuestas en la ruta Z:\7- Seg otros inf\OCI\3. Mapas_Riesgos\Riesgos de gestión y corrupción\Primer_Seguimiento - 2021\Evidencias\6-Atencion_Ciudadano\Control 2 Capacitación, todo el proceso de convocatoria, presentación, encuesta y listado de asistencia.
Riesgo no materializado</t>
      </is>
    </nc>
  </rcc>
  <rfmt sheetId="7" sqref="BT28">
    <dxf>
      <fill>
        <patternFill patternType="solid">
          <bgColor theme="9"/>
        </patternFill>
      </fill>
    </dxf>
  </rfmt>
  <rcc rId="653" sId="7">
    <oc r="BI29" t="inlineStr">
      <is>
        <r>
          <t xml:space="preserve">Se verifico mediante el </t>
        </r>
        <r>
          <rPr>
            <i/>
            <sz val="10"/>
            <color indexed="8"/>
            <rFont val="Calibri"/>
            <family val="2"/>
          </rPr>
          <t xml:space="preserve">ACTA del 23-04-2021_Oficinas de Control Interno </t>
        </r>
        <r>
          <rPr>
            <sz val="10"/>
            <color indexed="8"/>
            <rFont val="Calibri"/>
            <family val="2"/>
          </rPr>
          <t xml:space="preserve">que los profesionales del equipo técnico , se reunieron  para definir </t>
        </r>
        <r>
          <rPr>
            <i/>
            <sz val="10"/>
            <color indexed="8"/>
            <rFont val="Calibri"/>
            <family val="2"/>
          </rPr>
          <t xml:space="preserve">los criterios técnicos que se tendrán para la conceptualización y la asesoría en el tema de creación de las oficinas de control interno disciplinario.
</t>
        </r>
        <r>
          <rPr>
            <sz val="10"/>
            <color indexed="8"/>
            <rFont val="Calibri"/>
            <family val="2"/>
          </rPr>
          <t xml:space="preserve">
Evidencia </t>
        </r>
        <r>
          <rPr>
            <i/>
            <sz val="10"/>
            <color indexed="8"/>
            <rFont val="Calibri"/>
            <family val="2"/>
          </rPr>
          <t>ACTA del 23-04-2021_Oficinas de Control Interno</t>
        </r>
        <r>
          <rPr>
            <sz val="10"/>
            <color indexed="8"/>
            <rFont val="Calibri"/>
            <family val="2"/>
          </rPr>
          <t xml:space="preserve">  en la ruta </t>
        </r>
        <r>
          <rPr>
            <sz val="10"/>
            <color theme="4" tint="-0.499984740745262"/>
            <rFont val="Calibri"/>
            <family val="2"/>
          </rPr>
          <t xml:space="preserve">Z:\7- Seg otros inf\OCI\3. Mapas_Riesgos\Riesgos de gestión y corrupción\Primer_Seguimiento - 2021\Evidencias\7-Organizacion_Trabajo
</t>
        </r>
        <r>
          <rPr>
            <sz val="10"/>
            <color theme="1"/>
            <rFont val="Calibri"/>
            <family val="2"/>
          </rPr>
          <t>Riesgo No materializado</t>
        </r>
      </is>
    </oc>
    <nc r="BI29" t="inlineStr">
      <is>
        <r>
          <t xml:space="preserve">Se verificó mediante el </t>
        </r>
        <r>
          <rPr>
            <i/>
            <sz val="10"/>
            <color indexed="8"/>
            <rFont val="Calibri"/>
            <family val="2"/>
          </rPr>
          <t xml:space="preserve">ACTA del 23-04-2021_Oficinas de Control Interno </t>
        </r>
        <r>
          <rPr>
            <sz val="10"/>
            <color indexed="8"/>
            <rFont val="Calibri"/>
            <family val="2"/>
          </rPr>
          <t xml:space="preserve">que los profesionales del equipo técnico , se reunieron  para definir </t>
        </r>
        <r>
          <rPr>
            <i/>
            <sz val="10"/>
            <color indexed="8"/>
            <rFont val="Calibri"/>
            <family val="2"/>
          </rPr>
          <t xml:space="preserve">los criterios técnicos que se tendrán para la conceptualización y la asesoría en el tema de creación de las oficinas de control interno disciplinario.
</t>
        </r>
        <r>
          <rPr>
            <sz val="10"/>
            <color indexed="8"/>
            <rFont val="Calibri"/>
            <family val="2"/>
          </rPr>
          <t xml:space="preserve">
Evidencia </t>
        </r>
        <r>
          <rPr>
            <i/>
            <sz val="10"/>
            <color indexed="8"/>
            <rFont val="Calibri"/>
            <family val="2"/>
          </rPr>
          <t>ACTA del 23-04-2021_Oficinas de Control Interno</t>
        </r>
        <r>
          <rPr>
            <sz val="10"/>
            <color indexed="8"/>
            <rFont val="Calibri"/>
            <family val="2"/>
          </rPr>
          <t xml:space="preserve">  en la ruta </t>
        </r>
        <r>
          <rPr>
            <sz val="10"/>
            <color theme="4" tint="-0.499984740745262"/>
            <rFont val="Calibri"/>
            <family val="2"/>
          </rPr>
          <t xml:space="preserve">Z:\7- Seg otros inf\OCI\3. Mapas_Riesgos\Riesgos de gestión y corrupción\Primer_Seguimiento - 2021\Evidencias\7-Organizacion_Trabajo
</t>
        </r>
        <r>
          <rPr>
            <sz val="10"/>
            <color theme="1"/>
            <rFont val="Calibri"/>
            <family val="2"/>
          </rPr>
          <t>Riesgo No materializado</t>
        </r>
      </is>
    </nc>
  </rcc>
  <rfmt sheetId="7" sqref="BT29">
    <dxf>
      <fill>
        <patternFill patternType="solid">
          <bgColor theme="9"/>
        </patternFill>
      </fill>
    </dxf>
  </rfmt>
</revisions>
</file>

<file path=xl/revisions/revisionLog5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7" sqref="BT30">
    <dxf>
      <fill>
        <patternFill patternType="solid">
          <bgColor rgb="FFFFFF00"/>
        </patternFill>
      </fill>
    </dxf>
  </rfmt>
  <rfmt sheetId="7" sqref="BT30">
    <dxf>
      <fill>
        <patternFill>
          <bgColor theme="9"/>
        </patternFill>
      </fill>
    </dxf>
  </rfmt>
  <rfmt sheetId="7" sqref="BT31">
    <dxf>
      <fill>
        <patternFill patternType="solid">
          <bgColor theme="9"/>
        </patternFill>
      </fill>
    </dxf>
  </rfmt>
  <rfmt sheetId="7" sqref="BT32">
    <dxf>
      <fill>
        <patternFill patternType="solid">
          <bgColor theme="9"/>
        </patternFill>
      </fill>
    </dxf>
  </rfmt>
  <rcc rId="654" sId="7">
    <oc r="BJ32" t="inlineStr">
      <is>
        <t>Se observó en el primer cuatrimestre el líder de bienestar y el líder de capacitación, identificaron la población objetivo de acuerdo a los criterios de participación establecidos por actividad y emitieron mediante circular externa 004 de 2021 (22 de enero) dicha información para todas las Entidades distritales. 
En ese entendido y conforme a las evidencias aportadas por el responsable y verificadas por la Oficina de Control Interno, se puede establecer que el control implementado ha sido oportuno, efectivo y contribuye a la mitigación del riesgo.
Las evidencias pueden ser consultadas en link https://www.serviciocivil.gov.co/portal/transparencia/marco-legal/lineamientos/circular-externa-004
Se sugiere revisar la información consignada por la segunda línea de defensa que se encuentra desactualizada y considerar la pertinencia de ajustarla.
El riesgo no se ha materializado.</t>
      </is>
    </oc>
    <nc r="BJ32" t="inlineStr">
      <is>
        <r>
          <t xml:space="preserve">Se observó en el primer cuatrimestre el líder de bienestar y el líder de capacitación, identificaron la población objetivo de acuerdo a los criterios de participación establecidos por actividad y emitieron mediante circular externa 004 de 2021 (22 de enero) dicha información para todas las Entidades distritales. 
En ese entendido y conforme a las evidencias aportadas por el responsable y verificadas por la Oficina de Control Interno, se puede establecer que el control implementado ha sido oportuno, efectivo y contribuye a la mitigación del riesgo.
Las evidencias pueden ser consultadas en link https://www.serviciocivil.gov.co/portal/transparencia/marco-legal/lineamientos/circular-externa-004
</t>
        </r>
        <r>
          <rPr>
            <sz val="10"/>
            <color rgb="FFFF0000"/>
            <rFont val="Calibri "/>
          </rPr>
          <t xml:space="preserve">
Se sugiere revisar la información consignada por la segunda línea de defensa que se encuentra desactualizada y considerar la pertinencia de ajustarla.</t>
        </r>
        <r>
          <rPr>
            <sz val="10"/>
            <color indexed="8"/>
            <rFont val="Calibri "/>
          </rPr>
          <t xml:space="preserve">
El riesgo no se ha materializado.</t>
        </r>
      </is>
    </nc>
  </rcc>
  <rfmt sheetId="7" sqref="BT33">
    <dxf>
      <fill>
        <patternFill patternType="solid">
          <bgColor theme="9"/>
        </patternFill>
      </fill>
    </dxf>
  </rfmt>
  <rfmt sheetId="7" sqref="BT34">
    <dxf>
      <fill>
        <patternFill patternType="solid">
          <bgColor theme="9"/>
        </patternFill>
      </fill>
    </dxf>
  </rfmt>
  <rfmt sheetId="7" sqref="BT35">
    <dxf>
      <fill>
        <patternFill patternType="solid">
          <bgColor theme="9"/>
        </patternFill>
      </fill>
    </dxf>
  </rfmt>
  <rcc rId="655" sId="7">
    <oc r="BH36" t="inlineStr">
      <is>
        <t>Se realizó la verificacion de las Nóminas liquidadas por el sistema PERNO, incluyendo las novedades mesuales y se verifico y valido mes a mes (enero, febrero, marzo, abril). Verificacion de la Informacion en D:\DASCD_acarranza\6TH2021\Nominas 2021\Nominas Sueldos y en la carpeta de evidencias Z:\7- Seg otros inf\OCI\3. Mapas_Riesgos\Riesgos de gestión y corrupción\Primer_Seguimiento - 2021\Evidencias.</t>
      </is>
    </oc>
    <nc r="BH36" t="inlineStr">
      <is>
        <t>Se realizó la verificacion de las Nóminas liquidadas por el sistema PERNO, incluyendo las novedades mesuales y se verificó y validó mes a mes (enero, febrero, marzo, abril). Verificacion de la Informacion en D:\DASCD_acarranza\6TH2021\Nominas 2021\Nominas Sueldos y en la carpeta de evidencias Z:\7- Seg otros inf\OCI\3. Mapas_Riesgos\Riesgos de gestión y corrupción\Primer_Seguimiento - 2021\Evidencias.</t>
      </is>
    </nc>
  </rcc>
  <rcc rId="656" sId="7">
    <oc r="BH37" t="inlineStr">
      <is>
        <t>Se realizó la verificacion de las Nóminas liquidadas por el sistema PERNO, incluyendo las novedades mesuales y se verifico y valido mes a mes (enero, febrero, marzo, abril). Se valida la liquidacion de la nómina PERNO, VS. Nómina liquidada en archivo excel, Verificacion de la Informacion en D:\DASCD_acarranza\6TH2021\Nominas 2021\Nominas Sueldos y en la carpeta de evidencias Z:\7- Seg otros inf\OCI\3. Mapas_Riesgos\Riesgos de gestión y corrupción\Primer_Seguimiento - 2021\Evidencias.</t>
      </is>
    </oc>
    <nc r="BH37" t="inlineStr">
      <is>
        <t>Se realizó la verificacion de las Nóminas liquidadas por el sistema PERNO, incluyendo las novedades mesuales y se verificó y validó mes a mes (enero, febrero, marzo, abril). Se valida la liquidacion de la nómina PERNO, VS. Nómina liquidada en archivo excel, Verificación de la Informacion en D:\DASCD_acarranza\6TH2021\Nominas 2021\Nominas Sueldos y en la carpeta de evidencias Z:\7- Seg otros inf\OCI\3. Mapas_Riesgos\Riesgos de gestión y corrupción\Primer_Seguimiento - 2021\Evidencias.</t>
      </is>
    </nc>
  </rcc>
  <rcc rId="657" sId="7">
    <oc r="BJ36" t="inlineStr">
      <is>
        <t>Desde la tercera línea de defensa, me abstengo de opinar frente  a la ejecución de los controles establecidos para evitar realizar pagos erróneos en la nómina de la entidad, ya que no se tuvo acceso a las evidencias reportadas por la primera línea de defensa.
Por lo anterior se recomienda, Crer una carpeta para cargar los soportes de la ejecición de las actividades previstas para controlar los riesgos. La ruta sugerida para crear la carpeta y cargar los soportes es: Z:\7- Seg otros inf\6.OCI\3. Mapas_Riesgos\Riesgos de gestión y corrupción\Primer_Seguimiento - 2021\Evidencias</t>
      </is>
    </oc>
    <nc r="BJ36" t="inlineStr">
      <is>
        <t>Desde la tercera línea de defensa, no es posible emitir una opinión frente  a la ejecución de los controles establecidos para evitar realizar pagos erróneos en la nómina de la entidad, ya que no se tuvo acceso a las evidencias reportadas por la primera línea de defensa.
Por lo anterior se recomienda, Crer una carpeta para cargar los soportes de la ejecición de las actividades previstas para controlar los riesgos. La ruta sugerida para crear la carpeta y cargar los soportes es: Z:\7- Seg otros inf\6.OCI\3. Mapas_Riesgos\Riesgos de gestión y corrupción\Primer_Seguimiento - 2021\Evidencias</t>
      </is>
    </nc>
  </rcc>
  <rcc rId="658" sId="7">
    <oc r="BJ37" t="inlineStr">
      <is>
        <t>Desde la tercera línea de defensa, me abstengo de opinar frente  a la ejecución de los controles establecidos para evitar realizar pagos erróneos en la nómina de la entidad, ya que no se tuvo acceso a las evidencias reportadas por la primera línea de defensa.
Por lo anterior se recomienda, Crer una carpeta para cargar los soportes de la ejecición de las actividades previstas para controlar los riesgos. La ruta sugerida para crear la carpeta y cargar los soportes es: Z:\7- Seg otros inf\6.OCI\3. Mapas_Riesgos\Riesgos de gestión y corrupción\Primer_Seguimiento - 2021\Evidencias</t>
      </is>
    </oc>
    <nc r="BJ37" t="inlineStr">
      <is>
        <t>Desde la tercera línea de defensa, no es posible emitir una opinión frente  a la ejecución de los controles establecidos para evitar realizar pagos erróneos en la nómina de la entidad, ya que no se tuvo acceso a las evidencias reportadas por la primera línea de defensa.
Por lo anterior se recomienda, Crer una carpeta para cargar los soportes de la ejecición de las actividades previstas para controlar los riesgos. La ruta sugerida para crear la carpeta y cargar los soportes es: Z:\7- Seg otros inf\6.OCI\3. Mapas_Riesgos\Riesgos de gestión y corrupción\Primer_Seguimiento - 2021\Evidencias</t>
      </is>
    </nc>
  </rcc>
  <rfmt sheetId="7" sqref="BT36:BT37">
    <dxf>
      <fill>
        <patternFill patternType="solid">
          <bgColor rgb="FFFFFF00"/>
        </patternFill>
      </fill>
    </dxf>
  </rfmt>
  <rcc rId="659" sId="7">
    <oc r="BH38" t="inlineStr">
      <is>
        <t>Se pone en funcionamiento la bodega No 2, ubicada en la calle 16 NO. 9-64 local 1. El auxiliar administrativo encargado del almacén realizó el traslado  de bines a la nueva ubicación y  los movimientos diarios de bodega en relación a entradas y salidas del sistema de información SAE/SAI.  El inventario se encuentra actualizado y documentado en documentos magnéticos (por movimientos realizados durante la emergencia sanitaria COVID-19) y las carpetas físicas de ingreso A-RFA-FM-009 , traslados  A-RFA-FM-014 y salidas de bienes A-RFA-FM-007 en custodia del auxiliar administrativo encargado del almacén y bajo el seguimiento del Profesional Especializado de recursos físicos. No se ha requerido hacer uso del A-RFA-PR-010  Procedimiento Manejo de Hurto o pérdida de bienes  ni afectar la póliza de seguros durante la vigencia 2021.  Se realiza el segumiento trimes tral de inventarios el día 26 de marzo de 2021, sin que se evidencie faltantes o sobrantes no justificados o perdidas.</t>
      </is>
    </oc>
    <nc r="BH38" t="inlineStr">
      <is>
        <t>Se pone en funcionamiento la bodega No 2, ubicada en la calle 16 NO. 9-64 local 1. El auxiliar administrativo encargado del almacén realizó el traslado  de bines a la nueva ubicación y  los movimientos diarios de bodega en relación a entradas y salidas del sistema de información SAE/SAI.  El inventario se encuentra actualizado y documentado en documentos magnéticos (por movimientos realizados durante la emergencia sanitaria COVID-19) y las carpetas físicas de ingreso A-RFA-FM-009 , traslados  A-RFA-FM-014 y salidas de bienes A-RFA-FM-007 en custodia del auxiliar administrativo encargado del almacén y bajo el seguimiento del Profesional Especializado de recursos físicos. No se ha requerido hacer uso del A-RFA-PR-010  Procedimiento Manejo de Hurto o pérdida de bienes  ni afectar la póliza de seguros durante la vigencia 2021.  Se realiza el segumiento trimestral de inventarios el día 26 de marzo de 2021, sin que se evidencie faltantes o sobrantes no justificados o pérdidas.</t>
      </is>
    </nc>
  </rcc>
  <rcc rId="660" sId="7">
    <oc r="BJ38" t="inlineStr">
      <is>
        <t>Se observó en el primer cuatrimestre la ejecución del control, ya que se realizó inventario el día 26 de marzo de 2021, sin que se evidencie faltantes o sobrantes no justificados o perdidas, evidenciando un adecuado registro y control en el sistema SARE de las entradas y salidas de inventario. igualmente se informó que no se ha requerido hacer uso del A-RFA-PR-010  Procedimiento Manejo de Hurto o pérdida de bienes  ni afectar la póliza de seguros durante la vigencia 2021
El control se viene ejecutando, las evidencias fotográficas fueron presentadas se está en la carpeta Z:\7- Seg otros inf\6.OCI\3. Mapas_Riesgos\Riesgos de gestión y corrupción\Primer_Seguimiento - 2021\Evidencias\10-G_Recursos_Fisicos_Ambientales\Pérdida por daño o hurto
Riesgo NO materializado.</t>
      </is>
    </oc>
    <nc r="BJ38" t="inlineStr">
      <is>
        <t>Se observó en el primer cuatrimestre la ejecución del control, ya que se realizó inventario el día 26 de marzo de 2021, sin que se evidencie faltantes o sobrantes no justificados o pérdidas, evidenciando un adecuado registro y control en el sistema SARE de las entradas y salidas de inventario. igualmente se informó que no se ha requerido hacer uso del A-RFA-PR-010  Procedimiento Manejo de Hurto o pérdida de bienes  ni afectar la póliza de seguros durante la vigencia 2021
El control se viene ejecutando, las evidencias fotográficas fueron presentadas se está en la carpeta Z:\7- Seg otros inf\6.OCI\3. Mapas_Riesgos\Riesgos de gestión y corrupción\Primer_Seguimiento - 2021\Evidencias\10-G_Recursos_Fisicos_Ambientales\Pérdida por daño o hurto
Riesgo NO materializado.</t>
      </is>
    </nc>
  </rcc>
  <rfmt sheetId="7" sqref="BT38">
    <dxf>
      <fill>
        <patternFill patternType="solid">
          <bgColor theme="9"/>
        </patternFill>
      </fill>
    </dxf>
  </rfmt>
  <rcc rId="661" sId="7">
    <oc r="BH39" t="inlineStr">
      <is>
        <t xml:space="preserve">En el segumiento  de inventarios realizado en el mes de marzo del 2021, se realiza toma fisica de inventarios a los funcionarios Diva Ruiz (58 elementos), Pedro Vargas (7 elementos), William Pinilla (4 elementos) y Cristian Urrea (7 elementos), se verifican uno a uno sin ninguna novedad a lo cual los funcionarios firman a satisfacción. </t>
      </is>
    </oc>
    <nc r="BH39" t="inlineStr">
      <is>
        <t xml:space="preserve">En el segumiento  de inventarios realizado en el mes de marzo del 2021, se realiza toma física de inventarios a los funcionarios Diva Ruiz (58 elementos), Pedro Vargas (7 elementos), William Pinilla (4 elementos) y Cristian Urrea (7 elementos), se verifican uno a uno sin ninguna novedad a lo cual los funcionarios firman a satisfacción. </t>
      </is>
    </nc>
  </rcc>
  <rfmt sheetId="7" sqref="BT39">
    <dxf>
      <fill>
        <patternFill patternType="solid">
          <bgColor theme="9"/>
        </patternFill>
      </fill>
    </dxf>
  </rfmt>
  <rfmt sheetId="7" sqref="BT40">
    <dxf>
      <fill>
        <patternFill patternType="solid">
          <bgColor theme="9"/>
        </patternFill>
      </fill>
    </dxf>
  </rfmt>
  <rfmt sheetId="7" sqref="BT41">
    <dxf>
      <fill>
        <patternFill patternType="solid">
          <bgColor theme="9"/>
        </patternFill>
      </fill>
    </dxf>
  </rfmt>
  <rcc rId="662" sId="7">
    <oc r="BJ41" t="inlineStr">
      <is>
        <t>Durante el prmer cuatrimestre del año 2021, no se ha desarrollado la campaña de sensibilización al interior de la Entidad sobre el uso y cuidado de los bienes asignados a cada funcionario
No se materializó el riesgo.</t>
      </is>
    </oc>
    <nc r="BJ41" t="inlineStr">
      <is>
        <r>
          <rPr>
            <sz val="10"/>
            <color rgb="FFFF0000"/>
            <rFont val="Calibri"/>
            <family val="2"/>
          </rPr>
          <t>Durante el prmer cuatrimestre del año 2021, no se ha desarrollado la campaña de sensibilización al interior de la Entidad sobre el uso y cuidado de los bienes asignados a cada funcionario</t>
        </r>
        <r>
          <rPr>
            <sz val="10"/>
            <color theme="1"/>
            <rFont val="Calibri"/>
            <family val="2"/>
          </rPr>
          <t xml:space="preserve">
No se materializó el riesgo.</t>
        </r>
      </is>
    </nc>
  </rcc>
  <rfmt sheetId="7" sqref="BT42">
    <dxf>
      <fill>
        <patternFill patternType="solid">
          <bgColor theme="9"/>
        </patternFill>
      </fill>
    </dxf>
  </rfmt>
  <rfmt sheetId="7" sqref="BT43">
    <dxf>
      <fill>
        <patternFill patternType="solid">
          <bgColor theme="9"/>
        </patternFill>
      </fill>
    </dxf>
  </rfmt>
  <rfmt sheetId="7" sqref="BT44">
    <dxf>
      <fill>
        <patternFill patternType="solid">
          <bgColor theme="9"/>
        </patternFill>
      </fill>
    </dxf>
  </rfmt>
  <rcc rId="663" sId="7">
    <oc r="BJ44" t="inlineStr">
      <is>
        <t xml:space="preserve">Se observó en el primer cuatrimestre que se definió cronograma y temas de socialización y se envío a Dirección Proyecto  Circular Socializaciones Gestión Documental, en este cuatrimestre no se realizan capacitaciones porque se encuentra el proyecto de circular en la Dirección.
Las evidencias se encuentran disponibles en   X:\Arch_colaborativo\4-Segimiento_Plan_accion_2021\400_SGCCD\5-PINAR
El control se viene ejecutando de acuerdo con las evidencias presentadas
El riesgo no se ha materializado
Como recomendación, se programe las socializaciones o capacitaciones lo antes posible, teniendo en cuenta que no deben quedar rezagos en la vigencia.
</t>
      </is>
    </oc>
    <nc r="BJ44" t="inlineStr">
      <is>
        <r>
          <t xml:space="preserve">Se observó en el primer cuatrimestre que se definió cronograma y temas de socialización y se envío a Dirección Proyecto  Circular Socializaciones Gestión Documental, en este cuatrimestre no se realizan capacitaciones porque se encuentra el proyecto de circular en la Dirección.
Las evidencias se encuentran disponibles en   X:\Arch_colaborativo\4-Segimiento_Plan_accion_2021\400_SGCCD\5-PINAR
El control se viene ejecutando de acuerdo con las evidencias presentadas
El riesgo no se ha materializado
</t>
        </r>
        <r>
          <rPr>
            <sz val="10"/>
            <color rgb="FFFF0000"/>
            <rFont val="Calibri"/>
            <family val="2"/>
          </rPr>
          <t xml:space="preserve">Se recomienda programar y ejecutar las socializaciones o capacitaciones lo antes posible, teniendo en cuenta que no deben quedar rezagos en la vigencia.
</t>
        </r>
      </is>
    </nc>
  </rcc>
  <rcc rId="664" sId="7">
    <oc r="BI44" t="inlineStr">
      <is>
        <t>De acuerdo a la evidencia la definición del cronograma de acuerdo a lo establecido en el control, se verifico de manera acorde en la ruta X:\Arch_colaborativo\4-Segimiento_Plan_accion_2021\400_SGCCD\5-PINAR, no hubo riesgo
Riesgo No materializado</t>
      </is>
    </oc>
    <nc r="BI44" t="inlineStr">
      <is>
        <t>De acuerdo a la evidencia la definición del cronograma de acuerdo a lo establecido en el control, se verificó de manera acorde en la ruta X:\Arch_colaborativo\4-Segimiento_Plan_accion_2021\400_SGCCD\5-PINAR, no hubo riesgo
Riesgo No materializado</t>
      </is>
    </nc>
  </rcc>
  <rcc rId="665" sId="7">
    <oc r="BH45" t="inlineStr">
      <is>
        <t>Durante el primer cuatrimestre, se verificó la ficha técnica, no hubo necesidad de actualziarla</t>
      </is>
    </oc>
    <nc r="BH45" t="inlineStr">
      <is>
        <t>Durante el primer cuatrimestre, se verificó la ficha técnica, no hubo necesidad de actualizarla</t>
      </is>
    </nc>
  </rcc>
  <rcc rId="666" sId="7">
    <oc r="BI45" t="inlineStr">
      <is>
        <t>De acuerdo a lo informado se procede a realizar la aceptación de la misma, ya que hubo un control de riesgo en enero y se verifico esta ficha tecnica, pero no se ve una ruta especifica para realizar la observación de la misma
Riesgo no materializado</t>
      </is>
    </oc>
    <nc r="BI45" t="inlineStr">
      <is>
        <t>De acuerdo a lo informado se procede a realizar la aceptación de la misma, ya que hubo un control de riesgo en enero y se verificó esta ficha tecnica, pero no se ve una ruta especifica para realizar la observación de la misma
Riesgo no materializado</t>
      </is>
    </nc>
  </rcc>
  <rcc rId="667" sId="7">
    <oc r="BJ45" t="inlineStr">
      <is>
        <t xml:space="preserve">Se observó en el primer cuatrimestre, el profesional encargado de realizar observaciones a la ficha técnica indica que "Durante el primer cuatrimestre, se verificó la ficha técnica, no hubo necesidad de actualizarla", 
Las evidencias se encuentran disponibles en   X:\Arch_colaborativo\4-Segimiento_Plan_accion_2021\400_SGCCD\5-PINAR
El control se viene ejecutando de acuerdo con las evidencias presentadas
El riesgo no se ha materializado
Como recomendación, se propone que la ficha técnica aparezca en cada mes o corte de cuatrimestre, para hacer un mejor seguimiento a este riesgo de gestión. 
</t>
      </is>
    </oc>
    <nc r="BJ45" t="inlineStr">
      <is>
        <t xml:space="preserve">Se observó en el primer cuatrimestre, el profesional encargado de realizar observaciones a la ficha técnica indica que "Durante el primer cuatrimestre, se verificó la ficha técnica, no hubo necesidad de actualizarla", 
Las evidencias se encuentran disponibles en   X:\Arch_colaborativo\4-Segimiento_Plan_accion_2021\400_SGCCD\5-PINAR
El control se viene ejecutando de acuerdo con las evidencias presentadas
El riesgo no se ha materializado
</t>
      </is>
    </nc>
  </rcc>
  <rfmt sheetId="7" sqref="BT45">
    <dxf>
      <fill>
        <patternFill patternType="solid">
          <bgColor theme="9"/>
        </patternFill>
      </fill>
    </dxf>
  </rfmt>
  <rcc rId="668" sId="7">
    <oc r="BI46" t="inlineStr">
      <is>
        <t>Se verifico que se realizo en el monitoreo en el indicador del mes de marzo y el día de abril y la evidencia se encuentra en la ruta indicada X:\Arch_colaborativo\4-Segimiento_Plan_accion_2021\400_SGCCD\5-PINAR, no se materializo el riesgo. 
Riesgo no materializado</t>
      </is>
    </oc>
    <nc r="BI46" t="inlineStr">
      <is>
        <t>Se verifióo que se realizó en el monitoreo en el indicador del mes de marzo y el día de abril y la evidencia se encuentra en la ruta indicada X:\Arch_colaborativo\4-Segimiento_Plan_accion_2021\400_SGCCD\5-PINAR, no se materializo el riesgo. 
Riesgo no materializado</t>
      </is>
    </nc>
  </rcc>
  <rfmt sheetId="7" sqref="BT46">
    <dxf>
      <fill>
        <patternFill patternType="solid">
          <bgColor theme="9"/>
        </patternFill>
      </fill>
    </dxf>
  </rfmt>
  <rcc rId="669" sId="7">
    <oc r="BJ47" t="inlineStr">
      <is>
        <t xml:space="preserve">Se observó en el primer cuatrimestre, el profesional encargado informa que "En el marco del Plan de Acción:  Plan Institucional de Archivos - PINAR y Programa de Gestión Documental - PGD -  2021, se programó desinfección, desinsectación y control de animales superiores en el mes de junio." lo cual estaría en cumplimiento ya que es una vez por semestre esta actividad. 
Las evidencias se encuentran disponibles en   X:\Arch_colaborativo\4-Segimiento_Plan_accion_2021\400_SGCCD\5-PINAR
El control se viene ejecutando de acuerdo con las evidencias presentadas
El riesgo no se ha materializado
</t>
      </is>
    </oc>
    <nc r="BJ47" t="inlineStr">
      <is>
        <t xml:space="preserve">Se observó en el primer cuatrimestre, el profesional encargado informa que "En el marco del Plan de Acción:  Plan Institucional de Archivos - PINAR y Programa de Gestión Documental - PGD -  2021, se programó desinfección, desinsectación y control de animales superiores en el mes de junio." lo cual estaría en cumplimiento ya que es una vez por semestre esta actividad. 
Las evidencias se encuentran disponibles en   X:\Arch_colaborativo\4-Segimiento_Plan_accion_2021\400_SGCCD\5-PINAR
Teniendo que la acción está programada para el mes de junio, no se presenta avance para el presente seguimiento
El riesgo no se ha materializado
</t>
      </is>
    </nc>
  </rcc>
  <rfmt sheetId="7" sqref="BT47">
    <dxf>
      <fill>
        <patternFill patternType="solid">
          <bgColor theme="9"/>
        </patternFill>
      </fill>
    </dxf>
  </rfmt>
  <rcv guid="{9D7C660B-E13E-4EFC-B945-6DC22F8BEC0F}" action="delete"/>
  <rdn rId="0" localSheetId="1" customView="1" name="Z_9D7C660B_E13E_4EFC_B945_6DC22F8BEC0F_.wvu.Rows" hidden="1" oldHidden="1">
    <formula>PORTADA!$47:$1048576,PORTADA!$25:$32,PORTADA!$34:$42</formula>
    <oldFormula>PORTADA!$47:$1048576,PORTADA!$25:$32,PORTADA!$34:$42</oldFormula>
  </rdn>
  <rdn rId="0" localSheetId="1" customView="1" name="Z_9D7C660B_E13E_4EFC_B945_6DC22F8BEC0F_.wvu.Cols" hidden="1" oldHidden="1">
    <formula>PORTADA!$IV:$WVW,PORTADA!$XFC:$XFD</formula>
    <oldFormula>PORTADA!$IV:$WVW,PORTADA!$XFC:$XFD</oldFormula>
  </rdn>
  <rdn rId="0" localSheetId="7" customView="1" name="Z_9D7C660B_E13E_4EFC_B945_6DC22F8BEC0F_.wvu.Rows" hidden="1" oldHidden="1">
    <formula>'Riesgos Gestión'!$1:$7</formula>
    <oldFormula>'Riesgos Gestión'!$1:$7</oldFormula>
  </rdn>
  <rdn rId="0" localSheetId="7" customView="1" name="Z_9D7C660B_E13E_4EFC_B945_6DC22F8BEC0F_.wvu.Cols" hidden="1" oldHidden="1">
    <formula>'Riesgos Gestión'!$M:$BG,'Riesgos Gestión'!$BL:$BS</formula>
    <oldFormula>'Riesgos Gestión'!$M:$BG,'Riesgos Gestión'!$BL:$BS</oldFormula>
  </rdn>
  <rdn rId="0" localSheetId="7" customView="1" name="Z_9D7C660B_E13E_4EFC_B945_6DC22F8BEC0F_.wvu.FilterData" hidden="1" oldHidden="1">
    <formula>'Riesgos Gestión'!$A$11:$BU$1614</formula>
    <oldFormula>'Riesgos Gestión'!$A$11:$BU$1614</oldFormula>
  </rdn>
  <rdn rId="0" localSheetId="8" customView="1" name="Z_9D7C660B_E13E_4EFC_B945_6DC22F8BEC0F_.wvu.PrintArea" hidden="1" oldHidden="1">
    <formula>' Riesgos corrupción'!$A$1:$BM$13</formula>
    <oldFormula>' Riesgos corrupción'!$A$1:$BM$13</oldFormula>
  </rdn>
  <rdn rId="0" localSheetId="8" customView="1" name="Z_9D7C660B_E13E_4EFC_B945_6DC22F8BEC0F_.wvu.Cols" hidden="1" oldHidden="1">
    <formula>' Riesgos corrupción'!$J:$K,' Riesgos corrupción'!$CB:$CI</formula>
    <oldFormula>' Riesgos corrupción'!$J:$K,' Riesgos corrupción'!$CB:$CI</oldFormula>
  </rdn>
  <rdn rId="0" localSheetId="9" customView="1" name="Z_9D7C660B_E13E_4EFC_B945_6DC22F8BEC0F_.wvu.PrintArea" hidden="1" oldHidden="1">
    <formula>' Riesgos Seg Digital'!$A$1:$AH$14</formula>
    <oldFormula>' Riesgos Seg Digital'!$A$1:$AH$14</oldFormula>
  </rdn>
  <rdn rId="0" localSheetId="9" customView="1" name="Z_9D7C660B_E13E_4EFC_B945_6DC22F8BEC0F_.wvu.Cols" hidden="1" oldHidden="1">
    <formula>' Riesgos Seg Digital'!$K:$K</formula>
    <oldFormula>' Riesgos Seg Digital'!$K:$K</oldFormula>
  </rdn>
  <rcv guid="{9D7C660B-E13E-4EFC-B945-6DC22F8BEC0F}" action="add"/>
</revisions>
</file>

<file path=xl/revisions/revisionLog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65569DE0-0783-434A-AF02-6366FB81CDD9}" action="delete"/>
  <rdn rId="0" localSheetId="1" customView="1" name="Z_65569DE0_0783_434A_AF02_6366FB81CDD9_.wvu.Rows" hidden="1" oldHidden="1">
    <formula>PORTADA!$47:$1048576,PORTADA!$25:$32,PORTADA!$34:$42</formula>
    <oldFormula>PORTADA!$47:$1048576,PORTADA!$25:$32,PORTADA!$34:$42</oldFormula>
  </rdn>
  <rdn rId="0" localSheetId="1" customView="1" name="Z_65569DE0_0783_434A_AF02_6366FB81CDD9_.wvu.Cols" hidden="1" oldHidden="1">
    <formula>PORTADA!$IV:$WVW,PORTADA!$XFC:$XFD</formula>
    <oldFormula>PORTADA!$IV:$WVW,PORTADA!$XFC:$XFD</oldFormula>
  </rdn>
  <rdn rId="0" localSheetId="7" customView="1" name="Z_65569DE0_0783_434A_AF02_6366FB81CDD9_.wvu.Cols" hidden="1" oldHidden="1">
    <formula>'Riesgos Gestión'!$M:$BG</formula>
    <oldFormula>'Riesgos Gestión'!$M:$BG</oldFormula>
  </rdn>
  <rdn rId="0" localSheetId="7" customView="1" name="Z_65569DE0_0783_434A_AF02_6366FB81CDD9_.wvu.FilterData" hidden="1" oldHidden="1">
    <formula>'Riesgos Gestión'!$A$11:$CC$1614</formula>
    <oldFormula>'Riesgos Gestión'!$A$11:$CC$1614</oldFormula>
  </rdn>
  <rdn rId="0" localSheetId="8" customView="1" name="Z_65569DE0_0783_434A_AF02_6366FB81CDD9_.wvu.PrintArea" hidden="1" oldHidden="1">
    <formula>' Riesgos corrupción'!$A$1:$BM$13</formula>
    <oldFormula>' Riesgos corrupción'!$A$1:$BM$13</oldFormula>
  </rdn>
  <rdn rId="0" localSheetId="8" customView="1" name="Z_65569DE0_0783_434A_AF02_6366FB81CDD9_.wvu.Cols" hidden="1" oldHidden="1">
    <formula>' Riesgos corrupción'!$J:$K</formula>
    <oldFormula>' Riesgos corrupción'!$J:$K</oldFormula>
  </rdn>
  <rdn rId="0" localSheetId="9" customView="1" name="Z_65569DE0_0783_434A_AF02_6366FB81CDD9_.wvu.PrintArea" hidden="1" oldHidden="1">
    <formula>' Riesgos Seg Digital'!$A$1:$AH$14</formula>
    <oldFormula>' Riesgos Seg Digital'!$A$1:$AH$14</oldFormula>
  </rdn>
  <rdn rId="0" localSheetId="9" customView="1" name="Z_65569DE0_0783_434A_AF02_6366FB81CDD9_.wvu.Cols" hidden="1" oldHidden="1">
    <formula>' Riesgos Seg Digital'!$K:$K</formula>
    <oldFormula>' Riesgos Seg Digital'!$K:$K</oldFormula>
  </rdn>
  <rcv guid="{65569DE0-0783-434A-AF02-6366FB81CDD9}" action="add"/>
</revisions>
</file>

<file path=xl/revisions/revisionLog6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79" sId="7">
    <oc r="BJ48" t="inlineStr">
      <is>
        <t xml:space="preserve">Se observó en el primer cuatrimestre, el profesional encargado informa que "la Matriz de riesgos fue actualizada en el mes de septiembre vigencia 2020." lo cual estaría en cumplimiento, teniendo en cuenta que fue actualizada en la vigencia 2020 y la actividad recomienda realizarse anualmente. 
Las evidencias se encuentran disponibles en  Z:\7- Seg otros inf\OCI\3. Mapas_Riesgos\Riesgos de gestión y corrupción\Primer_Seguimiento - 2021  
El control se viene ejecutando de acuerdo con las evidencias presentadas
El riesgo no se ha materializado
</t>
      </is>
    </oc>
    <nc r="BJ48" t="inlineStr">
      <is>
        <t xml:space="preserve">Se observó en el primer cuatrimestre, el profesional encargado informa que "la Matriz de riesgos fue actualizada en el mes de septiembre vigencia 2020." lo cual estaría en cumplimiento, teniendo en cuenta que fue actualizada en la vigencia 2020 y la actividad recomienda realizarse anualmente. 
Las evidencias se encuentran disponibles en  Z:\7- Seg otros inf\OCI\3. Mapas_Riesgos\Riesgos de gestión y corrupción\Primer_Seguimiento - 2021  
Por la periodicidad programada para este control, no se contempló para el primer cuatrimestre.
El riesgo no se ha materializado
</t>
      </is>
    </nc>
  </rcc>
  <rfmt sheetId="7" sqref="BT48">
    <dxf>
      <fill>
        <patternFill patternType="solid">
          <bgColor theme="9"/>
        </patternFill>
      </fill>
    </dxf>
  </rfmt>
  <rcc rId="680" sId="7">
    <oc r="BJ49" t="inlineStr">
      <is>
        <t xml:space="preserve">Se observó en el primer cuatrimestre, el profesional encargado informa que "En el marco del Plan de Acción:  Plan Institucional de Archivos - PINAR y Programa de Gestión Documental - PGD -  2021, se programó la socialización en el mes de septiembre." lo cual estaría en cumplimiento ya que es una vez por semestre esta actividad. 
Las evidencias se encuentran disponibles en  X:\Arch_colaborativo\4-Segimiento_Plan_accion_2021\400_SGCCD\5-PINAR
El control se viene ejecutando de acuerdo con las evidencias presentadas
El riesgo no se ha materializado
</t>
      </is>
    </oc>
    <nc r="BJ49" t="inlineStr">
      <is>
        <t xml:space="preserve">Se observó en el primer cuatrimestre, el profesional encargado informa que "En el marco del Plan de Acción:  Plan Institucional de Archivos - PINAR y Programa de Gestión Documental - PGD -  2021, se programó la socialización en el mes de septiembre." lo cual estaría en cumplimiento ya que es una vez por semestre esta actividad, por lo anterior, no es posible validar este control. 
Las evidencias se encuentran disponibles en  X:\Arch_colaborativo\4-Segimiento_Plan_accion_2021\400_SGCCD\5-PINAR
El riesgo no se ha materializado
</t>
      </is>
    </nc>
  </rcc>
  <rfmt sheetId="7" sqref="BT49">
    <dxf>
      <fill>
        <patternFill patternType="solid">
          <bgColor theme="9"/>
        </patternFill>
      </fill>
    </dxf>
  </rfmt>
  <rcv guid="{9D7C660B-E13E-4EFC-B945-6DC22F8BEC0F}" action="delete"/>
  <rdn rId="0" localSheetId="1" customView="1" name="Z_9D7C660B_E13E_4EFC_B945_6DC22F8BEC0F_.wvu.Rows" hidden="1" oldHidden="1">
    <formula>PORTADA!$47:$1048576,PORTADA!$25:$32,PORTADA!$34:$42</formula>
    <oldFormula>PORTADA!$47:$1048576,PORTADA!$25:$32,PORTADA!$34:$42</oldFormula>
  </rdn>
  <rdn rId="0" localSheetId="1" customView="1" name="Z_9D7C660B_E13E_4EFC_B945_6DC22F8BEC0F_.wvu.Cols" hidden="1" oldHidden="1">
    <formula>PORTADA!$IV:$WVW,PORTADA!$XFC:$XFD</formula>
    <oldFormula>PORTADA!$IV:$WVW,PORTADA!$XFC:$XFD</oldFormula>
  </rdn>
  <rdn rId="0" localSheetId="7" customView="1" name="Z_9D7C660B_E13E_4EFC_B945_6DC22F8BEC0F_.wvu.Rows" hidden="1" oldHidden="1">
    <formula>'Riesgos Gestión'!$1:$7</formula>
    <oldFormula>'Riesgos Gestión'!$1:$7</oldFormula>
  </rdn>
  <rdn rId="0" localSheetId="7" customView="1" name="Z_9D7C660B_E13E_4EFC_B945_6DC22F8BEC0F_.wvu.Cols" hidden="1" oldHidden="1">
    <formula>'Riesgos Gestión'!$M:$BG,'Riesgos Gestión'!$BL:$BS</formula>
    <oldFormula>'Riesgos Gestión'!$M:$BG,'Riesgos Gestión'!$BL:$BS</oldFormula>
  </rdn>
  <rdn rId="0" localSheetId="7" customView="1" name="Z_9D7C660B_E13E_4EFC_B945_6DC22F8BEC0F_.wvu.FilterData" hidden="1" oldHidden="1">
    <formula>'Riesgos Gestión'!$A$11:$BU$1614</formula>
    <oldFormula>'Riesgos Gestión'!$A$11:$BU$1614</oldFormula>
  </rdn>
  <rdn rId="0" localSheetId="8" customView="1" name="Z_9D7C660B_E13E_4EFC_B945_6DC22F8BEC0F_.wvu.PrintArea" hidden="1" oldHidden="1">
    <formula>' Riesgos corrupción'!$A$1:$BM$13</formula>
    <oldFormula>' Riesgos corrupción'!$A$1:$BM$13</oldFormula>
  </rdn>
  <rdn rId="0" localSheetId="8" customView="1" name="Z_9D7C660B_E13E_4EFC_B945_6DC22F8BEC0F_.wvu.Cols" hidden="1" oldHidden="1">
    <formula>' Riesgos corrupción'!$J:$K,' Riesgos corrupción'!$CB:$CI</formula>
    <oldFormula>' Riesgos corrupción'!$J:$K,' Riesgos corrupción'!$CB:$CI</oldFormula>
  </rdn>
  <rdn rId="0" localSheetId="9" customView="1" name="Z_9D7C660B_E13E_4EFC_B945_6DC22F8BEC0F_.wvu.PrintArea" hidden="1" oldHidden="1">
    <formula>' Riesgos Seg Digital'!$A$1:$AH$14</formula>
    <oldFormula>' Riesgos Seg Digital'!$A$1:$AH$14</oldFormula>
  </rdn>
  <rdn rId="0" localSheetId="9" customView="1" name="Z_9D7C660B_E13E_4EFC_B945_6DC22F8BEC0F_.wvu.Cols" hidden="1" oldHidden="1">
    <formula>' Riesgos Seg Digital'!$K:$K</formula>
    <oldFormula>' Riesgos Seg Digital'!$K:$K</oldFormula>
  </rdn>
  <rcv guid="{9D7C660B-E13E-4EFC-B945-6DC22F8BEC0F}" action="add"/>
</revisions>
</file>

<file path=xl/revisions/revisionLog6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7" sqref="BT50">
    <dxf>
      <fill>
        <patternFill patternType="solid">
          <bgColor theme="9"/>
        </patternFill>
      </fill>
    </dxf>
  </rfmt>
  <rcc rId="690" sId="7">
    <oc r="BJ51" t="inlineStr">
      <is>
        <t>El control no se viene ejecutando por parte del funcionario del área financiera debido a las modificaciones realizadas en el sistema BOGDATA y la entrada en funcionamiento del programa SAP, desde el pasado mes de octubre de 2020. 
Por lo anterior se recomienda documentar los procedimientos necesarios para la expedición de los CDP.</t>
      </is>
    </oc>
    <nc r="BJ51" t="inlineStr">
      <is>
        <r>
          <t xml:space="preserve">El control no se viene ejecutando por parte del funcionario del área financiera debido a las modificaciones realizadas en el sistema BOGDATA y la entrada en funcionamiento del programa SAP, desde el pasado mes de octubre de 2020. 
</t>
        </r>
        <r>
          <rPr>
            <sz val="10"/>
            <color rgb="FFFF0000"/>
            <rFont val="Calibri"/>
            <family val="2"/>
          </rPr>
          <t>Por lo anterior se recomienda documentar los procedimientos necesarios para la expedición de los CDP.</t>
        </r>
      </is>
    </nc>
  </rcc>
  <rfmt sheetId="7" sqref="BT51">
    <dxf>
      <fill>
        <patternFill patternType="solid">
          <bgColor theme="9"/>
        </patternFill>
      </fill>
    </dxf>
  </rfmt>
  <rfmt sheetId="7" sqref="BT52">
    <dxf>
      <fill>
        <patternFill patternType="solid">
          <bgColor theme="9"/>
        </patternFill>
      </fill>
    </dxf>
  </rfmt>
  <rfmt sheetId="7" sqref="BT53">
    <dxf>
      <fill>
        <patternFill patternType="solid">
          <bgColor theme="9"/>
        </patternFill>
      </fill>
    </dxf>
  </rfmt>
  <rfmt sheetId="7" sqref="BT54">
    <dxf>
      <fill>
        <patternFill patternType="solid">
          <bgColor theme="9"/>
        </patternFill>
      </fill>
    </dxf>
  </rfmt>
  <rcc rId="691" sId="7">
    <oc r="BJ55" t="inlineStr">
      <is>
        <t>El control se viene ejecutando, se evidenció el acta de la reunión del Comité Técnico de Sostenibilidad Contable donde se de desarrollaron los temas: Presentación de Estados Financieros con corte a 31 diciembre de 2020, Presentación cronograma plan de acción Sostenibilidad Contable vigencia 2021, Presentación cronograma de entrega de información susceptible de ser reconocida contablemente vigencia 2021.
Se validó la ejecución del plan de acción Con corte al mes de abril de 2021, lleva un porcentaje de cumplimiento del 32,31%.
Las evidencias se encuentran disponibles en Z:\7- Seg otros inf\6.OCI\3. Mapas_Riesgos\Riesgos de gestión y corrupción\Primer_Seguimiento - 2021\Evidencias\12-G_Financiera\3. CTSC\Evidencias_Marzo\9. Depuración contable.
Se recomienda a la segunda línea de defensa, asegurarse de la información que est+a validando, ya que los argumentos presentados no corresponden al control indicado
Riesgo NO materializado.</t>
      </is>
    </oc>
    <nc r="BJ55" t="inlineStr">
      <is>
        <r>
          <t xml:space="preserve">El control se viene ejecutando, se evidenció el acta de la reunión del Comité Técnico de Sostenibilidad Contable donde se de desarrollaron los temas: Presentación de Estados Financieros con corte a 31 diciembre de 2020, Presentación cronograma plan de acción Sostenibilidad Contable vigencia 2021, Presentación cronograma de entrega de información susceptible de ser reconocida contablemente vigencia 2021.
Se validó la ejecución del plan de acción Con corte al mes de abril de 2021, lleva un porcentaje de cumplimiento del 32,31%.
Las evidencias se encuentran disponibles en Z:\7- Seg otros inf\6.OCI\3. Mapas_Riesgos\Riesgos de gestión y corrupción\Primer_Seguimiento - 2021\Evidencias\12-G_Financiera\3. CTSC\Evidencias_Marzo\9. Depuración contable.
</t>
        </r>
        <r>
          <rPr>
            <sz val="10"/>
            <color rgb="FFFF0000"/>
            <rFont val="Calibri"/>
            <family val="2"/>
          </rPr>
          <t>Se recomienda a la segunda línea de defensa, asegurarse de la información que está validando, ya que los argumentos presentados no corresponden al control indicado</t>
        </r>
        <r>
          <rPr>
            <sz val="10"/>
            <color indexed="8"/>
            <rFont val="Calibri"/>
            <family val="2"/>
          </rPr>
          <t xml:space="preserve">
Riesgo NO materializado.</t>
        </r>
      </is>
    </nc>
  </rcc>
  <rfmt sheetId="7" sqref="BT55">
    <dxf>
      <fill>
        <patternFill patternType="solid">
          <bgColor theme="9"/>
        </patternFill>
      </fill>
    </dxf>
  </rfmt>
  <rcc rId="692" sId="7">
    <oc r="BJ56" t="inlineStr">
      <is>
        <t xml:space="preserve">Se observó en el primer cuatrimestre que el control se continua ejecutando por parte de el supervisor de cada contrato a través del formato ACON-FM 020,  lo cual estaría en cumplimiento ya que se esta publicando la información en el respectivo formato. 
Las evidencias se encuentran disponibles los informes en el siguiente link https://community.secop.gov.co/Public/Tendering/ContractNoticeManagement/Index?currentLanguage=es-CO&amp;Page=login&amp;Country=CO&amp;SkinName=CCE
NOTA: Buscar por el número del proceso 
El control se viene ejecutando de acuerdo con las evidencias presentadas
El riesgo no se ha materializado
</t>
      </is>
    </oc>
    <nc r="BJ56" t="inlineStr">
      <is>
        <t xml:space="preserve">Se observó en el primer cuatrimestre que el control se continúa ejecutando por parte de el supervisor de cada contrato a través del formato ACON-FM 020,  lo cual estaría en cumplimiento ya que se esta publicando la información en el respectivo formato. 
Las evidencias se encuentran disponibles los informes en el siguiente link https://community.secop.gov.co/Public/Tendering/ContractNoticeManagement/Index?currentLanguage=es-CO&amp;Page=login&amp;Country=CO&amp;SkinName=CCE
NOTA: Buscar por el número del proceso 
El control se viene ejecutando de acuerdo con las evidencias presentadas
El riesgo no se ha materializado
</t>
      </is>
    </nc>
  </rcc>
  <rfmt sheetId="7" sqref="BT56">
    <dxf>
      <fill>
        <patternFill patternType="solid">
          <bgColor theme="9"/>
        </patternFill>
      </fill>
    </dxf>
  </rfmt>
  <rfmt sheetId="7" sqref="BT57">
    <dxf>
      <fill>
        <patternFill patternType="solid">
          <bgColor theme="9"/>
        </patternFill>
      </fill>
    </dxf>
  </rfmt>
  <rcc rId="693" sId="7">
    <oc r="BJ58" t="inlineStr">
      <is>
        <t xml:space="preserve">Se observó en el primer cuatrimestre que el control se continua ejecutando, porque, cada vez que se va a celebrar un contrato, se designa un supervisor mediante memorando,   lo cual estaría en cumplimiento 
Las evidencias se encuentran disponibles los informes en:  \\192.168.0.84\Arch_Gestion\200_STJ, y La vigencia 2021 se encuentra en construcción de conformidad al instructivo A-K-COM-IN-001 organización documental de expedientes contractuales. El cual se socializó el día 04 de mayo de presente vigencia.
El control se viene ejecutando de acuerdo con las evidencias presentadas.
El riesgo no se ha materializado
Se recomienda tener actualizada la información lo mas pronto posible. </t>
      </is>
    </oc>
    <nc r="BJ58" t="inlineStr">
      <is>
        <r>
          <t xml:space="preserve">Se observó en el primer cuatrimestre que el control se continua ejecutando, porque, cada vez que se va a celebrar un contrato, se designa un supervisor mediante memorando,   lo cual estaría en cumplimiento 
Las evidencias se encuentran disponibles los informes en:  \\192.168.0.84\Arch_Gestion\200_STJ, y La vigencia 2021 se encuentra en construcción de conformidad al instructivo A-K-COM-IN-001 organización documental de expedientes contractuales. El cual se socializó el día 04 de mayo de presente vigencia.
El control se viene ejecutando de acuerdo con las evidencias presentadas.
El riesgo no se ha materializado
</t>
        </r>
        <r>
          <rPr>
            <sz val="10"/>
            <color rgb="FFFF0000"/>
            <rFont val="Calibri"/>
            <family val="2"/>
          </rPr>
          <t xml:space="preserve">
Se recomienda tener actualizada la información de los expedientes contractuales 2021  acorde con el instructivo publicado de los expedientes contractuales</t>
        </r>
      </is>
    </nc>
  </rcc>
  <rfmt sheetId="7" sqref="BT58">
    <dxf>
      <fill>
        <patternFill patternType="solid">
          <bgColor theme="9"/>
        </patternFill>
      </fill>
    </dxf>
  </rfmt>
  <rcc rId="694" sId="7">
    <oc r="BH59" t="inlineStr">
      <is>
        <t>"Respecto a este periodo, la defensa del DASCD, adelantó actuaciones frente a las siguientes acciones de Tutela: 
1) Acción de Tutela 2021-0001. Accionante LUIS HERNAN ÁLVAREZ, DASCD vinculada al trámite, en la que se concede un término de 1 día para rendir un informe sobre los hechos que originaron la acción constitucional. Radicada el 06/01/2021 con el No.2021ER054 y respondida el 07/01/2021 con el radicado No.2021EE56.
2) Acción de Tutela 2021-0007. Accionante:  JOHN FREDDY MOJICA MENDIVELSO, DASCD vinculada al trámite, en la que se concede un término de 2 días para rendir un informe sobre los hechos que originaron la acción constitucional. Radicada el 22/01/2021 con el No. 2021ER446 y respondida el 26/01/2021 con el radicado No.2021EE293. 
3) Acción de Tutela 2021-0063. Accionante DOLLY ESPRANZA MOSQUERA CASTILLO, DASCD vinculada al trámite, en la que se concede un término de 1 día para rendir un informe sobre los hechos que originaron la acción constitucional. Radicada el 02/02/2021 con el No. 2021ER824 y respondida el 03/02/2021 con el radicado No.2021EE439. 
4) Acción de Tutela 2021-00027. Accionante IBAR NELSON PERICO SAENZ, DASCD Demandada, en la que se concede un término de 2 días para rendir un informe sobre los hechos que originaron la acción constitucional. Radicada el 03/02/2021 con el No.2021ER847/851 y respondida el 05/02/2021 con el radicado No.2021EE487. 
5)  Acción de Tutela 2021-00071. Accionante HERNAN HERRERA PINEDA, DASCD vinculada al trámite, en la que se concede un término de 2 días para rendir un informe sobre los hechos que originaron la acción constitucional. Radicada el 10/02/2021 con el No. 2021ER1168 y respondida el 11/02/2021 con el radicado No.2021EE538. 
6)  Acción de Tutela 2021-00124. Accionante RUBEN DARIO HERRERA, DASCD vinculada al trámite, en la que se concede un término de 2 días para rendir un informe sobre los hechos que originaron la acción constitucional. Radicada el 25/02/2021 con el No. 2021ER1683y respondida el 01/03/2021 con el radicado No.2021EE1076/1077. 
7)  Acción de Tutela 2021-00053. Accionante MARLENE DEL CARMEN BRICEÑO DAVILA, DASCD demandada, en la que se concede un término de 1 día para rendir un informe sobre los hechos que originaron la acción constitucional. Radicada el 04/03/2021 con el No. 2021ER1877 y respondida el 05/03/2021 con el radicado No.2021EE1197.
8)  Acción de Tutela 2021-00240. Accionante NAYIBER NEIRA RUBIANO, DASCD vinculada, en la que se concede un término de 2 días para rendir un informe sobre los hechos que originaron la acción constitucional. Radicada el 26/03/2021 con el No. 2021ER2511 y respondida el 31/03/2021 con el radicado No.2021EE1832. (Se advierte que días 29, 30 y 31 de marzo de 2021 no corren términos en la Rama judicial)
9)  Acción de Tutela 2021-00164. Accionante DANIEL VARGAS TRUJILLO, DASCD vinculada, en la que se concede un término de 2 días para rendir un informe sobre los hechos que originaron la acción constitucional. Radicada el 26/03/2021 con el No. 2021ER2510 y respondida el 31/03/2021 con el radicado No.2021EE1836. (Se advierte que días 29, 30 y 31 de marzo de 2021 no corren términos en la Rama judicial)
10)  Acción de Tutela 2021-00296. Accionante LUZ STELAA CALDERON MARTINEZ, DASCD vinculada, en la que se concede un término de 1 día para rendir un informe sobre los hechos que originaron la acción constitucional. Radicada el 06/04/2021 con el No. 2021ER2665 y respondida el 07/04/2021 con el radicado No.2021EE1962.
11)  Acción de Tutela 2021-00117. Accionante JHON JAIRO BARBERI FORERO, DASCD vinculada, en la que se concede un término de 1 día para rendir un informe sobre los hechos que originaron la acción constitucional. Radicada el 09/04/2021 con el No. 2021ER2074 y respondida el 12/04/2021 con el radicado No.2021EE2804.
12)  Acción de Tutela 2021-0053. Accionante PROTECCIÓN S.A., DASCD vinculada, en la que se concede un término de 2 días para rendir un informe sobre los hechos que originaron la acción constitucional. Radicada el 13/04/2021 con el No. 2021ER2946 y respondida el 15/04/2021 con el radicado No.2021EE2132.
Estas fueron atendidas dentro de los términos establecidos por los respectivos juzgados, cumpliendo con el 100% de atención de las tutelas recibidas y con la oportunidad en la respuesta. Así las cosas no se han adelantado investigaciones de ningún tipo contra los apoderados judiciales o responsables de la defensa judicial del Departamento.
En cuanto a demandas, la entidad NO fue notificada en este periodo de procesos nuevos.
Las evidencias se encuentran en las carpetas de CORRESPONDENCIA_RECIBIDA_2021 y CORRESPONDENCIA_ENVIADA_2021 en Z:\Correspondencia\SCAN_CORRESP_2021."</t>
      </is>
    </oc>
    <nc r="BH59" t="inlineStr">
      <is>
        <t>"Respecto a este periodo, la defensa del DASCD, adelantó actuaciones frente a las siguientes acciones de Tutela: 
1) Acción de Tutela 2021-0001. Accionante LUIS HERNAN ÁLVAREZ, DASCD vinculada al trámite, en la que se concede un término de 1 día para rendir un informe sobre los hechos que originaron la acción constitucional. Radicada el 06/01/2021 con el No.2021ER054 y respondida el 07/01/2021 con el radicado No.2021EE56. 2) Acción de Tutela 2021-0007. Accionante:  JOHN FREDDY MOJICA MENDIVELSO, DASCD vinculada al trámite, en la que se concede un término de 2 días para rendir un informe sobre los hechos que originaron la acción constitucional. Radicada el 22/01/2021 con el No. 2021ER446 y respondida el 26/01/2021 con el radicado No.2021EE293.  3) Acción de Tutela 2021-0063. Accionante DOLLY ESPRANZA MOSQUERA CASTILLO, DASCD vinculada al trámite, en la que se concede un término de 1 día para rendir un informe sobre los hechos que originaron la acción constitucional. Radicada el 02/02/2021 con el No. 2021ER824 y respondida el 03/02/2021 con el radicado No.2021EE439.  4) Acción de Tutela 2021-00027. Accionante IBAR NELSON PERICO SAENZ, DASCD Demandada, en la que se concede un término de 2 días para rendir un informe sobre los hechos que originaron la acción constitucional. Radicada el 03/02/2021 con el No.2021ER847/851 y respondida el 05/02/2021 con el radicado No.2021EE487.  5)  Acción de Tutela 2021-00071. Accionante HERNAN HERRERA PINEDA, DASCD vinculada al trámite, en la que se concede un término de 2 días para rendir un informe sobre los hechos que originaron la acción constitucional. Radicada el 10/02/2021 con el No. 2021ER1168 y respondida el 11/02/2021 con el radicado No.2021EE538.  6)  Acción de Tutela 2021-00124. Accionante RUBEN DARIO HERRERA, DASCD vinculada al trámite, en la que se concede un término de 2 días para rendir un informe sobre los hechos que originaron la acción constitucional. Radicada el 25/02/2021 con el No. 2021ER1683y respondida el 01/03/2021 con el radicado No.2021EE1076/1077.  7)  Acción de Tutela 2021-00053. Accionante MARLENE DEL CARMEN BRICEÑO DAVILA, DASCD demandada, en la que se concede un término de 1 día para rendir un informe sobre los hechos que originaron la acción constitucional. Radicada el 04/03/2021 con el No. 2021ER1877 y respondida el 05/03/2021 con el radicado No.2021EE1197. 8)  Acción de Tutela 2021-00240. Accionante NAYIBER NEIRA RUBIANO, DASCD vinculada, en la que se concede un término de 2 días para rendir un informe sobre los hechos que originaron la acción constitucional. Radicada el 26/03/2021 con el No. 2021ER2511 y respondida el 31/03/2021 con el radicado No.2021EE1832. (Se advierte que días 29, 30 y 31 de marzo de 2021 no corren términos en la Rama judicial).  9)  Acción de Tutela 2021-00164. Accionante DANIEL VARGAS TRUJILLO, DASCD vinculada, en la que se concede un término de 2 días para rendir un informe sobre los hechos que originaron la acción constitucional. Radicada el 26/03/2021 con el No. 2021ER2510 y respondida el 31/03/2021 con el radicado No.2021EE1836. (Se advierte que días 29, 30 y 31 de marzo de 2021 no corren términos en la Rama judicial)  10)  Acción de Tutela 2021-00296. Accionante LUZ STELA CALDERON MARTINEZ, DASCD vinculada, en la que se concede un término de 1 día para rendir un informe sobre los hechos que originaron la acción constitucional. Radicada el 06/04/2021 con el No. 2021ER2665 y respondida el 07/04/2021 con el radicado No.2021EE1962.  11)  Acción de Tutela 2021-00117. Accionante JHON JAIRO BARBERI FORERO, DASCD vinculada, en la que se concede un término de 1 día para rendir un informe sobre los hechos que originaron la acción constitucional. Radicada el 09/04/2021 con el No. 2021ER2074 y respondida el 12/04/2021 con el radicado No.2021EE2804.  12)  Acción de Tutela 2021-0053. Accionante PROTECCIÓN S.A., DASCD vinculada, en la que se concede un término de 2 días para rendir un informe sobre los hechos que originaron la acción constitucional. Radicada el 13/04/2021 con el No. 2021ER2946 y respondida el 15/04/2021 con el radicado No.2021EE2132.  Estas fueron atendidas dentro de los términos establecidos por los respectivos juzgados, cumpliendo con el 100% de atención de las tutelas recibidas y con la oportunidad en la respuesta. Así las cosas no se han adelantado investigaciones de ningún tipo contra los apoderados judiciales o responsables de la defensa judicial del Departamento.
En cuanto a demandas, la entidad NO fue notificada en este periodo de procesos nuevos.
Las evidencias se encuentran en las carpetas de CORRESPONDENCIA_RECIBIDA_2021 y CORRESPONDENCIA_ENVIADA_2021 en Z:\Correspondencia\SCAN_CORRESP_2021."</t>
      </is>
    </nc>
  </rcc>
  <rcc rId="695" sId="7">
    <oc r="BJ59" t="inlineStr">
      <is>
        <t xml:space="preserve">Se observó en el primer cuatrimestre, que el control se continua ejecutando, porque, cada vez que se genere una actuación judicial, se revisa el tiempo otorgado por el operador judicial para dar respuesta y gestionar la respuesta.
Las evidencias se encuentran disponibles los informes en:  Z:\Correspondencia\SCAN_CORRESP_2021. y/o CORRESPONDENCIA_RECIBIDA_2021 y CORRESPONDENCIA_ENVIADA_2021 en Z:\Correspondencia\SCAN_CORRESP_2021.", también con la información suministrada en la columna  BH renglón 59, de la primera línea de defensa BH.
El control se viene ejecutando de acuerdo con las evidencias presentadas.
El riesgo no se ha materializado
</t>
      </is>
    </oc>
    <nc r="BJ59" t="inlineStr">
      <is>
        <t xml:space="preserve">Se observó en el primer cuatrimestre, se verificó y se dio respuesta oportuna a las doce (12) acciones de tutela recibidas, evidenciando que el control se continúa ejecutando, porque, cada vez que se genere una actuación judicial, se revisa el tiempo otorgado por el operador judicial para dar respuesta y gestionar la respuesta.
Respecto a demandas, para el primer cuatrimestre no se evindeció que se hubieran notificado de demandas al departamento.
Las evidencias se encuentran disponibles los informes en:  Z:\Correspondencia\SCAN_CORRESP_2021. y/o CORRESPONDENCIA_RECIBIDA_2021 y CORRESPONDENCIA_ENVIADA_2021 en Z:\Correspondencia\SCAN_CORRESP_2021.", también con la información suministrada en la columna  BH renglón 59, de la primera línea de defensa BH.
El control se viene ejecutando de acuerdo con las evidencias presentadas.
El riesgo no se ha materializado
</t>
      </is>
    </nc>
  </rcc>
  <rfmt sheetId="7" sqref="BT59">
    <dxf>
      <fill>
        <patternFill patternType="solid">
          <bgColor theme="9"/>
        </patternFill>
      </fill>
    </dxf>
  </rfmt>
  <rfmt sheetId="7" sqref="BT60">
    <dxf>
      <fill>
        <patternFill patternType="solid">
          <bgColor theme="9"/>
        </patternFill>
      </fill>
    </dxf>
  </rfmt>
  <rfmt sheetId="7" sqref="BT61">
    <dxf>
      <fill>
        <patternFill patternType="solid">
          <bgColor theme="9"/>
        </patternFill>
      </fill>
    </dxf>
  </rfmt>
  <rfmt sheetId="7" sqref="BT62">
    <dxf>
      <fill>
        <patternFill patternType="solid">
          <bgColor theme="9"/>
        </patternFill>
      </fill>
    </dxf>
  </rfmt>
  <rcc rId="696" sId="7">
    <oc r="BI63" t="inlineStr">
      <is>
        <t>Se evidencio el registro de las novedadees presentadas en el mantenimiento de la paltaforma teconologica del DASCD, y los procesos realizados para atender dichas novedades. Se evidencia el registro en el fromato A-TIC-FM-007 que se encuentra en Z:\7- Seg otros inf\OCI\3. Mapas_Riesgos\Riesgos de gestión y corrupción\Primer_Seguimiento - 2021\Evidencias\15-G_TIC
Riesgo no materializado</t>
      </is>
    </oc>
    <nc r="BI63" t="inlineStr">
      <is>
        <t>Se evidenció el registro de las novedadees presentadas en el mantenimiento de la paltaforma teconologica del DASCD, y los procesos realizados para atender dichas novedades. Se evidencia el registro en el fromato A-TIC-FM-007 que se encuentra en Z:\7- Seg otros inf\OCI\3. Mapas_Riesgos\Riesgos de gestión y corrupción\Primer_Seguimiento - 2021\Evidencias\15-G_TIC
Riesgo no materializado</t>
      </is>
    </nc>
  </rcc>
  <rfmt sheetId="7" sqref="BT63">
    <dxf>
      <fill>
        <patternFill patternType="solid">
          <bgColor theme="9"/>
        </patternFill>
      </fill>
    </dxf>
  </rfmt>
  <rcc rId="697" sId="7">
    <oc r="BH64" t="inlineStr">
      <is>
        <t xml:space="preserve">El profesional especializado que apoya la supervisión de los contratos actualiza y registra semestralmente  la vigencia de las licencias para proyectar anualmente las compras y actualización de las mismas dentro del plan anual de adquisiciones. En caso de que no se tenga en cuenta alguna renovación dentro del PAA se solicita en el comité de contratación la creación de la línea.
Para la vigencia del 2021, por la situación actual del país frente a la pandemia del COVID 19, el dolar incremento repercutiendo directamente en el incremento del valor de los servicios especialmente los que los proveedores cotizan en en dolares (compra de licenciamiento)
Por lo cual genero, que se efectuaran las revaluaciones en los periodos a contratar y llevandolos al comite de contratación para su aprobación.
como evidencia se adjunta la relación de los contratos de este periodo de tiempo a los cuales se efectuo la renovación y/o adquisición de licenciamiento </t>
      </is>
    </oc>
    <nc r="BH64" t="inlineStr">
      <is>
        <t xml:space="preserve">El profesional especializado que apoya la supervisión de los contratos actualiza y registra semestralmente  la vigencia de las licencias para proyectar anualmente las compras y actualización de las mismas dentro del plan anual de adquisiciones. En caso de que no se tenga en cuenta alguna renovación dentro del PAA se solicita en el comité de contratación la creación de la línea.
Para la vigencia del 2021, por la situación actual del país frente a la pandemia del COVID 19, el dolar incremento repercutiendo directamente en el incremento del valor de los servicios especialmente los que los proveedores cotizan en dólares (compra de licenciamiento)
Por lo cual generó, que se efectuaran las revaluaciones en los periodos a contratar y llevandolos al comité de contratación para su aprobación.
como evidencia se adjunta la relación de los contratos de este periodo de tiempo a los cuales se efectuo la renovación y/o adquisición de licenciamiento </t>
      </is>
    </nc>
  </rcc>
  <rcc rId="698" sId="7">
    <oc r="BI64" t="inlineStr">
      <is>
        <t>Se evidencio el cumplimiento del control, mediante los soportes relacionados, en donde se identifica la relacion de los contratos a los cuales se les efectuo la renovacion y/o adquisicion  de licenciamiento. Se verifica la existencia de evidencias  en Z:\7- Seg otros inf\OCI\3. Mapas_Riesgos\Riesgos de gestión y corrupción\Primer_Seguimiento - 2021\Evidencias\15-G_TIC.
Riesgo no materializado</t>
      </is>
    </oc>
    <nc r="BI64" t="inlineStr">
      <is>
        <t>Se evidenció el cumplimiento del control, mediante los soportes relacionados, en donde se identifica la relacion de los contratos a los cuales se les efectuo la renovacion y/o adquisicion  de licenciamiento. Se verifica la existencia de evidencias  en Z:\7- Seg otros inf\OCI\3. Mapas_Riesgos\Riesgos de gestión y corrupción\Primer_Seguimiento - 2021\Evidencias\15-G_TIC.
Riesgo no materializado</t>
      </is>
    </nc>
  </rcc>
  <rfmt sheetId="7" sqref="BT64">
    <dxf>
      <fill>
        <patternFill patternType="solid">
          <bgColor theme="9"/>
        </patternFill>
      </fill>
    </dxf>
  </rfmt>
  <rcc rId="699" sId="7">
    <oc r="BI65" t="inlineStr">
      <is>
        <t>Se evidencio que desde la OTIC  se gestiono la contratacion del proveedor para realizar el mantenimiento preventivo semestralmente y mantenimiento correctivo a demanda , se evidencia el soporte ,  ACTA DE INICIO -CONTRATO DE PRESTACIÓN DE SERVICIOS NO. CPS-064 DEL 26 DE ABRIL DEL 2021 Contratista    E&amp;C INGENIEROS SAS, E en la ruta Z:\7- Seg otros inf\OCI\3. Mapas_Riesgos\Riesgos de gestión y corrupción\Primer_Seguimiento - 2021\Evidencias\15-G_TIC
Riesgo no materializado</t>
      </is>
    </oc>
    <nc r="BI65" t="inlineStr">
      <is>
        <t>Se evidencio que desde la OTIC  se gestionó la contratacion del proveedor para realizar el mantenimiento preventivo semestralmente y mantenimiento correctivo a demanda , se evidencia el soporte ,  ACTA DE INICIO -CONTRATO DE PRESTACIÓN DE SERVICIOS NO. CPS-064 DEL 26 DE ABRIL DEL 2021 Contratista    E&amp;C INGENIEROS SAS, E en la ruta Z:\7- Seg otros inf\OCI\3. Mapas_Riesgos\Riesgos de gestión y corrupción\Primer_Seguimiento - 2021\Evidencias\15-G_TIC
Riesgo no materializado</t>
      </is>
    </nc>
  </rcc>
  <rcc rId="700" sId="7">
    <oc r="BJ65" t="inlineStr">
      <is>
        <t xml:space="preserve">Se observó que frente  a gestión de la contratación de un proveedor para realizar mantenimiento preventivo semestralmente y mantenimiento correctivo se identificó con  acta de inicio No CPS-064 DEL 26 DE ABRIL DEL 2021 Contratista    E&amp;C INGENIEROS SAS y se está dando cumplimiento. 
Evidencia:  en la ruta Z:\7- Seg otros inf\OCI\3. Mapas_Riesgos\Riesgos de gestión y corrupción\Primer_Seguimiento - 2021\Evidencias\15-G_TIC
El control se viene ejecutando de acuerdo con las evidencias presentadas.
El riesgo no se ha materializado
</t>
      </is>
    </oc>
    <nc r="BJ65" t="inlineStr">
      <is>
        <r>
          <t xml:space="preserve">Se observó que frente  a gestión de la contratación de un proveedor para realizar mantenimiento preventivo semestralmente y mantenimiento correctivo se identificó con  acta de inicio No CPS-064 DEL 26 DE ABRIL DEL 2021 Contratista    E&amp;C INGENIEROS SAS. </t>
        </r>
        <r>
          <rPr>
            <sz val="10"/>
            <color rgb="FFFF0000"/>
            <rFont val="Calibri"/>
            <family val="2"/>
          </rPr>
          <t>Se evidenció que el contrato 048-2020 culminó el 05/05/2021, por tanto no se tuvo contrato de mantenimiento por 21 días., como contingencia los profesionales de la OTIC apoyaron los mantenimientos presentados. Si bien el riesgo no se materializó, el control definido no se ejecutó.</t>
        </r>
        <r>
          <rPr>
            <sz val="10"/>
            <color theme="1"/>
            <rFont val="Calibri"/>
            <family val="2"/>
          </rPr>
          <t xml:space="preserve">
Evidencia:  en la ruta Z:\7- Seg otros inf\OCI\3. Mapas_Riesgos\Riesgos de gestión y corrupción\Primer_Seguimiento - 2021\Evidencias\15-G_TIC
El control se viene ejecutando de acuerdo con las evidencias presentadas.
El riesgo no se ha materializado
</t>
        </r>
      </is>
    </nc>
  </rcc>
  <rfmt sheetId="7" sqref="BT65">
    <dxf>
      <fill>
        <patternFill patternType="solid">
          <bgColor theme="9"/>
        </patternFill>
      </fill>
    </dxf>
  </rfmt>
  <rcc rId="701" sId="7">
    <oc r="BI66" t="inlineStr">
      <is>
        <t>Se evidencio que desde la OTIC se realiza el asignamiento y seguimiento de los permisos, roles y perfiles de la infraestructura fisica y tecnologica del DASCD , se evidencia el cumplimiento del control , mediante los soportes relacionados con el tema, se cerifica la existencia de las evidencias Z:\7- Seg otros inf\OCI\3. Mapas_Riesgos\Riesgos de gestión y corrupción\Primer_Seguimiento - 2021\Evidencias\15-G_TIC
Riesgo no materializado</t>
      </is>
    </oc>
    <nc r="BI66" t="inlineStr">
      <is>
        <t>Se evidenció que desde la OTIC se realiza el asignamiento y seguimiento de los permisos, roles y perfiles de la infraestructura fisica y tecnologica del DASCD , se evidencia el cumplimiento del control , mediante los soportes relacionados con el tema, se cerifica la existencia de las evidencias Z:\7- Seg otros inf\OCI\3. Mapas_Riesgos\Riesgos de gestión y corrupción\Primer_Seguimiento - 2021\Evidencias\15-G_TIC
Riesgo no materializado</t>
      </is>
    </nc>
  </rcc>
  <rfmt sheetId="7" sqref="BT66">
    <dxf>
      <fill>
        <patternFill patternType="solid">
          <bgColor theme="9"/>
        </patternFill>
      </fill>
    </dxf>
  </rfmt>
  <rfmt sheetId="7" sqref="BT67">
    <dxf>
      <fill>
        <patternFill patternType="solid">
          <bgColor theme="9"/>
        </patternFill>
      </fill>
    </dxf>
  </rfmt>
  <rfmt sheetId="7" sqref="BT68">
    <dxf>
      <fill>
        <patternFill patternType="solid">
          <bgColor theme="9"/>
        </patternFill>
      </fill>
    </dxf>
  </rfmt>
  <rcv guid="{9D7C660B-E13E-4EFC-B945-6DC22F8BEC0F}" action="delete"/>
  <rdn rId="0" localSheetId="1" customView="1" name="Z_9D7C660B_E13E_4EFC_B945_6DC22F8BEC0F_.wvu.Rows" hidden="1" oldHidden="1">
    <formula>PORTADA!$47:$1048576,PORTADA!$25:$32,PORTADA!$34:$42</formula>
    <oldFormula>PORTADA!$47:$1048576,PORTADA!$25:$32,PORTADA!$34:$42</oldFormula>
  </rdn>
  <rdn rId="0" localSheetId="1" customView="1" name="Z_9D7C660B_E13E_4EFC_B945_6DC22F8BEC0F_.wvu.Cols" hidden="1" oldHidden="1">
    <formula>PORTADA!$IV:$WVW,PORTADA!$XFC:$XFD</formula>
    <oldFormula>PORTADA!$IV:$WVW,PORTADA!$XFC:$XFD</oldFormula>
  </rdn>
  <rdn rId="0" localSheetId="7" customView="1" name="Z_9D7C660B_E13E_4EFC_B945_6DC22F8BEC0F_.wvu.Rows" hidden="1" oldHidden="1">
    <formula>'Riesgos Gestión'!$1:$7</formula>
    <oldFormula>'Riesgos Gestión'!$1:$7</oldFormula>
  </rdn>
  <rdn rId="0" localSheetId="7" customView="1" name="Z_9D7C660B_E13E_4EFC_B945_6DC22F8BEC0F_.wvu.Cols" hidden="1" oldHidden="1">
    <formula>'Riesgos Gestión'!$M:$BG,'Riesgos Gestión'!$BL:$BS</formula>
    <oldFormula>'Riesgos Gestión'!$M:$BG,'Riesgos Gestión'!$BL:$BS</oldFormula>
  </rdn>
  <rdn rId="0" localSheetId="7" customView="1" name="Z_9D7C660B_E13E_4EFC_B945_6DC22F8BEC0F_.wvu.FilterData" hidden="1" oldHidden="1">
    <formula>'Riesgos Gestión'!$A$11:$BU$1614</formula>
    <oldFormula>'Riesgos Gestión'!$A$11:$BU$1614</oldFormula>
  </rdn>
  <rdn rId="0" localSheetId="8" customView="1" name="Z_9D7C660B_E13E_4EFC_B945_6DC22F8BEC0F_.wvu.PrintArea" hidden="1" oldHidden="1">
    <formula>' Riesgos corrupción'!$A$1:$BM$13</formula>
    <oldFormula>' Riesgos corrupción'!$A$1:$BM$13</oldFormula>
  </rdn>
  <rdn rId="0" localSheetId="8" customView="1" name="Z_9D7C660B_E13E_4EFC_B945_6DC22F8BEC0F_.wvu.Cols" hidden="1" oldHidden="1">
    <formula>' Riesgos corrupción'!$J:$K,' Riesgos corrupción'!$CB:$CI</formula>
    <oldFormula>' Riesgos corrupción'!$J:$K,' Riesgos corrupción'!$CB:$CI</oldFormula>
  </rdn>
  <rdn rId="0" localSheetId="9" customView="1" name="Z_9D7C660B_E13E_4EFC_B945_6DC22F8BEC0F_.wvu.PrintArea" hidden="1" oldHidden="1">
    <formula>' Riesgos Seg Digital'!$A$1:$AH$14</formula>
    <oldFormula>' Riesgos Seg Digital'!$A$1:$AH$14</oldFormula>
  </rdn>
  <rdn rId="0" localSheetId="9" customView="1" name="Z_9D7C660B_E13E_4EFC_B945_6DC22F8BEC0F_.wvu.Cols" hidden="1" oldHidden="1">
    <formula>' Riesgos Seg Digital'!$K:$K</formula>
    <oldFormula>' Riesgos Seg Digital'!$K:$K</oldFormula>
  </rdn>
  <rcv guid="{9D7C660B-E13E-4EFC-B945-6DC22F8BEC0F}" action="add"/>
</revisions>
</file>

<file path=xl/revisions/revisionLog6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7" sqref="BJ27">
    <dxf>
      <fill>
        <patternFill patternType="none">
          <bgColor auto="1"/>
        </patternFill>
      </fill>
    </dxf>
  </rfmt>
  <rcc rId="711" sId="7">
    <oc r="BJ27" t="inlineStr">
      <is>
        <r>
          <t xml:space="preserve">Se observó en el primer cuatrimestre que el líder del proceso de Atención al Ciudadano, apoyado por un profesional contratista y auxiliares administrativos de la Subdirección Corporativa, realizaron el seguimiento de PQRS durante el periodo evaluado de enero – abril de 2021.
Igualmente se observó la realización de los informes mensuales de PQRS presentados en el Comité de Gestión y Desempeño del 31-03-2021. 
De acuerdo con la información presentada en el citado comité del mes de marzo, </t>
        </r>
        <r>
          <rPr>
            <i/>
            <sz val="10"/>
            <color rgb="FF000000"/>
            <rFont val="Calibri "/>
          </rPr>
          <t>"A 31 de marzo de 2021 estaban en trámite 375 requerimientos, de los cuales 65 que corresponden al 2.5% se encontraban fuera de los términos establecidos para dar respuesta."</t>
        </r>
        <r>
          <rPr>
            <sz val="10"/>
            <color indexed="8"/>
            <rFont val="Calibri "/>
          </rPr>
          <t xml:space="preserve">, por lo que se observa que 65 trámites se encontraron fuera del término previsto para su respuesta lo que representa que el riesgo se materializó, lo cual se demuestra en el hecho de que se respondieran extemporáneamente algunas Peticiones, Quejas, Reclamos y Sugerencias que ingresaron al DASCD durante el periodo de seguimiento. 
Las evidencias pueden ser consultadas el aplicativo CORDIS así como en los informes publicados en la página de transparencia del Departamento, en el https://www.serviciocivil.gov.co/portal/transparencia/instrumentos-gestion-informacion-publica/Informe-pqr-
denuncias-solicitudes 
Además, se observó una recomendación recurrente en todos los informes realizado y está relacionada con que </t>
        </r>
        <r>
          <rPr>
            <i/>
            <sz val="10"/>
            <color rgb="FF000000"/>
            <rFont val="Calibri "/>
          </rPr>
          <t>"Es importante que cada dependencia haga seguimiento periódico al CORDIS, con el fin de mantener actualizada la información, teniendo en cuenta que en algunos casos los documentos que se encuentran en trámite o vencidos pueden ser informativos o puede que ya se hayan atendido pero que no se les haya dado cierre en el sistema porque falta realizar algún paso."</t>
        </r>
        <r>
          <rPr>
            <sz val="10"/>
            <color indexed="8"/>
            <rFont val="Calibri "/>
          </rPr>
          <t xml:space="preserve">
Se recomienda que se relacionen en los informes de PQRS, además de medir el tiempo promedio de respuesta de los requerimientos -en que se han atendido las solicitudes- que se radican en la Entidad, las PQRS que efectivamente no se responden dentro de los términos previstos con el fin de tomas decisiones frente a tal situación en concreto. La evidencia se puede consultar en la carpeta compartida Z en la ruta l Z:\7- Seg otros inf\OCI\3. Mapas_Riesgos\Riesgos de gestión y corrupción\Primer_Seguimiento - 2021\Evidencias\6-Atencion_Ciudadano archivo Radicados Vencidos 1er Cuatrimestre 2021.
Las evidencias pueden ser consultadas en el link https://www.serviciocivil.gov.co/portal/transparencia/
instrumentos-gestion-informacion-publica/Informe-pqr-denuncias-solicitudes
El riesgo se materializó.</t>
        </r>
      </is>
    </oc>
    <nc r="BJ27" t="inlineStr">
      <is>
        <r>
          <t xml:space="preserve">Se observó en el primer cuatrimestre que el líder del proceso de Atención al Ciudadano, apoyado por un profesional contratista y auxiliares administrativos de la Subdirección Corporativa, realizaron el seguimiento de PQRS durante el periodo evaluado de enero – abril de 2021.
Igualmente se observó la realización de los informes mensuales de PQRS presentados en el Comité de Gestión y Desempeño del 31-03-2021. 
De acuerdo con la información presentada en el citado comité del mes de marzo, </t>
        </r>
        <r>
          <rPr>
            <i/>
            <sz val="10"/>
            <color rgb="FF000000"/>
            <rFont val="Calibri "/>
          </rPr>
          <t>"A 31 de marzo de 2021 estaban en trámite 375 requerimientos, de los cuales 65 que corresponden al 2.5% se encontraban fuera de los términos establecidos para dar respuesta."</t>
        </r>
        <r>
          <rPr>
            <sz val="10"/>
            <color indexed="8"/>
            <rFont val="Calibri "/>
          </rPr>
          <t xml:space="preserve">, por lo que se observa que 65 trámites se encontraron fuera del término previsto para su respuesta lo que representa que el riesgo se materializó, lo cual se demuestra en el hecho de que se respondieran extemporáneamente algunas Peticiones, Quejas, Reclamos y Sugerencias que ingresaron al DASCD durante el periodo de seguimiento. 
Las evidencias pueden ser consultadas el aplicativo CORDIS así como en los informes publicados en la página de transparencia del Departamento, en el https://www.serviciocivil.gov.co/portal/transparencia/instrumentos-gestion-informacion-publica/Informe-pqr-
denuncias-solicitudes 
Además, se observó una recomendación recurrente en todos los informes realizado y está relacionada con que </t>
        </r>
        <r>
          <rPr>
            <i/>
            <sz val="10"/>
            <color rgb="FF000000"/>
            <rFont val="Calibri "/>
          </rPr>
          <t>"Es importante que cada dependencia haga seguimiento periódico al CORDIS, con el fin de mantener actualizada la información, teniendo en cuenta que en algunos casos los documentos que se encuentran en trámite o vencidos pueden ser informativos o puede que ya se hayan atendido pero que no se les haya dado cierre en el sistema porque falta realizar algún paso."</t>
        </r>
        <r>
          <rPr>
            <sz val="10"/>
            <color indexed="8"/>
            <rFont val="Calibri "/>
          </rPr>
          <t xml:space="preserve">
</t>
        </r>
        <r>
          <rPr>
            <sz val="10"/>
            <color rgb="FFFF0000"/>
            <rFont val="Calibri "/>
          </rPr>
          <t xml:space="preserve">
Se recomienda que se relacionen en los informes de PQRS, además de medir el tiempo promedio de respuesta de los requerimientos -en que se han atendido las solicitudes- que se radican en la Entidad, las PQRS que efectivamente no se responden dentro de los términos previstos con el fin de tomas decisiones frente a tal situación en concreto. La evidencia se puede consultar en la carpeta compartida Z en la ruta l Z:\7- Seg otros inf\OCI\3. Mapas_Riesgos\Riesgos de gestión y corrupción\Primer_Seguimiento - 2021\Evidencias\6-Atencion_Ciudadano archivo Radicados Vencidos 1er Cuatrimestre 2021.</t>
        </r>
        <r>
          <rPr>
            <sz val="10"/>
            <color indexed="8"/>
            <rFont val="Calibri "/>
          </rPr>
          <t xml:space="preserve">
Las evidencias pueden ser consultadas en el link https://www.serviciocivil.gov.co/portal/transparencia/
instrumentos-gestion-informacion-publica/Informe-pqr-denuncias-solicitudes
El riesgo se materializó.</t>
        </r>
      </is>
    </nc>
  </rcc>
  <rcc rId="712" sId="7">
    <oc r="BJ36" t="inlineStr">
      <is>
        <t>Desde la tercera línea de defensa, no es posible emitir una opinión frente  a la ejecución de los controles establecidos para evitar realizar pagos erróneos en la nómina de la entidad, ya que no se tuvo acceso a las evidencias reportadas por la primera línea de defensa.
Por lo anterior se recomienda, Crer una carpeta para cargar los soportes de la ejecición de las actividades previstas para controlar los riesgos. La ruta sugerida para crear la carpeta y cargar los soportes es: Z:\7- Seg otros inf\6.OCI\3. Mapas_Riesgos\Riesgos de gestión y corrupción\Primer_Seguimiento - 2021\Evidencias</t>
      </is>
    </oc>
    <nc r="BJ36" t="inlineStr">
      <is>
        <r>
          <t xml:space="preserve">Desde la tercera línea de defensa, no es posible emitir una opinión frente  a la ejecución de los controles establecidos para evitar realizar pagos erróneos en la nómina de la entidad, ya que no se tuvo acceso a las evidencias reportadas por la primera línea de defensa. Como lo menciona la segunda línea de defensa las evidencias presentadas corresponden a unos archivos en PDF que no es posible consultar.
</t>
        </r>
        <r>
          <rPr>
            <sz val="10"/>
            <color rgb="FFFF0000"/>
            <rFont val="Calibri"/>
            <family val="2"/>
          </rPr>
          <t xml:space="preserve">Por lo anterior se recomienda, crer una carpeta para cargar los soportes de la ejecición de las actividades previstas para controlar los riesgos. </t>
        </r>
        <r>
          <rPr>
            <sz val="10"/>
            <color indexed="8"/>
            <rFont val="Calibri"/>
            <family val="2"/>
          </rPr>
          <t>La ruta sugerida para crear la carpeta y cargar los soportes es: Z:\7- Seg otros inf\6.OCI\3. Mapas_Riesgos\Riesgos de gestión y corrupción\Primer_Seguimiento - 2021\Evidencias</t>
        </r>
      </is>
    </nc>
  </rcc>
  <rcc rId="713" sId="7">
    <oc r="BJ37" t="inlineStr">
      <is>
        <t>Desde la tercera línea de defensa, no es posible emitir una opinión frente  a la ejecución de los controles establecidos para evitar realizar pagos erróneos en la nómina de la entidad, ya que no se tuvo acceso a las evidencias reportadas por la primera línea de defensa.
Por lo anterior se recomienda, Crer una carpeta para cargar los soportes de la ejecición de las actividades previstas para controlar los riesgos. La ruta sugerida para crear la carpeta y cargar los soportes es: Z:\7- Seg otros inf\6.OCI\3. Mapas_Riesgos\Riesgos de gestión y corrupción\Primer_Seguimiento - 2021\Evidencias</t>
      </is>
    </oc>
    <nc r="BJ37" t="inlineStr">
      <is>
        <r>
          <t xml:space="preserve">Desde la tercera línea de defensa, no es posible emitir una opinión frente  a la ejecución de los controles establecidos para evitar realizar pagos erróneos en la nómina de la entidad, ya que no se tuvo acceso a las evidencias reportadas por la primera línea de defensa. . Como lo menciona la segunda línea de defensa las evidencias presentadas corresponden a unos archivos en PDF que no es posible consultar.
</t>
        </r>
        <r>
          <rPr>
            <sz val="10"/>
            <color rgb="FFFF0000"/>
            <rFont val="Calibri"/>
            <family val="2"/>
          </rPr>
          <t xml:space="preserve">Por lo anterior se recomienda, crer una carpeta para cargar los soportes de la ejecición de las actividades previstas para controlar los riesgos. </t>
        </r>
        <r>
          <rPr>
            <sz val="10"/>
            <color indexed="8"/>
            <rFont val="Calibri"/>
            <family val="2"/>
          </rPr>
          <t>La ruta sugerida para crear la carpeta y cargar los soportes es: Z:\7- Seg otros inf\6.OCI\3. Mapas_Riesgos\Riesgos de gestión y corrupción\Primer_Seguimiento - 2021\Evidencias</t>
        </r>
      </is>
    </nc>
  </rcc>
  <rfmt sheetId="7" sqref="BT36:BT37">
    <dxf>
      <fill>
        <patternFill>
          <bgColor theme="9"/>
        </patternFill>
      </fill>
    </dxf>
  </rfmt>
  <rfmt sheetId="7" sqref="BI36:BI37">
    <dxf>
      <fill>
        <patternFill patternType="none">
          <bgColor auto="1"/>
        </patternFill>
      </fill>
    </dxf>
  </rfmt>
  <rfmt sheetId="7" sqref="L53:L55">
    <dxf>
      <fill>
        <patternFill patternType="none">
          <bgColor auto="1"/>
        </patternFill>
      </fill>
    </dxf>
  </rfmt>
  <rfmt sheetId="7" sqref="L20" start="0" length="0">
    <dxf>
      <font>
        <sz val="10"/>
        <color indexed="8"/>
      </font>
      <border outline="0">
        <top style="thin">
          <color indexed="64"/>
        </top>
        <bottom/>
      </border>
    </dxf>
  </rfmt>
  <rfmt sheetId="7" sqref="L21" start="0" length="0">
    <dxf>
      <font>
        <sz val="10"/>
        <color indexed="8"/>
      </font>
      <border outline="0">
        <bottom/>
      </border>
    </dxf>
  </rfmt>
  <rfmt sheetId="7" sqref="BJ32">
    <dxf>
      <fill>
        <patternFill patternType="none">
          <bgColor auto="1"/>
        </patternFill>
      </fill>
    </dxf>
  </rfmt>
  <rfmt sheetId="7" sqref="BJ22:BJ23">
    <dxf>
      <fill>
        <patternFill patternType="none">
          <bgColor auto="1"/>
        </patternFill>
      </fill>
    </dxf>
  </rfmt>
  <rfmt sheetId="7" sqref="BJ18:BJ19">
    <dxf>
      <fill>
        <patternFill patternType="none">
          <bgColor auto="1"/>
        </patternFill>
      </fill>
    </dxf>
  </rfmt>
  <rfmt sheetId="7" sqref="BI20" start="0" length="2147483647">
    <dxf>
      <font>
        <sz val="11"/>
      </font>
    </dxf>
  </rfmt>
  <rfmt sheetId="7" sqref="BH20" start="0" length="2147483647">
    <dxf>
      <font>
        <sz val="11"/>
      </font>
    </dxf>
  </rfmt>
  <rfmt sheetId="7" sqref="A1:BT1048576" start="0" length="2147483647">
    <dxf>
      <font>
        <sz val="11"/>
      </font>
    </dxf>
  </rfmt>
  <rfmt sheetId="7" sqref="A1:BT1048576" start="0" length="2147483647">
    <dxf>
      <font>
        <name val="Calibri"/>
        <scheme val="minor"/>
      </font>
    </dxf>
  </rfmt>
  <rfmt sheetId="7" sqref="A1:BU1048576" start="0" length="2147483647">
    <dxf>
      <font>
        <sz val="10"/>
      </font>
    </dxf>
  </rfmt>
  <rcv guid="{9D7C660B-E13E-4EFC-B945-6DC22F8BEC0F}" action="delete"/>
  <rdn rId="0" localSheetId="1" customView="1" name="Z_9D7C660B_E13E_4EFC_B945_6DC22F8BEC0F_.wvu.Rows" hidden="1" oldHidden="1">
    <formula>PORTADA!$47:$1048576,PORTADA!$25:$32,PORTADA!$34:$42</formula>
    <oldFormula>PORTADA!$47:$1048576,PORTADA!$25:$32,PORTADA!$34:$42</oldFormula>
  </rdn>
  <rdn rId="0" localSheetId="1" customView="1" name="Z_9D7C660B_E13E_4EFC_B945_6DC22F8BEC0F_.wvu.Cols" hidden="1" oldHidden="1">
    <formula>PORTADA!$IV:$WVW,PORTADA!$XFC:$XFD</formula>
    <oldFormula>PORTADA!$IV:$WVW,PORTADA!$XFC:$XFD</oldFormula>
  </rdn>
  <rdn rId="0" localSheetId="7" customView="1" name="Z_9D7C660B_E13E_4EFC_B945_6DC22F8BEC0F_.wvu.Rows" hidden="1" oldHidden="1">
    <formula>'Riesgos Gestión'!$1:$7</formula>
    <oldFormula>'Riesgos Gestión'!$1:$7</oldFormula>
  </rdn>
  <rdn rId="0" localSheetId="7" customView="1" name="Z_9D7C660B_E13E_4EFC_B945_6DC22F8BEC0F_.wvu.Cols" hidden="1" oldHidden="1">
    <formula>'Riesgos Gestión'!$M:$BG,'Riesgos Gestión'!$BL:$BS</formula>
    <oldFormula>'Riesgos Gestión'!$M:$BG,'Riesgos Gestión'!$BL:$BS</oldFormula>
  </rdn>
  <rdn rId="0" localSheetId="7" customView="1" name="Z_9D7C660B_E13E_4EFC_B945_6DC22F8BEC0F_.wvu.FilterData" hidden="1" oldHidden="1">
    <formula>'Riesgos Gestión'!$A$11:$BU$1614</formula>
    <oldFormula>'Riesgos Gestión'!$A$11:$BU$1614</oldFormula>
  </rdn>
  <rdn rId="0" localSheetId="8" customView="1" name="Z_9D7C660B_E13E_4EFC_B945_6DC22F8BEC0F_.wvu.PrintArea" hidden="1" oldHidden="1">
    <formula>' Riesgos corrupción'!$A$1:$BM$13</formula>
    <oldFormula>' Riesgos corrupción'!$A$1:$BM$13</oldFormula>
  </rdn>
  <rdn rId="0" localSheetId="8" customView="1" name="Z_9D7C660B_E13E_4EFC_B945_6DC22F8BEC0F_.wvu.Cols" hidden="1" oldHidden="1">
    <formula>' Riesgos corrupción'!$J:$K,' Riesgos corrupción'!$CB:$CI</formula>
    <oldFormula>' Riesgos corrupción'!$J:$K,' Riesgos corrupción'!$CB:$CI</oldFormula>
  </rdn>
  <rdn rId="0" localSheetId="9" customView="1" name="Z_9D7C660B_E13E_4EFC_B945_6DC22F8BEC0F_.wvu.PrintArea" hidden="1" oldHidden="1">
    <formula>' Riesgos Seg Digital'!$A$1:$AH$14</formula>
    <oldFormula>' Riesgos Seg Digital'!$A$1:$AH$14</oldFormula>
  </rdn>
  <rdn rId="0" localSheetId="9" customView="1" name="Z_9D7C660B_E13E_4EFC_B945_6DC22F8BEC0F_.wvu.Cols" hidden="1" oldHidden="1">
    <formula>' Riesgos Seg Digital'!$K:$K</formula>
    <oldFormula>' Riesgos Seg Digital'!$K:$K</oldFormula>
  </rdn>
  <rcv guid="{9D7C660B-E13E-4EFC-B945-6DC22F8BEC0F}" action="add"/>
</revisions>
</file>

<file path=xl/revisions/revisionLog6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7" sqref="BT1:BT1048576">
    <dxf>
      <fill>
        <patternFill patternType="none">
          <bgColor auto="1"/>
        </patternFill>
      </fill>
    </dxf>
  </rfmt>
  <rcc rId="723" sId="7">
    <oc r="BT12" t="inlineStr">
      <is>
        <t>Wilson</t>
      </is>
    </oc>
    <nc r="BT12"/>
  </rcc>
  <rcc rId="724" sId="7">
    <oc r="BT13" t="inlineStr">
      <is>
        <t>Wilson</t>
      </is>
    </oc>
    <nc r="BT13"/>
  </rcc>
  <rcc rId="725" sId="7">
    <oc r="BT14" t="inlineStr">
      <is>
        <t>Wilson</t>
      </is>
    </oc>
    <nc r="BT14"/>
  </rcc>
  <rcc rId="726" sId="7">
    <oc r="BT15" t="inlineStr">
      <is>
        <t>Richard</t>
      </is>
    </oc>
    <nc r="BT15"/>
  </rcc>
  <rcc rId="727" sId="7">
    <oc r="BT16" t="inlineStr">
      <is>
        <t>Richard</t>
      </is>
    </oc>
    <nc r="BT16"/>
  </rcc>
  <rcc rId="728" sId="7">
    <oc r="BT17" t="inlineStr">
      <is>
        <t>Richard</t>
      </is>
    </oc>
    <nc r="BT17"/>
  </rcc>
  <rcc rId="729" sId="7">
    <oc r="BT18" t="inlineStr">
      <is>
        <t>Richard</t>
      </is>
    </oc>
    <nc r="BT18"/>
  </rcc>
  <rcc rId="730" sId="7">
    <oc r="BT19" t="inlineStr">
      <is>
        <t>Richard</t>
      </is>
    </oc>
    <nc r="BT19"/>
  </rcc>
  <rcc rId="731" sId="7">
    <oc r="BT20" t="inlineStr">
      <is>
        <t>Richard</t>
      </is>
    </oc>
    <nc r="BT20"/>
  </rcc>
  <rcc rId="732" sId="7">
    <oc r="BT21" t="inlineStr">
      <is>
        <t>Richard</t>
      </is>
    </oc>
    <nc r="BT21"/>
  </rcc>
  <rcc rId="733" sId="7">
    <oc r="BT22" t="inlineStr">
      <is>
        <t>Richard</t>
      </is>
    </oc>
    <nc r="BT22"/>
  </rcc>
  <rcc rId="734" sId="7">
    <oc r="BT23" t="inlineStr">
      <is>
        <t>Richard</t>
      </is>
    </oc>
    <nc r="BT23"/>
  </rcc>
  <rcc rId="735" sId="7">
    <oc r="BT24" t="inlineStr">
      <is>
        <t>Richard</t>
      </is>
    </oc>
    <nc r="BT24"/>
  </rcc>
  <rcc rId="736" sId="7">
    <oc r="BT25" t="inlineStr">
      <is>
        <t>Richard</t>
      </is>
    </oc>
    <nc r="BT25"/>
  </rcc>
  <rcc rId="737" sId="7">
    <oc r="BT26" t="inlineStr">
      <is>
        <t>Richard</t>
      </is>
    </oc>
    <nc r="BT26"/>
  </rcc>
  <rcc rId="738" sId="7">
    <oc r="BT27" t="inlineStr">
      <is>
        <t>Richard</t>
      </is>
    </oc>
    <nc r="BT27"/>
  </rcc>
  <rcc rId="739" sId="7">
    <oc r="BT28" t="inlineStr">
      <is>
        <t>Richard</t>
      </is>
    </oc>
    <nc r="BT28"/>
  </rcc>
  <rcc rId="740" sId="7">
    <oc r="BT29" t="inlineStr">
      <is>
        <t>Richard</t>
      </is>
    </oc>
    <nc r="BT29"/>
  </rcc>
  <rcc rId="741" sId="7">
    <oc r="BT30" t="inlineStr">
      <is>
        <t>Richard</t>
      </is>
    </oc>
    <nc r="BT30"/>
  </rcc>
  <rcc rId="742" sId="7">
    <oc r="BT31" t="inlineStr">
      <is>
        <t>Richard</t>
      </is>
    </oc>
    <nc r="BT31"/>
  </rcc>
  <rcc rId="743" sId="7">
    <oc r="BT32" t="inlineStr">
      <is>
        <t>Richard</t>
      </is>
    </oc>
    <nc r="BT32"/>
  </rcc>
  <rcc rId="744" sId="7">
    <oc r="BT33" t="inlineStr">
      <is>
        <t>Wilson</t>
      </is>
    </oc>
    <nc r="BT33"/>
  </rcc>
  <rcc rId="745" sId="7">
    <oc r="BT34" t="inlineStr">
      <is>
        <t>Wilson</t>
      </is>
    </oc>
    <nc r="BT34"/>
  </rcc>
  <rcc rId="746" sId="7">
    <oc r="BT35" t="inlineStr">
      <is>
        <t>Wilson</t>
      </is>
    </oc>
    <nc r="BT35"/>
  </rcc>
  <rcc rId="747" sId="7">
    <oc r="BT36" t="inlineStr">
      <is>
        <t>Wilson</t>
      </is>
    </oc>
    <nc r="BT36"/>
  </rcc>
  <rcc rId="748" sId="7">
    <oc r="BT37" t="inlineStr">
      <is>
        <t>Wilson</t>
      </is>
    </oc>
    <nc r="BT37"/>
  </rcc>
  <rcc rId="749" sId="7">
    <oc r="BT38" t="inlineStr">
      <is>
        <t>Wilson</t>
      </is>
    </oc>
    <nc r="BT38"/>
  </rcc>
  <rcc rId="750" sId="7">
    <oc r="BT39" t="inlineStr">
      <is>
        <t>Wilson</t>
      </is>
    </oc>
    <nc r="BT39"/>
  </rcc>
  <rcc rId="751" sId="7">
    <oc r="BT40" t="inlineStr">
      <is>
        <t>Wilson</t>
      </is>
    </oc>
    <nc r="BT40"/>
  </rcc>
  <rcc rId="752" sId="7">
    <oc r="BT41" t="inlineStr">
      <is>
        <t>Wilson</t>
      </is>
    </oc>
    <nc r="BT41"/>
  </rcc>
  <rcc rId="753" sId="7">
    <oc r="BT42" t="inlineStr">
      <is>
        <t>Wilson</t>
      </is>
    </oc>
    <nc r="BT42"/>
  </rcc>
  <rcc rId="754" sId="7">
    <oc r="BT43" t="inlineStr">
      <is>
        <t>Juver</t>
      </is>
    </oc>
    <nc r="BT43"/>
  </rcc>
  <rcc rId="755" sId="7">
    <oc r="BT44" t="inlineStr">
      <is>
        <t>Juver</t>
      </is>
    </oc>
    <nc r="BT44"/>
  </rcc>
  <rcc rId="756" sId="7">
    <oc r="BT45" t="inlineStr">
      <is>
        <t>Juver</t>
      </is>
    </oc>
    <nc r="BT45"/>
  </rcc>
  <rcc rId="757" sId="7">
    <oc r="BT46" t="inlineStr">
      <is>
        <t>Juver</t>
      </is>
    </oc>
    <nc r="BT46"/>
  </rcc>
  <rcc rId="758" sId="7">
    <oc r="BT47" t="inlineStr">
      <is>
        <t>Juver</t>
      </is>
    </oc>
    <nc r="BT47"/>
  </rcc>
  <rcc rId="759" sId="7">
    <oc r="BT48" t="inlineStr">
      <is>
        <t>Juver</t>
      </is>
    </oc>
    <nc r="BT48"/>
  </rcc>
  <rcc rId="760" sId="7">
    <oc r="BT49" t="inlineStr">
      <is>
        <t>Juver</t>
      </is>
    </oc>
    <nc r="BT49"/>
  </rcc>
  <rcc rId="761" sId="7">
    <oc r="BT50" t="inlineStr">
      <is>
        <t>Wilson</t>
      </is>
    </oc>
    <nc r="BT50"/>
  </rcc>
  <rcc rId="762" sId="7">
    <oc r="BT51" t="inlineStr">
      <is>
        <t>Wilson</t>
      </is>
    </oc>
    <nc r="BT51"/>
  </rcc>
  <rcc rId="763" sId="7">
    <oc r="BT52" t="inlineStr">
      <is>
        <t>Wilson</t>
      </is>
    </oc>
    <nc r="BT52"/>
  </rcc>
  <rcc rId="764" sId="7">
    <oc r="BT53" t="inlineStr">
      <is>
        <t>Wilson</t>
      </is>
    </oc>
    <nc r="BT53"/>
  </rcc>
  <rcc rId="765" sId="7">
    <oc r="BT54" t="inlineStr">
      <is>
        <t>Wilson</t>
      </is>
    </oc>
    <nc r="BT54"/>
  </rcc>
  <rcc rId="766" sId="7">
    <oc r="BT55" t="inlineStr">
      <is>
        <t>Wilson</t>
      </is>
    </oc>
    <nc r="BT55"/>
  </rcc>
  <rcc rId="767" sId="7">
    <oc r="BT56" t="inlineStr">
      <is>
        <t>Juver</t>
      </is>
    </oc>
    <nc r="BT56"/>
  </rcc>
  <rcc rId="768" sId="7">
    <oc r="BT57" t="inlineStr">
      <is>
        <t>Juver</t>
      </is>
    </oc>
    <nc r="BT57"/>
  </rcc>
  <rcc rId="769" sId="7">
    <oc r="BT58" t="inlineStr">
      <is>
        <t>Juver</t>
      </is>
    </oc>
    <nc r="BT58"/>
  </rcc>
  <rcc rId="770" sId="7">
    <oc r="BT59" t="inlineStr">
      <is>
        <t>Juver</t>
      </is>
    </oc>
    <nc r="BT59"/>
  </rcc>
  <rcc rId="771" sId="7">
    <oc r="BT60" t="inlineStr">
      <is>
        <t>Juver</t>
      </is>
    </oc>
    <nc r="BT60"/>
  </rcc>
  <rcc rId="772" sId="7">
    <oc r="BT61" t="inlineStr">
      <is>
        <t>Juver</t>
      </is>
    </oc>
    <nc r="BT61"/>
  </rcc>
  <rcc rId="773" sId="7">
    <oc r="BT62" t="inlineStr">
      <is>
        <t>Juver</t>
      </is>
    </oc>
    <nc r="BT62"/>
  </rcc>
  <rcc rId="774" sId="7">
    <oc r="BT63" t="inlineStr">
      <is>
        <t>Juver</t>
      </is>
    </oc>
    <nc r="BT63"/>
  </rcc>
  <rcc rId="775" sId="7">
    <oc r="BT64" t="inlineStr">
      <is>
        <t>Juver</t>
      </is>
    </oc>
    <nc r="BT64"/>
  </rcc>
  <rcc rId="776" sId="7">
    <oc r="BT65" t="inlineStr">
      <is>
        <t>Juver</t>
      </is>
    </oc>
    <nc r="BT65"/>
  </rcc>
  <rcc rId="777" sId="7">
    <oc r="BT66" t="inlineStr">
      <is>
        <t>Juver</t>
      </is>
    </oc>
    <nc r="BT66"/>
  </rcc>
  <rcc rId="778" sId="7">
    <oc r="BT67" t="inlineStr">
      <is>
        <t>Juver</t>
      </is>
    </oc>
    <nc r="BT67"/>
  </rcc>
  <rcc rId="779" sId="7">
    <oc r="BT68" t="inlineStr">
      <is>
        <t>Juver</t>
      </is>
    </oc>
    <nc r="BT68"/>
  </rcc>
  <rfmt sheetId="7" sqref="BH12:BJ68" start="0" length="2147483647">
    <dxf>
      <font>
        <color auto="1"/>
      </font>
    </dxf>
  </rfmt>
  <rcv guid="{9D7C660B-E13E-4EFC-B945-6DC22F8BEC0F}" action="delete"/>
  <rdn rId="0" localSheetId="1" customView="1" name="Z_9D7C660B_E13E_4EFC_B945_6DC22F8BEC0F_.wvu.Rows" hidden="1" oldHidden="1">
    <formula>PORTADA!$47:$1048576,PORTADA!$25:$32,PORTADA!$34:$42</formula>
    <oldFormula>PORTADA!$47:$1048576,PORTADA!$25:$32,PORTADA!$34:$42</oldFormula>
  </rdn>
  <rdn rId="0" localSheetId="1" customView="1" name="Z_9D7C660B_E13E_4EFC_B945_6DC22F8BEC0F_.wvu.Cols" hidden="1" oldHidden="1">
    <formula>PORTADA!$IV:$WVW,PORTADA!$XFC:$XFD</formula>
    <oldFormula>PORTADA!$IV:$WVW,PORTADA!$XFC:$XFD</oldFormula>
  </rdn>
  <rdn rId="0" localSheetId="7" customView="1" name="Z_9D7C660B_E13E_4EFC_B945_6DC22F8BEC0F_.wvu.Rows" hidden="1" oldHidden="1">
    <formula>'Riesgos Gestión'!$1:$7</formula>
    <oldFormula>'Riesgos Gestión'!$1:$7</oldFormula>
  </rdn>
  <rdn rId="0" localSheetId="7" customView="1" name="Z_9D7C660B_E13E_4EFC_B945_6DC22F8BEC0F_.wvu.Cols" hidden="1" oldHidden="1">
    <formula>'Riesgos Gestión'!$M:$BG,'Riesgos Gestión'!$BL:$BS</formula>
    <oldFormula>'Riesgos Gestión'!$M:$BG,'Riesgos Gestión'!$BL:$BS</oldFormula>
  </rdn>
  <rdn rId="0" localSheetId="7" customView="1" name="Z_9D7C660B_E13E_4EFC_B945_6DC22F8BEC0F_.wvu.FilterData" hidden="1" oldHidden="1">
    <formula>'Riesgos Gestión'!$A$11:$BU$1614</formula>
    <oldFormula>'Riesgos Gestión'!$A$11:$BU$1614</oldFormula>
  </rdn>
  <rdn rId="0" localSheetId="8" customView="1" name="Z_9D7C660B_E13E_4EFC_B945_6DC22F8BEC0F_.wvu.PrintArea" hidden="1" oldHidden="1">
    <formula>' Riesgos corrupción'!$A$1:$BM$13</formula>
    <oldFormula>' Riesgos corrupción'!$A$1:$BM$13</oldFormula>
  </rdn>
  <rdn rId="0" localSheetId="8" customView="1" name="Z_9D7C660B_E13E_4EFC_B945_6DC22F8BEC0F_.wvu.Cols" hidden="1" oldHidden="1">
    <formula>' Riesgos corrupción'!$J:$K,' Riesgos corrupción'!$CB:$CI</formula>
    <oldFormula>' Riesgos corrupción'!$J:$K,' Riesgos corrupción'!$CB:$CI</oldFormula>
  </rdn>
  <rdn rId="0" localSheetId="9" customView="1" name="Z_9D7C660B_E13E_4EFC_B945_6DC22F8BEC0F_.wvu.PrintArea" hidden="1" oldHidden="1">
    <formula>' Riesgos Seg Digital'!$A$1:$AH$14</formula>
    <oldFormula>' Riesgos Seg Digital'!$A$1:$AH$14</oldFormula>
  </rdn>
  <rdn rId="0" localSheetId="9" customView="1" name="Z_9D7C660B_E13E_4EFC_B945_6DC22F8BEC0F_.wvu.Cols" hidden="1" oldHidden="1">
    <formula>' Riesgos Seg Digital'!$K:$K</formula>
    <oldFormula>' Riesgos Seg Digital'!$K:$K</oldFormula>
  </rdn>
  <rcv guid="{9D7C660B-E13E-4EFC-B945-6DC22F8BEC0F}" action="add"/>
</revisions>
</file>

<file path=xl/revisions/revisionLog6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EEDFE262-3212-4308-8979-A75812D36567}" action="delete"/>
  <rdn rId="0" localSheetId="1" customView="1" name="Z_EEDFE262_3212_4308_8979_A75812D36567_.wvu.Rows" hidden="1" oldHidden="1">
    <formula>PORTADA!$47:$1048576,PORTADA!$25:$32,PORTADA!$34:$42</formula>
    <oldFormula>PORTADA!$47:$1048576,PORTADA!$25:$32,PORTADA!$34:$42</oldFormula>
  </rdn>
  <rdn rId="0" localSheetId="1" customView="1" name="Z_EEDFE262_3212_4308_8979_A75812D36567_.wvu.Cols" hidden="1" oldHidden="1">
    <formula>PORTADA!$IV:$WVW,PORTADA!$XFC:$XFD</formula>
    <oldFormula>PORTADA!$IV:$WVW,PORTADA!$XFC:$XFD</oldFormula>
  </rdn>
  <rdn rId="0" localSheetId="7" customView="1" name="Z_EEDFE262_3212_4308_8979_A75812D36567_.wvu.Rows" hidden="1" oldHidden="1">
    <formula>'Riesgos Gestión'!$1:$7</formula>
    <oldFormula>'Riesgos Gestión'!$1:$7</oldFormula>
  </rdn>
  <rdn rId="0" localSheetId="7" customView="1" name="Z_EEDFE262_3212_4308_8979_A75812D36567_.wvu.Cols" hidden="1" oldHidden="1">
    <formula>'Riesgos Gestión'!$M:$BG</formula>
    <oldFormula>'Riesgos Gestión'!$M:$BG</oldFormula>
  </rdn>
  <rdn rId="0" localSheetId="7" customView="1" name="Z_EEDFE262_3212_4308_8979_A75812D36567_.wvu.FilterData" hidden="1" oldHidden="1">
    <formula>'Riesgos Gestión'!$A$11:$BU$1614</formula>
    <oldFormula>'Riesgos Gestión'!$A$11:$BU$1614</oldFormula>
  </rdn>
  <rdn rId="0" localSheetId="8" customView="1" name="Z_EEDFE262_3212_4308_8979_A75812D36567_.wvu.PrintArea" hidden="1" oldHidden="1">
    <formula>' Riesgos corrupción'!$A$1:$BM$13</formula>
    <oldFormula>' Riesgos corrupción'!$A$1:$BM$13</oldFormula>
  </rdn>
  <rdn rId="0" localSheetId="8" customView="1" name="Z_EEDFE262_3212_4308_8979_A75812D36567_.wvu.Cols" hidden="1" oldHidden="1">
    <formula>' Riesgos corrupción'!$J:$K,' Riesgos corrupción'!$M:$AE,' Riesgos corrupción'!$AH:$BS</formula>
    <oldFormula>' Riesgos corrupción'!$J:$K,' Riesgos corrupción'!$M:$AE,' Riesgos corrupción'!$AH:$BS</oldFormula>
  </rdn>
  <rdn rId="0" localSheetId="9" customView="1" name="Z_EEDFE262_3212_4308_8979_A75812D36567_.wvu.PrintArea" hidden="1" oldHidden="1">
    <formula>' Riesgos Seg Digital'!$A$1:$AH$14</formula>
    <oldFormula>' Riesgos Seg Digital'!$A$1:$AH$14</oldFormula>
  </rdn>
  <rdn rId="0" localSheetId="9" customView="1" name="Z_EEDFE262_3212_4308_8979_A75812D36567_.wvu.Cols" hidden="1" oldHidden="1">
    <formula>' Riesgos Seg Digital'!$K:$K</formula>
    <oldFormula>' Riesgos Seg Digital'!$K:$K</oldFormula>
  </rdn>
  <rcv guid="{EEDFE262-3212-4308-8979-A75812D36567}" action="add"/>
</revisions>
</file>

<file path=xl/revisions/revisionLog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6" sId="7">
    <nc r="BI20" t="inlineStr">
      <is>
        <t xml:space="preserve">Se evidencio de aceurdo al "plan de Seguridad y Privacidad de la Inofrmaicon" en la pagina 6, la necesidad de implementar el modelo de Seguridad y Privacidad de la informacion en el DASCD , mediante la contratacion de servicios que realicen el mantenimiento preventivo y correctivo de los binenes informacticos de la entidad en pro de la salvaguarda efectiva de la informacion responsabilidad del Departamento.
Se encontraron las evidencias correspondientes en el Plan Anual de Adquisisciones </t>
      </is>
    </nc>
  </rcc>
  <rdn rId="0" localSheetId="1" customView="1" name="Z_2C543757_0426_4C7E_95C3_18B6AC62B541_.wvu.Rows" hidden="1" oldHidden="1">
    <formula>PORTADA!$47:$1048576,PORTADA!$25:$32,PORTADA!$34:$42</formula>
  </rdn>
  <rdn rId="0" localSheetId="1" customView="1" name="Z_2C543757_0426_4C7E_95C3_18B6AC62B541_.wvu.Cols" hidden="1" oldHidden="1">
    <formula>PORTADA!$IV:$WVW,PORTADA!$XFC:$XFD</formula>
  </rdn>
  <rdn rId="0" localSheetId="7" customView="1" name="Z_2C543757_0426_4C7E_95C3_18B6AC62B541_.wvu.Rows" hidden="1" oldHidden="1">
    <formula>'Riesgos Gestión'!$1:$7</formula>
  </rdn>
  <rdn rId="0" localSheetId="7" customView="1" name="Z_2C543757_0426_4C7E_95C3_18B6AC62B541_.wvu.Cols" hidden="1" oldHidden="1">
    <formula>'Riesgos Gestión'!$M:$BG</formula>
  </rdn>
  <rdn rId="0" localSheetId="7" customView="1" name="Z_2C543757_0426_4C7E_95C3_18B6AC62B541_.wvu.FilterData" hidden="1" oldHidden="1">
    <formula>'Riesgos Gestión'!$A$11:$CC$1614</formula>
  </rdn>
  <rdn rId="0" localSheetId="8" customView="1" name="Z_2C543757_0426_4C7E_95C3_18B6AC62B541_.wvu.PrintArea" hidden="1" oldHidden="1">
    <formula>' Riesgos corrupción'!$A$1:$BM$13</formula>
  </rdn>
  <rdn rId="0" localSheetId="8" customView="1" name="Z_2C543757_0426_4C7E_95C3_18B6AC62B541_.wvu.Cols" hidden="1" oldHidden="1">
    <formula>' Riesgos corrupción'!$J:$K</formula>
  </rdn>
  <rdn rId="0" localSheetId="9" customView="1" name="Z_2C543757_0426_4C7E_95C3_18B6AC62B541_.wvu.PrintArea" hidden="1" oldHidden="1">
    <formula>' Riesgos Seg Digital'!$A$1:$AH$14</formula>
  </rdn>
  <rdn rId="0" localSheetId="9" customView="1" name="Z_2C543757_0426_4C7E_95C3_18B6AC62B541_.wvu.Cols" hidden="1" oldHidden="1">
    <formula>' Riesgos Seg Digital'!$K:$K</formula>
  </rdn>
  <rcv guid="{2C543757-0426-4C7E-95C3-18B6AC62B541}" action="add"/>
</revisions>
</file>

<file path=xl/revisions/revisionLog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6" sId="7">
    <nc r="BH64" t="inlineStr">
      <is>
        <t xml:space="preserve">El profesional especializado que apoya la supervisión de los contratos actualiza y registra semestralmente  la vigencia de las licencias para proyectar anualmente las compras y actualización de las mismas dentro del plan anual de adquisiciones. En caso de que no se tenga en cuenta alguna renovación dentro del PAA se solicita en el comité de contratación la creación de la línea.
Para la vigencia del 2021, por la situación actual del país frente a la pandemia del COVID 19, el dolar incremento repercutiendo directamente en el incremento del valor de los servicios especialmente los que los proveedores cotizan en en dolares (compra de licenciamiento)
Por lo cual genero, que se efectuaran las revaluaciones en los periodos a contratar y llevandolos al comite de contratación para su aprobación.
como evidencia se adjunta la relación de los contratos de este periodo de tiempo a los cuales se efectuo la renovación y/o adquisición de licenciamiento </t>
      </is>
    </nc>
  </rcc>
</revisions>
</file>

<file path=xl/revisions/revisionLog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7" sId="7">
    <oc r="BI20" t="inlineStr">
      <is>
        <t xml:space="preserve">Se evidencio de aceurdo al "plan de Seguridad y Privacidad de la Inofrmaicon" en la pagina 6, la necesidad de implementar el modelo de Seguridad y Privacidad de la informacion en el DASCD , mediante la contratacion de servicios que realicen el mantenimiento preventivo y correctivo de los binenes informacticos de la entidad en pro de la salvaguarda efectiva de la informacion responsabilidad del Departamento.
Se encontraron las evidencias correspondientes en el Plan Anual de Adquisisciones </t>
      </is>
    </oc>
    <nc r="BI20" t="inlineStr">
      <is>
        <t>Se evidencio de acuerdo al "Plan de Seguridad y Privacidad de la Información" en la pagina 6, la necesidad de implementar el modelo de Seguridad y Privacidad de la información en el DASCD , mediante la contratación de servicios que realicen el mantenimiento preventivo y correctivo de los bienes informáticos de la entidad en pro de la salvaguarda efectiva de la información responsabilidad del Departamento.
Se encontraron las evidencias correspondientes en el Plan Anual de Adquisisciones Z:\7- Seg otros inf\OCI\3. Mapas_Riesgos\Riesgos de gestión y corrupción\Primer_Seguimiento - 2021\Evidencias\4-Seguridad de la Información\Control 1 y lo descrito en el Plan de Seguridad y Privaciad de la Informacion"</t>
      </is>
    </nc>
  </rcc>
</revisions>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drawing" Target="../drawings/drawing1.xml"/><Relationship Id="rId10" Type="http://schemas.openxmlformats.org/officeDocument/2006/relationships/printerSettings" Target="../printerSettings/printerSettings10.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2.bin"/><Relationship Id="rId13" Type="http://schemas.openxmlformats.org/officeDocument/2006/relationships/printerSettings" Target="../printerSettings/printerSettings27.bin"/><Relationship Id="rId3" Type="http://schemas.openxmlformats.org/officeDocument/2006/relationships/printerSettings" Target="../printerSettings/printerSettings17.bin"/><Relationship Id="rId7" Type="http://schemas.openxmlformats.org/officeDocument/2006/relationships/printerSettings" Target="../printerSettings/printerSettings21.bin"/><Relationship Id="rId12" Type="http://schemas.openxmlformats.org/officeDocument/2006/relationships/printerSettings" Target="../printerSettings/printerSettings26.bin"/><Relationship Id="rId17" Type="http://schemas.openxmlformats.org/officeDocument/2006/relationships/image" Target="../media/image5.emf"/><Relationship Id="rId2" Type="http://schemas.openxmlformats.org/officeDocument/2006/relationships/printerSettings" Target="../printerSettings/printerSettings16.bin"/><Relationship Id="rId16" Type="http://schemas.openxmlformats.org/officeDocument/2006/relationships/vmlDrawing" Target="../drawings/vmlDrawing1.vml"/><Relationship Id="rId1" Type="http://schemas.openxmlformats.org/officeDocument/2006/relationships/printerSettings" Target="../printerSettings/printerSettings15.bin"/><Relationship Id="rId6" Type="http://schemas.openxmlformats.org/officeDocument/2006/relationships/printerSettings" Target="../printerSettings/printerSettings20.bin"/><Relationship Id="rId11" Type="http://schemas.openxmlformats.org/officeDocument/2006/relationships/printerSettings" Target="../printerSettings/printerSettings25.bin"/><Relationship Id="rId5" Type="http://schemas.openxmlformats.org/officeDocument/2006/relationships/printerSettings" Target="../printerSettings/printerSettings19.bin"/><Relationship Id="rId15" Type="http://schemas.openxmlformats.org/officeDocument/2006/relationships/drawing" Target="../drawings/drawing3.xml"/><Relationship Id="rId10" Type="http://schemas.openxmlformats.org/officeDocument/2006/relationships/printerSettings" Target="../printerSettings/printerSettings24.bin"/><Relationship Id="rId4" Type="http://schemas.openxmlformats.org/officeDocument/2006/relationships/printerSettings" Target="../printerSettings/printerSettings18.bin"/><Relationship Id="rId9" Type="http://schemas.openxmlformats.org/officeDocument/2006/relationships/printerSettings" Target="../printerSettings/printerSettings23.bin"/><Relationship Id="rId14"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36.bin"/><Relationship Id="rId13" Type="http://schemas.openxmlformats.org/officeDocument/2006/relationships/printerSettings" Target="../printerSettings/printerSettings41.bin"/><Relationship Id="rId3" Type="http://schemas.openxmlformats.org/officeDocument/2006/relationships/printerSettings" Target="../printerSettings/printerSettings31.bin"/><Relationship Id="rId7" Type="http://schemas.openxmlformats.org/officeDocument/2006/relationships/printerSettings" Target="../printerSettings/printerSettings35.bin"/><Relationship Id="rId12" Type="http://schemas.openxmlformats.org/officeDocument/2006/relationships/printerSettings" Target="../printerSettings/printerSettings40.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6" Type="http://schemas.openxmlformats.org/officeDocument/2006/relationships/printerSettings" Target="../printerSettings/printerSettings34.bin"/><Relationship Id="rId11" Type="http://schemas.openxmlformats.org/officeDocument/2006/relationships/printerSettings" Target="../printerSettings/printerSettings39.bin"/><Relationship Id="rId5" Type="http://schemas.openxmlformats.org/officeDocument/2006/relationships/printerSettings" Target="../printerSettings/printerSettings33.bin"/><Relationship Id="rId15" Type="http://schemas.openxmlformats.org/officeDocument/2006/relationships/drawing" Target="../drawings/drawing4.xml"/><Relationship Id="rId10" Type="http://schemas.openxmlformats.org/officeDocument/2006/relationships/printerSettings" Target="../printerSettings/printerSettings38.bin"/><Relationship Id="rId4" Type="http://schemas.openxmlformats.org/officeDocument/2006/relationships/printerSettings" Target="../printerSettings/printerSettings32.bin"/><Relationship Id="rId9" Type="http://schemas.openxmlformats.org/officeDocument/2006/relationships/printerSettings" Target="../printerSettings/printerSettings37.bin"/><Relationship Id="rId14"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50.bin"/><Relationship Id="rId13" Type="http://schemas.openxmlformats.org/officeDocument/2006/relationships/printerSettings" Target="../printerSettings/printerSettings55.bin"/><Relationship Id="rId3" Type="http://schemas.openxmlformats.org/officeDocument/2006/relationships/printerSettings" Target="../printerSettings/printerSettings45.bin"/><Relationship Id="rId7" Type="http://schemas.openxmlformats.org/officeDocument/2006/relationships/printerSettings" Target="../printerSettings/printerSettings49.bin"/><Relationship Id="rId12" Type="http://schemas.openxmlformats.org/officeDocument/2006/relationships/printerSettings" Target="../printerSettings/printerSettings54.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11" Type="http://schemas.openxmlformats.org/officeDocument/2006/relationships/printerSettings" Target="../printerSettings/printerSettings53.bin"/><Relationship Id="rId5" Type="http://schemas.openxmlformats.org/officeDocument/2006/relationships/printerSettings" Target="../printerSettings/printerSettings47.bin"/><Relationship Id="rId15" Type="http://schemas.openxmlformats.org/officeDocument/2006/relationships/drawing" Target="../drawings/drawing7.xml"/><Relationship Id="rId10" Type="http://schemas.openxmlformats.org/officeDocument/2006/relationships/printerSettings" Target="../printerSettings/printerSettings52.bin"/><Relationship Id="rId4" Type="http://schemas.openxmlformats.org/officeDocument/2006/relationships/printerSettings" Target="../printerSettings/printerSettings46.bin"/><Relationship Id="rId9" Type="http://schemas.openxmlformats.org/officeDocument/2006/relationships/printerSettings" Target="../printerSettings/printerSettings51.bin"/><Relationship Id="rId14" Type="http://schemas.openxmlformats.org/officeDocument/2006/relationships/printerSettings" Target="../printerSettings/printerSettings56.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64.bin"/><Relationship Id="rId13" Type="http://schemas.openxmlformats.org/officeDocument/2006/relationships/printerSettings" Target="../printerSettings/printerSettings69.bin"/><Relationship Id="rId3" Type="http://schemas.openxmlformats.org/officeDocument/2006/relationships/printerSettings" Target="../printerSettings/printerSettings59.bin"/><Relationship Id="rId7" Type="http://schemas.openxmlformats.org/officeDocument/2006/relationships/printerSettings" Target="../printerSettings/printerSettings63.bin"/><Relationship Id="rId12" Type="http://schemas.openxmlformats.org/officeDocument/2006/relationships/printerSettings" Target="../printerSettings/printerSettings68.bin"/><Relationship Id="rId2" Type="http://schemas.openxmlformats.org/officeDocument/2006/relationships/printerSettings" Target="../printerSettings/printerSettings58.bin"/><Relationship Id="rId16" Type="http://schemas.openxmlformats.org/officeDocument/2006/relationships/vmlDrawing" Target="../drawings/vmlDrawing2.vml"/><Relationship Id="rId1" Type="http://schemas.openxmlformats.org/officeDocument/2006/relationships/printerSettings" Target="../printerSettings/printerSettings57.bin"/><Relationship Id="rId6" Type="http://schemas.openxmlformats.org/officeDocument/2006/relationships/printerSettings" Target="../printerSettings/printerSettings62.bin"/><Relationship Id="rId11" Type="http://schemas.openxmlformats.org/officeDocument/2006/relationships/printerSettings" Target="../printerSettings/printerSettings67.bin"/><Relationship Id="rId5" Type="http://schemas.openxmlformats.org/officeDocument/2006/relationships/printerSettings" Target="../printerSettings/printerSettings61.bin"/><Relationship Id="rId15" Type="http://schemas.openxmlformats.org/officeDocument/2006/relationships/drawing" Target="../drawings/drawing8.xml"/><Relationship Id="rId10" Type="http://schemas.openxmlformats.org/officeDocument/2006/relationships/printerSettings" Target="../printerSettings/printerSettings66.bin"/><Relationship Id="rId4" Type="http://schemas.openxmlformats.org/officeDocument/2006/relationships/printerSettings" Target="../printerSettings/printerSettings60.bin"/><Relationship Id="rId9" Type="http://schemas.openxmlformats.org/officeDocument/2006/relationships/printerSettings" Target="../printerSettings/printerSettings65.bin"/><Relationship Id="rId14" Type="http://schemas.openxmlformats.org/officeDocument/2006/relationships/printerSettings" Target="../printerSettings/printerSettings70.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78.bin"/><Relationship Id="rId13" Type="http://schemas.openxmlformats.org/officeDocument/2006/relationships/printerSettings" Target="../printerSettings/printerSettings83.bin"/><Relationship Id="rId3" Type="http://schemas.openxmlformats.org/officeDocument/2006/relationships/printerSettings" Target="../printerSettings/printerSettings73.bin"/><Relationship Id="rId7" Type="http://schemas.openxmlformats.org/officeDocument/2006/relationships/printerSettings" Target="../printerSettings/printerSettings77.bin"/><Relationship Id="rId12" Type="http://schemas.openxmlformats.org/officeDocument/2006/relationships/printerSettings" Target="../printerSettings/printerSettings82.bin"/><Relationship Id="rId2" Type="http://schemas.openxmlformats.org/officeDocument/2006/relationships/printerSettings" Target="../printerSettings/printerSettings72.bin"/><Relationship Id="rId16" Type="http://schemas.openxmlformats.org/officeDocument/2006/relationships/vmlDrawing" Target="../drawings/vmlDrawing3.vml"/><Relationship Id="rId1" Type="http://schemas.openxmlformats.org/officeDocument/2006/relationships/printerSettings" Target="../printerSettings/printerSettings71.bin"/><Relationship Id="rId6" Type="http://schemas.openxmlformats.org/officeDocument/2006/relationships/printerSettings" Target="../printerSettings/printerSettings76.bin"/><Relationship Id="rId11" Type="http://schemas.openxmlformats.org/officeDocument/2006/relationships/printerSettings" Target="../printerSettings/printerSettings81.bin"/><Relationship Id="rId5" Type="http://schemas.openxmlformats.org/officeDocument/2006/relationships/printerSettings" Target="../printerSettings/printerSettings75.bin"/><Relationship Id="rId15" Type="http://schemas.openxmlformats.org/officeDocument/2006/relationships/drawing" Target="../drawings/drawing9.xml"/><Relationship Id="rId10" Type="http://schemas.openxmlformats.org/officeDocument/2006/relationships/printerSettings" Target="../printerSettings/printerSettings80.bin"/><Relationship Id="rId4" Type="http://schemas.openxmlformats.org/officeDocument/2006/relationships/printerSettings" Target="../printerSettings/printerSettings74.bin"/><Relationship Id="rId9" Type="http://schemas.openxmlformats.org/officeDocument/2006/relationships/printerSettings" Target="../printerSettings/printerSettings79.bin"/><Relationship Id="rId14" Type="http://schemas.openxmlformats.org/officeDocument/2006/relationships/printerSettings" Target="../printerSettings/printerSettings8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FB46"/>
  <sheetViews>
    <sheetView topLeftCell="A16" zoomScaleNormal="100" workbookViewId="0">
      <selection activeCell="V13" sqref="V13"/>
    </sheetView>
  </sheetViews>
  <sheetFormatPr baseColWidth="10" defaultColWidth="1.42578125" defaultRowHeight="14.25" zeroHeight="1" x14ac:dyDescent="0.2"/>
  <cols>
    <col min="1" max="1" width="3.42578125" style="200" customWidth="1"/>
    <col min="2" max="2" width="1.140625" style="200" customWidth="1"/>
    <col min="3" max="11" width="11.7109375" style="200" customWidth="1"/>
    <col min="12" max="12" width="10.85546875" style="200" customWidth="1"/>
    <col min="13" max="13" width="13.42578125" style="200" customWidth="1"/>
    <col min="14" max="15" width="12" style="200" customWidth="1"/>
    <col min="16" max="16" width="1.5703125" style="200" customWidth="1"/>
    <col min="17" max="255" width="11.42578125" style="200"/>
    <col min="256" max="16143" width="2.7109375" style="200" hidden="1" customWidth="1"/>
    <col min="16144" max="16382" width="11.42578125" style="200"/>
    <col min="16383" max="16384" width="1.42578125" style="200" hidden="1" customWidth="1"/>
  </cols>
  <sheetData>
    <row r="1" spans="1:107" ht="15" thickBot="1" x14ac:dyDescent="0.25">
      <c r="P1" s="203"/>
    </row>
    <row r="2" spans="1:107" s="199" customFormat="1" ht="30" customHeight="1" x14ac:dyDescent="0.2">
      <c r="A2" s="670"/>
      <c r="B2" s="200"/>
      <c r="C2" s="671" t="s">
        <v>243</v>
      </c>
      <c r="D2" s="672"/>
      <c r="E2" s="672"/>
      <c r="F2" s="672"/>
      <c r="G2" s="672"/>
      <c r="H2" s="672"/>
      <c r="I2" s="672"/>
      <c r="J2" s="672"/>
      <c r="K2" s="672"/>
      <c r="L2" s="672"/>
      <c r="M2" s="672"/>
      <c r="N2" s="672"/>
      <c r="O2" s="673"/>
      <c r="P2" s="203"/>
      <c r="Q2" s="203"/>
      <c r="R2" s="203"/>
      <c r="S2" s="203"/>
      <c r="T2" s="203"/>
      <c r="U2" s="203"/>
      <c r="V2" s="203"/>
      <c r="W2" s="203"/>
      <c r="X2" s="203"/>
      <c r="Y2" s="203"/>
      <c r="Z2" s="203"/>
      <c r="AA2" s="203"/>
      <c r="AB2" s="203"/>
      <c r="AC2" s="203"/>
      <c r="AD2" s="203"/>
      <c r="AE2" s="203"/>
      <c r="AF2" s="203"/>
      <c r="AG2" s="203"/>
      <c r="AH2" s="203"/>
      <c r="AI2" s="203"/>
      <c r="AJ2" s="203"/>
      <c r="AK2" s="203"/>
      <c r="AL2" s="203"/>
      <c r="AM2" s="203"/>
      <c r="AN2" s="203"/>
      <c r="AO2" s="203"/>
      <c r="AP2" s="203"/>
      <c r="AQ2" s="203"/>
      <c r="AR2" s="203"/>
      <c r="AS2" s="203"/>
      <c r="AT2" s="203"/>
      <c r="AU2" s="203"/>
      <c r="AV2" s="203"/>
      <c r="AW2" s="203"/>
      <c r="AX2" s="203"/>
      <c r="AY2" s="203"/>
      <c r="AZ2" s="203"/>
      <c r="BA2" s="203"/>
      <c r="BB2" s="203"/>
      <c r="BC2" s="203"/>
      <c r="BD2" s="203"/>
      <c r="BE2" s="203"/>
      <c r="BF2" s="203"/>
      <c r="BG2" s="203"/>
      <c r="BH2" s="203"/>
      <c r="BI2" s="203"/>
      <c r="BJ2" s="203"/>
      <c r="BK2" s="203"/>
      <c r="BL2" s="203"/>
      <c r="BM2" s="203"/>
      <c r="BN2" s="203"/>
      <c r="BO2" s="203"/>
      <c r="BP2" s="203"/>
      <c r="BQ2" s="203"/>
      <c r="BR2" s="203"/>
      <c r="BS2" s="203"/>
      <c r="BT2" s="203"/>
      <c r="BU2" s="203"/>
      <c r="BV2" s="203"/>
      <c r="BW2" s="203"/>
      <c r="BX2" s="203"/>
      <c r="BY2" s="203"/>
      <c r="BZ2" s="203"/>
      <c r="CA2" s="203"/>
      <c r="CB2" s="203"/>
      <c r="CC2" s="203"/>
      <c r="CD2" s="203"/>
      <c r="CE2" s="203"/>
      <c r="CF2" s="203"/>
      <c r="CG2" s="203"/>
      <c r="CH2" s="203"/>
      <c r="CI2" s="203"/>
      <c r="CJ2" s="203"/>
      <c r="CK2" s="203"/>
      <c r="CL2" s="203"/>
      <c r="CM2" s="203"/>
      <c r="CN2" s="203"/>
      <c r="CO2" s="203"/>
      <c r="CP2" s="203"/>
      <c r="CQ2" s="203"/>
      <c r="CR2" s="203"/>
      <c r="CS2" s="203"/>
      <c r="CT2" s="203"/>
      <c r="CU2" s="203"/>
      <c r="CV2" s="203"/>
      <c r="CW2" s="203"/>
      <c r="CX2" s="203"/>
      <c r="CY2" s="203"/>
      <c r="CZ2" s="203"/>
      <c r="DA2" s="203"/>
      <c r="DB2" s="203"/>
      <c r="DC2" s="203"/>
    </row>
    <row r="3" spans="1:107" s="199" customFormat="1" ht="56.25" customHeight="1" x14ac:dyDescent="0.2">
      <c r="A3" s="670"/>
      <c r="B3" s="200"/>
      <c r="C3" s="674"/>
      <c r="D3" s="675"/>
      <c r="E3" s="675"/>
      <c r="F3" s="675"/>
      <c r="G3" s="675"/>
      <c r="H3" s="675"/>
      <c r="I3" s="675"/>
      <c r="J3" s="675"/>
      <c r="K3" s="675"/>
      <c r="L3" s="675"/>
      <c r="M3" s="675"/>
      <c r="N3" s="675"/>
      <c r="O3" s="676"/>
      <c r="P3" s="203"/>
      <c r="Q3" s="203"/>
      <c r="R3" s="203"/>
      <c r="S3" s="203"/>
      <c r="T3" s="203"/>
      <c r="U3" s="203"/>
      <c r="V3" s="203"/>
      <c r="W3" s="203"/>
      <c r="X3" s="203"/>
      <c r="Y3" s="203"/>
      <c r="Z3" s="203"/>
      <c r="AA3" s="203"/>
      <c r="AB3" s="203"/>
      <c r="AC3" s="203"/>
      <c r="AD3" s="203"/>
      <c r="AE3" s="203"/>
      <c r="AF3" s="203"/>
      <c r="AG3" s="203"/>
      <c r="AH3" s="203"/>
      <c r="AI3" s="203"/>
      <c r="AJ3" s="203"/>
      <c r="AK3" s="203"/>
      <c r="AL3" s="203"/>
      <c r="AM3" s="203"/>
      <c r="AN3" s="203"/>
      <c r="AO3" s="203"/>
      <c r="AP3" s="203"/>
      <c r="AQ3" s="203"/>
      <c r="AR3" s="203"/>
      <c r="AS3" s="203"/>
      <c r="AT3" s="203"/>
      <c r="AU3" s="203"/>
      <c r="AV3" s="203"/>
      <c r="AW3" s="203"/>
      <c r="AX3" s="203"/>
      <c r="AY3" s="203"/>
      <c r="AZ3" s="203"/>
      <c r="BA3" s="203"/>
      <c r="BB3" s="203"/>
      <c r="BC3" s="203"/>
      <c r="BD3" s="203"/>
      <c r="BE3" s="203"/>
      <c r="BF3" s="203"/>
      <c r="BG3" s="203"/>
      <c r="BH3" s="203"/>
      <c r="BI3" s="203"/>
      <c r="BJ3" s="203"/>
      <c r="BK3" s="203"/>
      <c r="BL3" s="203"/>
      <c r="BM3" s="203"/>
      <c r="BN3" s="203"/>
      <c r="BO3" s="203"/>
      <c r="BP3" s="203"/>
      <c r="BQ3" s="203"/>
      <c r="BR3" s="203"/>
      <c r="BS3" s="203"/>
      <c r="BT3" s="203"/>
      <c r="BU3" s="203"/>
      <c r="BV3" s="203"/>
      <c r="BW3" s="203"/>
      <c r="BX3" s="203"/>
      <c r="BY3" s="203"/>
      <c r="BZ3" s="203"/>
      <c r="CA3" s="203"/>
      <c r="CB3" s="203"/>
      <c r="CC3" s="203"/>
      <c r="CD3" s="203"/>
      <c r="CE3" s="203"/>
      <c r="CF3" s="203"/>
      <c r="CG3" s="203"/>
      <c r="CH3" s="203"/>
      <c r="CI3" s="203"/>
      <c r="CJ3" s="203"/>
      <c r="CK3" s="203"/>
      <c r="CL3" s="203"/>
      <c r="CM3" s="203"/>
      <c r="CN3" s="203"/>
      <c r="CO3" s="203"/>
      <c r="CP3" s="203"/>
      <c r="CQ3" s="203"/>
      <c r="CR3" s="203"/>
      <c r="CS3" s="203"/>
      <c r="CT3" s="203"/>
      <c r="CU3" s="203"/>
      <c r="CV3" s="203"/>
      <c r="CW3" s="203"/>
      <c r="CX3" s="203"/>
      <c r="CY3" s="203"/>
      <c r="CZ3" s="203"/>
      <c r="DA3" s="203"/>
      <c r="DB3" s="203"/>
      <c r="DC3" s="203"/>
    </row>
    <row r="4" spans="1:107" s="199" customFormat="1" ht="40.5" customHeight="1" x14ac:dyDescent="0.2">
      <c r="A4" s="670"/>
      <c r="B4" s="200"/>
      <c r="C4" s="677" t="s">
        <v>72</v>
      </c>
      <c r="D4" s="678"/>
      <c r="E4" s="678"/>
      <c r="F4" s="678"/>
      <c r="G4" s="678"/>
      <c r="H4" s="678"/>
      <c r="I4" s="678"/>
      <c r="J4" s="678"/>
      <c r="K4" s="678"/>
      <c r="L4" s="678"/>
      <c r="M4" s="678"/>
      <c r="N4" s="679" t="s">
        <v>64</v>
      </c>
      <c r="O4" s="680"/>
      <c r="P4" s="206"/>
      <c r="Q4" s="206"/>
      <c r="R4" s="206"/>
      <c r="S4" s="206"/>
      <c r="T4" s="206"/>
      <c r="U4" s="206"/>
      <c r="V4" s="206"/>
      <c r="W4" s="206"/>
      <c r="X4" s="206"/>
      <c r="Y4" s="206"/>
      <c r="Z4" s="206"/>
      <c r="AA4" s="206"/>
      <c r="AB4" s="206"/>
      <c r="AC4" s="206"/>
      <c r="AD4" s="206"/>
      <c r="AE4" s="206"/>
      <c r="AF4" s="206"/>
      <c r="AG4" s="206"/>
      <c r="AH4" s="206"/>
      <c r="AI4" s="206"/>
      <c r="AJ4" s="206"/>
      <c r="AK4" s="206"/>
      <c r="AL4" s="206"/>
      <c r="AM4" s="206"/>
      <c r="AN4" s="206"/>
      <c r="AO4" s="206"/>
      <c r="AP4" s="206"/>
      <c r="AQ4" s="206"/>
      <c r="AR4" s="206"/>
      <c r="AS4" s="206"/>
      <c r="AT4" s="206"/>
      <c r="AU4" s="206"/>
      <c r="AV4" s="206"/>
      <c r="AW4" s="206"/>
      <c r="AX4" s="206"/>
      <c r="AY4" s="206"/>
      <c r="AZ4" s="206"/>
      <c r="BA4" s="206"/>
      <c r="BB4" s="206"/>
      <c r="BC4" s="206"/>
      <c r="BD4" s="206"/>
      <c r="BE4" s="206"/>
      <c r="BF4" s="206"/>
      <c r="BG4" s="206"/>
      <c r="BH4" s="203"/>
      <c r="BI4" s="203"/>
      <c r="BJ4" s="203"/>
      <c r="BK4" s="203"/>
      <c r="BL4" s="203"/>
      <c r="BM4" s="203"/>
      <c r="BN4" s="203"/>
      <c r="BO4" s="203"/>
      <c r="BP4" s="203"/>
      <c r="BQ4" s="203"/>
      <c r="BR4" s="203"/>
      <c r="BS4" s="203"/>
      <c r="BT4" s="203"/>
      <c r="BU4" s="203"/>
      <c r="BV4" s="203"/>
      <c r="BW4" s="203"/>
      <c r="BX4" s="203"/>
      <c r="BY4" s="203"/>
      <c r="BZ4" s="203"/>
      <c r="CA4" s="203"/>
      <c r="CB4" s="203"/>
      <c r="CC4" s="203"/>
      <c r="CD4" s="203"/>
      <c r="CE4" s="203"/>
      <c r="CF4" s="203"/>
      <c r="CG4" s="203"/>
      <c r="CH4" s="203"/>
      <c r="CI4" s="203"/>
      <c r="CJ4" s="203"/>
      <c r="CK4" s="203"/>
      <c r="CL4" s="203"/>
      <c r="CM4" s="203"/>
      <c r="CN4" s="203"/>
      <c r="CO4" s="203"/>
      <c r="CP4" s="203"/>
      <c r="CQ4" s="203"/>
      <c r="CR4" s="203"/>
      <c r="CS4" s="203"/>
      <c r="CT4" s="203"/>
      <c r="CU4" s="203"/>
      <c r="CV4" s="203"/>
      <c r="CW4" s="203"/>
      <c r="CX4" s="203"/>
      <c r="CY4" s="203"/>
      <c r="CZ4" s="203"/>
      <c r="DA4" s="203"/>
      <c r="DB4" s="203"/>
      <c r="DC4" s="203"/>
    </row>
    <row r="5" spans="1:107" s="199" customFormat="1" ht="15" customHeight="1" x14ac:dyDescent="0.2">
      <c r="A5" s="670"/>
      <c r="B5" s="200"/>
      <c r="C5" s="677" t="s">
        <v>0</v>
      </c>
      <c r="D5" s="678"/>
      <c r="E5" s="678"/>
      <c r="F5" s="678"/>
      <c r="G5" s="678"/>
      <c r="H5" s="678"/>
      <c r="I5" s="678"/>
      <c r="J5" s="678"/>
      <c r="K5" s="678"/>
      <c r="L5" s="678"/>
      <c r="M5" s="678"/>
      <c r="N5" s="679" t="s">
        <v>244</v>
      </c>
      <c r="O5" s="680"/>
      <c r="P5" s="206"/>
      <c r="Q5" s="206"/>
      <c r="R5" s="206"/>
      <c r="S5" s="206"/>
      <c r="T5" s="206"/>
      <c r="U5" s="206"/>
      <c r="V5" s="206"/>
      <c r="W5" s="206"/>
      <c r="X5" s="206"/>
      <c r="Y5" s="206"/>
      <c r="Z5" s="206"/>
      <c r="AA5" s="206"/>
      <c r="AB5" s="206"/>
      <c r="AC5" s="206"/>
      <c r="AD5" s="206"/>
      <c r="AE5" s="206"/>
      <c r="AF5" s="206"/>
      <c r="AG5" s="206"/>
      <c r="AH5" s="206"/>
      <c r="AI5" s="206"/>
      <c r="AJ5" s="206"/>
      <c r="AK5" s="206"/>
      <c r="AL5" s="206"/>
      <c r="AM5" s="206"/>
      <c r="AN5" s="206"/>
      <c r="AO5" s="206"/>
      <c r="AP5" s="206"/>
      <c r="AQ5" s="206"/>
      <c r="AR5" s="206"/>
      <c r="AS5" s="206"/>
      <c r="AT5" s="206"/>
      <c r="AU5" s="206"/>
      <c r="AV5" s="206"/>
      <c r="AW5" s="206"/>
      <c r="AX5" s="206"/>
      <c r="AY5" s="206"/>
      <c r="AZ5" s="206"/>
      <c r="BA5" s="206"/>
      <c r="BB5" s="206"/>
      <c r="BC5" s="206"/>
      <c r="BD5" s="206"/>
      <c r="BE5" s="206"/>
      <c r="BF5" s="206"/>
      <c r="BG5" s="206"/>
      <c r="BH5" s="203"/>
      <c r="BI5" s="203"/>
      <c r="BJ5" s="203"/>
      <c r="BK5" s="203"/>
      <c r="BL5" s="203"/>
      <c r="BM5" s="203"/>
      <c r="BN5" s="203"/>
      <c r="BO5" s="203"/>
      <c r="BP5" s="203"/>
      <c r="BQ5" s="203"/>
      <c r="BR5" s="203"/>
      <c r="BS5" s="203"/>
      <c r="BT5" s="203"/>
      <c r="BU5" s="203"/>
      <c r="BV5" s="203"/>
      <c r="BW5" s="203"/>
      <c r="BX5" s="203"/>
      <c r="BY5" s="203"/>
      <c r="BZ5" s="203"/>
      <c r="CA5" s="203"/>
      <c r="CB5" s="203"/>
      <c r="CC5" s="203"/>
      <c r="CD5" s="203"/>
      <c r="CE5" s="203"/>
      <c r="CF5" s="203"/>
      <c r="CG5" s="203"/>
      <c r="CH5" s="203"/>
      <c r="CI5" s="203"/>
      <c r="CJ5" s="203"/>
      <c r="CK5" s="203"/>
      <c r="CL5" s="203"/>
      <c r="CM5" s="203"/>
      <c r="CN5" s="203"/>
      <c r="CO5" s="203"/>
      <c r="CP5" s="203"/>
      <c r="CQ5" s="203"/>
      <c r="CR5" s="203"/>
      <c r="CS5" s="203"/>
      <c r="CT5" s="203"/>
      <c r="CU5" s="203"/>
      <c r="CV5" s="203"/>
      <c r="CW5" s="203"/>
      <c r="CX5" s="203"/>
      <c r="CY5" s="203"/>
      <c r="CZ5" s="203"/>
      <c r="DA5" s="203"/>
      <c r="DB5" s="203"/>
      <c r="DC5" s="203"/>
    </row>
    <row r="6" spans="1:107" s="199" customFormat="1" ht="27.75" customHeight="1" thickBot="1" x14ac:dyDescent="0.25">
      <c r="A6" s="670"/>
      <c r="B6" s="200"/>
      <c r="C6" s="681" t="s">
        <v>462</v>
      </c>
      <c r="D6" s="682"/>
      <c r="E6" s="682"/>
      <c r="F6" s="682"/>
      <c r="G6" s="682"/>
      <c r="H6" s="682"/>
      <c r="I6" s="682"/>
      <c r="J6" s="682"/>
      <c r="K6" s="682"/>
      <c r="L6" s="682"/>
      <c r="M6" s="682"/>
      <c r="N6" s="683" t="s">
        <v>471</v>
      </c>
      <c r="O6" s="684"/>
      <c r="P6" s="204"/>
      <c r="Q6" s="204"/>
      <c r="R6" s="204"/>
      <c r="S6" s="204"/>
      <c r="T6" s="204"/>
      <c r="U6" s="204"/>
      <c r="V6" s="204"/>
      <c r="W6" s="204"/>
      <c r="X6" s="204"/>
      <c r="Y6" s="204"/>
      <c r="Z6" s="204"/>
      <c r="AA6" s="204"/>
      <c r="AB6" s="204"/>
      <c r="AC6" s="204"/>
      <c r="AD6" s="204"/>
      <c r="AE6" s="204"/>
      <c r="AF6" s="204"/>
      <c r="AG6" s="204"/>
      <c r="AH6" s="204"/>
      <c r="AI6" s="204"/>
      <c r="AJ6" s="204"/>
      <c r="AK6" s="204"/>
      <c r="AL6" s="204"/>
      <c r="AM6" s="204"/>
      <c r="AN6" s="204"/>
      <c r="AO6" s="204"/>
      <c r="AP6" s="204"/>
      <c r="AQ6" s="204"/>
      <c r="AR6" s="204"/>
      <c r="AS6" s="204"/>
      <c r="AT6" s="204"/>
      <c r="AU6" s="204"/>
      <c r="AV6" s="204"/>
      <c r="AW6" s="204"/>
      <c r="AX6" s="204"/>
      <c r="AY6" s="204"/>
      <c r="AZ6" s="204"/>
      <c r="BA6" s="204"/>
      <c r="BB6" s="204"/>
      <c r="BC6" s="204"/>
      <c r="BD6" s="204"/>
      <c r="BE6" s="204"/>
      <c r="BF6" s="204"/>
      <c r="BG6" s="204"/>
      <c r="BH6" s="203"/>
      <c r="BI6" s="203"/>
      <c r="BJ6" s="203"/>
      <c r="BK6" s="203"/>
      <c r="BL6" s="203"/>
      <c r="BM6" s="203"/>
      <c r="BN6" s="203"/>
      <c r="BO6" s="203"/>
      <c r="BP6" s="203"/>
      <c r="BQ6" s="203"/>
      <c r="BR6" s="203"/>
      <c r="BS6" s="203"/>
      <c r="BT6" s="203"/>
      <c r="BU6" s="203"/>
      <c r="BV6" s="203"/>
      <c r="BW6" s="203"/>
      <c r="BX6" s="203"/>
      <c r="BY6" s="203"/>
      <c r="BZ6" s="203"/>
      <c r="CA6" s="203"/>
      <c r="CB6" s="203"/>
      <c r="CC6" s="203"/>
      <c r="CD6" s="203"/>
      <c r="CE6" s="203"/>
      <c r="CF6" s="203"/>
      <c r="CG6" s="203"/>
      <c r="CH6" s="203"/>
      <c r="CI6" s="203"/>
      <c r="CJ6" s="203"/>
      <c r="CK6" s="203"/>
      <c r="CL6" s="203"/>
      <c r="CM6" s="203"/>
      <c r="CN6" s="203"/>
      <c r="CO6" s="203"/>
      <c r="CP6" s="203"/>
      <c r="CQ6" s="203"/>
      <c r="CR6" s="203"/>
      <c r="CS6" s="203"/>
      <c r="CT6" s="203"/>
      <c r="CU6" s="203"/>
      <c r="CV6" s="203"/>
      <c r="CW6" s="203"/>
      <c r="CX6" s="203"/>
      <c r="CY6" s="203"/>
      <c r="CZ6" s="203"/>
      <c r="DA6" s="203"/>
      <c r="DB6" s="203"/>
      <c r="DC6" s="203"/>
    </row>
    <row r="7" spans="1:107" s="203" customFormat="1" ht="18" x14ac:dyDescent="0.2">
      <c r="A7" s="200"/>
      <c r="B7" s="200"/>
      <c r="C7" s="688" t="s">
        <v>704</v>
      </c>
      <c r="D7" s="689"/>
      <c r="E7" s="689"/>
      <c r="F7" s="689"/>
      <c r="G7" s="689"/>
      <c r="H7" s="689"/>
      <c r="I7" s="689"/>
      <c r="J7" s="689"/>
      <c r="K7" s="689"/>
      <c r="L7" s="689"/>
      <c r="M7" s="689"/>
      <c r="N7" s="689"/>
      <c r="O7" s="689"/>
      <c r="P7" s="202"/>
    </row>
    <row r="8" spans="1:107" s="203" customFormat="1" ht="18.75" thickBot="1" x14ac:dyDescent="0.25">
      <c r="A8" s="200"/>
      <c r="B8" s="200"/>
      <c r="C8" s="245"/>
      <c r="D8" s="246"/>
      <c r="E8" s="246"/>
      <c r="F8" s="246"/>
      <c r="G8" s="246"/>
      <c r="H8" s="246"/>
      <c r="I8" s="246"/>
      <c r="J8" s="246"/>
      <c r="K8" s="246"/>
      <c r="L8" s="246"/>
      <c r="M8" s="246"/>
      <c r="N8" s="246"/>
      <c r="O8" s="246"/>
      <c r="P8" s="202"/>
    </row>
    <row r="9" spans="1:107" s="203" customFormat="1" ht="18" x14ac:dyDescent="0.25">
      <c r="A9" s="200"/>
      <c r="B9" s="200"/>
      <c r="C9" s="708" t="s">
        <v>736</v>
      </c>
      <c r="D9" s="709"/>
      <c r="E9" s="709"/>
      <c r="F9" s="709"/>
      <c r="G9" s="709"/>
      <c r="H9" s="481" t="s">
        <v>735</v>
      </c>
      <c r="I9" s="481"/>
      <c r="J9" s="481"/>
      <c r="K9" s="481"/>
      <c r="L9" s="481" t="s">
        <v>734</v>
      </c>
      <c r="M9" s="481"/>
      <c r="N9" s="481"/>
      <c r="O9" s="482"/>
      <c r="P9" s="202"/>
    </row>
    <row r="10" spans="1:107" s="203" customFormat="1" ht="18" x14ac:dyDescent="0.25">
      <c r="A10" s="200"/>
      <c r="B10" s="200"/>
      <c r="C10" s="710" t="s">
        <v>944</v>
      </c>
      <c r="D10" s="711"/>
      <c r="E10" s="711"/>
      <c r="F10" s="711"/>
      <c r="G10" s="711"/>
      <c r="H10" s="687" t="s">
        <v>945</v>
      </c>
      <c r="I10" s="687"/>
      <c r="J10" s="687"/>
      <c r="K10" s="480"/>
      <c r="L10" s="484" t="s">
        <v>734</v>
      </c>
      <c r="M10" s="480"/>
      <c r="N10" s="480"/>
      <c r="O10" s="483"/>
      <c r="P10" s="202"/>
    </row>
    <row r="11" spans="1:107" s="203" customFormat="1" ht="20.25" x14ac:dyDescent="0.3">
      <c r="A11" s="200"/>
      <c r="B11" s="200"/>
      <c r="C11" s="685" t="s">
        <v>1039</v>
      </c>
      <c r="D11" s="686"/>
      <c r="E11" s="686"/>
      <c r="F11" s="686"/>
      <c r="G11" s="686"/>
      <c r="H11" s="479"/>
      <c r="I11" s="479"/>
      <c r="J11" s="479"/>
      <c r="K11" s="479"/>
      <c r="L11" s="479"/>
      <c r="M11" s="479"/>
      <c r="N11" s="479"/>
      <c r="O11" s="483"/>
      <c r="P11" s="202"/>
    </row>
    <row r="12" spans="1:107" s="203" customFormat="1" ht="18.75" thickBot="1" x14ac:dyDescent="0.25">
      <c r="A12" s="200"/>
      <c r="B12" s="200"/>
      <c r="C12" s="543"/>
      <c r="D12" s="542"/>
      <c r="E12" s="542"/>
      <c r="F12" s="542"/>
      <c r="G12" s="542"/>
      <c r="H12" s="542"/>
      <c r="I12" s="542"/>
      <c r="J12" s="542"/>
      <c r="K12" s="542"/>
      <c r="L12" s="542"/>
      <c r="M12" s="542"/>
      <c r="N12" s="542"/>
      <c r="O12" s="483"/>
      <c r="P12" s="202"/>
    </row>
    <row r="13" spans="1:107" s="203" customFormat="1" ht="395.25" customHeight="1" thickBot="1" x14ac:dyDescent="0.25">
      <c r="A13" s="200"/>
      <c r="B13" s="200"/>
      <c r="C13" s="712" t="s">
        <v>1040</v>
      </c>
      <c r="D13" s="713"/>
      <c r="E13" s="713"/>
      <c r="F13" s="713"/>
      <c r="G13" s="713"/>
      <c r="H13" s="713"/>
      <c r="I13" s="713"/>
      <c r="J13" s="713"/>
      <c r="K13" s="713"/>
      <c r="L13" s="713"/>
      <c r="M13" s="713"/>
      <c r="N13" s="713"/>
      <c r="O13" s="714"/>
      <c r="P13" s="202"/>
    </row>
    <row r="14" spans="1:107" s="203" customFormat="1" ht="131.25" customHeight="1" x14ac:dyDescent="0.2">
      <c r="A14" s="200"/>
      <c r="B14" s="200"/>
      <c r="C14" s="702" t="s">
        <v>1041</v>
      </c>
      <c r="D14" s="703"/>
      <c r="E14" s="703"/>
      <c r="F14" s="703"/>
      <c r="G14" s="703"/>
      <c r="H14" s="703"/>
      <c r="I14" s="703"/>
      <c r="J14" s="703"/>
      <c r="K14" s="703"/>
      <c r="L14" s="703"/>
      <c r="M14" s="703"/>
      <c r="N14" s="703"/>
      <c r="O14" s="704"/>
      <c r="P14" s="202"/>
    </row>
    <row r="15" spans="1:107" s="203" customFormat="1" ht="251.25" customHeight="1" thickBot="1" x14ac:dyDescent="0.25">
      <c r="A15" s="200"/>
      <c r="B15" s="200"/>
      <c r="C15" s="705"/>
      <c r="D15" s="706"/>
      <c r="E15" s="706"/>
      <c r="F15" s="706"/>
      <c r="G15" s="706"/>
      <c r="H15" s="706"/>
      <c r="I15" s="706"/>
      <c r="J15" s="706"/>
      <c r="K15" s="706"/>
      <c r="L15" s="706"/>
      <c r="M15" s="706"/>
      <c r="N15" s="706"/>
      <c r="O15" s="707"/>
      <c r="P15" s="202"/>
    </row>
    <row r="16" spans="1:107" s="203" customFormat="1" ht="312" customHeight="1" thickBot="1" x14ac:dyDescent="0.25">
      <c r="A16" s="200"/>
      <c r="B16" s="200"/>
      <c r="C16" s="712" t="s">
        <v>1038</v>
      </c>
      <c r="D16" s="713"/>
      <c r="E16" s="713"/>
      <c r="F16" s="713"/>
      <c r="G16" s="713"/>
      <c r="H16" s="713"/>
      <c r="I16" s="713"/>
      <c r="J16" s="713"/>
      <c r="K16" s="713"/>
      <c r="L16" s="713"/>
      <c r="M16" s="713"/>
      <c r="N16" s="713"/>
      <c r="O16" s="714"/>
      <c r="P16" s="202"/>
    </row>
    <row r="17" spans="1:107" s="203" customFormat="1" ht="18.75" thickBot="1" x14ac:dyDescent="0.25">
      <c r="A17" s="200"/>
      <c r="B17" s="200"/>
      <c r="C17" s="238"/>
      <c r="D17" s="239"/>
      <c r="E17" s="239"/>
      <c r="F17" s="239"/>
      <c r="G17" s="239"/>
      <c r="H17" s="239"/>
      <c r="I17" s="239"/>
      <c r="J17" s="239"/>
      <c r="K17" s="239"/>
      <c r="L17" s="239"/>
      <c r="M17" s="239"/>
      <c r="N17" s="239"/>
      <c r="O17" s="239"/>
      <c r="P17" s="202"/>
    </row>
    <row r="18" spans="1:107" s="199" customFormat="1" ht="18.75" thickBot="1" x14ac:dyDescent="0.25">
      <c r="A18" s="200"/>
      <c r="B18" s="200"/>
      <c r="C18" s="690" t="s">
        <v>441</v>
      </c>
      <c r="D18" s="691"/>
      <c r="E18" s="691"/>
      <c r="F18" s="691"/>
      <c r="G18" s="691"/>
      <c r="H18" s="691"/>
      <c r="I18" s="691"/>
      <c r="J18" s="691"/>
      <c r="K18" s="691"/>
      <c r="L18" s="691"/>
      <c r="M18" s="691"/>
      <c r="N18" s="691"/>
      <c r="O18" s="692"/>
      <c r="P18" s="202"/>
      <c r="Q18" s="203"/>
      <c r="R18" s="203"/>
      <c r="S18" s="203"/>
      <c r="T18" s="203"/>
      <c r="U18" s="203"/>
      <c r="V18" s="203"/>
      <c r="W18" s="203"/>
      <c r="X18" s="203"/>
      <c r="Y18" s="203"/>
      <c r="Z18" s="203"/>
      <c r="AA18" s="203"/>
      <c r="AB18" s="203"/>
      <c r="AC18" s="203"/>
      <c r="AD18" s="203"/>
      <c r="AE18" s="203"/>
      <c r="AF18" s="203"/>
      <c r="AG18" s="203"/>
      <c r="AH18" s="203"/>
      <c r="AI18" s="203"/>
      <c r="AJ18" s="203"/>
      <c r="AK18" s="203"/>
      <c r="AL18" s="203"/>
      <c r="AM18" s="203"/>
      <c r="AN18" s="203"/>
      <c r="AO18" s="203"/>
      <c r="AP18" s="203"/>
      <c r="AQ18" s="203"/>
      <c r="AR18" s="203"/>
      <c r="AS18" s="203"/>
      <c r="AT18" s="203"/>
      <c r="AU18" s="203"/>
      <c r="AV18" s="203"/>
      <c r="AW18" s="203"/>
      <c r="AX18" s="203"/>
      <c r="AY18" s="203"/>
      <c r="AZ18" s="203"/>
      <c r="BA18" s="203"/>
      <c r="BB18" s="203"/>
      <c r="BC18" s="203"/>
      <c r="BD18" s="203"/>
      <c r="BE18" s="203"/>
      <c r="BF18" s="203"/>
      <c r="BG18" s="203"/>
      <c r="BH18" s="203"/>
      <c r="BI18" s="203"/>
      <c r="BJ18" s="203"/>
      <c r="BK18" s="203"/>
      <c r="BL18" s="203"/>
      <c r="BM18" s="203"/>
      <c r="BN18" s="203"/>
      <c r="BO18" s="203"/>
      <c r="BP18" s="203"/>
      <c r="BQ18" s="203"/>
      <c r="BR18" s="203"/>
      <c r="BS18" s="203"/>
      <c r="BT18" s="203"/>
      <c r="BU18" s="203"/>
      <c r="BV18" s="203"/>
      <c r="BW18" s="203"/>
      <c r="BX18" s="203"/>
      <c r="BY18" s="203"/>
      <c r="BZ18" s="203"/>
      <c r="CA18" s="203"/>
      <c r="CB18" s="203"/>
      <c r="CC18" s="203"/>
      <c r="CD18" s="203"/>
      <c r="CE18" s="203"/>
      <c r="CF18" s="203"/>
      <c r="CG18" s="203"/>
      <c r="CH18" s="203"/>
      <c r="CI18" s="203"/>
      <c r="CJ18" s="203"/>
      <c r="CK18" s="203"/>
      <c r="CL18" s="203"/>
      <c r="CM18" s="203"/>
      <c r="CN18" s="203"/>
      <c r="CO18" s="203"/>
      <c r="CP18" s="203"/>
      <c r="CQ18" s="203"/>
      <c r="CR18" s="203"/>
      <c r="CS18" s="203"/>
      <c r="CT18" s="203"/>
      <c r="CU18" s="203"/>
      <c r="CV18" s="203"/>
      <c r="CW18" s="203"/>
      <c r="CX18" s="203"/>
      <c r="CY18" s="203"/>
      <c r="CZ18" s="203"/>
      <c r="DA18" s="203"/>
      <c r="DB18" s="203"/>
      <c r="DC18" s="203"/>
    </row>
    <row r="19" spans="1:107" s="203" customFormat="1" ht="18.75" thickBot="1" x14ac:dyDescent="0.25">
      <c r="A19" s="200"/>
      <c r="B19" s="200"/>
      <c r="C19" s="201"/>
      <c r="D19" s="201"/>
      <c r="E19" s="201"/>
      <c r="F19" s="201"/>
      <c r="G19" s="201"/>
      <c r="H19" s="201"/>
      <c r="I19" s="201"/>
      <c r="J19" s="201"/>
      <c r="K19" s="201"/>
      <c r="L19" s="201"/>
      <c r="M19" s="201"/>
      <c r="N19" s="201"/>
      <c r="O19" s="201"/>
      <c r="P19" s="202"/>
    </row>
    <row r="20" spans="1:107" s="199" customFormat="1" ht="18" x14ac:dyDescent="0.2">
      <c r="A20" s="200"/>
      <c r="B20" s="200"/>
      <c r="C20" s="693" t="s">
        <v>442</v>
      </c>
      <c r="D20" s="694"/>
      <c r="E20" s="694"/>
      <c r="F20" s="694"/>
      <c r="G20" s="694"/>
      <c r="H20" s="694"/>
      <c r="I20" s="694"/>
      <c r="J20" s="694"/>
      <c r="K20" s="694"/>
      <c r="L20" s="694"/>
      <c r="M20" s="694"/>
      <c r="N20" s="694"/>
      <c r="O20" s="695"/>
      <c r="P20" s="202"/>
      <c r="Q20" s="203"/>
      <c r="R20" s="203"/>
      <c r="S20" s="203"/>
      <c r="T20" s="203"/>
      <c r="U20" s="203"/>
      <c r="V20" s="203"/>
      <c r="W20" s="203"/>
      <c r="X20" s="203"/>
      <c r="Y20" s="203"/>
      <c r="Z20" s="203"/>
      <c r="AA20" s="203"/>
      <c r="AB20" s="203"/>
      <c r="AC20" s="203"/>
      <c r="AD20" s="203"/>
      <c r="AE20" s="203"/>
      <c r="AF20" s="203"/>
      <c r="AG20" s="203"/>
      <c r="AH20" s="203"/>
      <c r="AI20" s="203"/>
      <c r="AJ20" s="203"/>
      <c r="AK20" s="203"/>
      <c r="AL20" s="203"/>
      <c r="AM20" s="203"/>
      <c r="AN20" s="203"/>
      <c r="AO20" s="203"/>
      <c r="AP20" s="203"/>
      <c r="AQ20" s="203"/>
      <c r="AR20" s="203"/>
      <c r="AS20" s="203"/>
      <c r="AT20" s="203"/>
      <c r="AU20" s="203"/>
      <c r="AV20" s="203"/>
      <c r="AW20" s="203"/>
      <c r="AX20" s="203"/>
      <c r="AY20" s="203"/>
      <c r="AZ20" s="203"/>
      <c r="BA20" s="203"/>
      <c r="BB20" s="203"/>
      <c r="BC20" s="203"/>
      <c r="BD20" s="203"/>
      <c r="BE20" s="203"/>
      <c r="BF20" s="203"/>
      <c r="BG20" s="203"/>
      <c r="BH20" s="203"/>
      <c r="BI20" s="203"/>
      <c r="BJ20" s="203"/>
      <c r="BK20" s="203"/>
      <c r="BL20" s="203"/>
      <c r="BM20" s="203"/>
      <c r="BN20" s="203"/>
      <c r="BO20" s="203"/>
      <c r="BP20" s="203"/>
      <c r="BQ20" s="203"/>
      <c r="BR20" s="203"/>
      <c r="BS20" s="203"/>
      <c r="BT20" s="203"/>
      <c r="BU20" s="203"/>
      <c r="BV20" s="203"/>
      <c r="BW20" s="203"/>
      <c r="BX20" s="203"/>
      <c r="BY20" s="203"/>
      <c r="BZ20" s="203"/>
      <c r="CA20" s="203"/>
      <c r="CB20" s="203"/>
      <c r="CC20" s="203"/>
      <c r="CD20" s="203"/>
      <c r="CE20" s="203"/>
      <c r="CF20" s="203"/>
      <c r="CG20" s="203"/>
      <c r="CH20" s="203"/>
      <c r="CI20" s="203"/>
      <c r="CJ20" s="203"/>
      <c r="CK20" s="203"/>
      <c r="CL20" s="203"/>
      <c r="CM20" s="203"/>
      <c r="CN20" s="203"/>
      <c r="CO20" s="203"/>
      <c r="CP20" s="203"/>
      <c r="CQ20" s="203"/>
      <c r="CR20" s="203"/>
      <c r="CS20" s="203"/>
      <c r="CT20" s="203"/>
      <c r="CU20" s="203"/>
      <c r="CV20" s="203"/>
      <c r="CW20" s="203"/>
      <c r="CX20" s="203"/>
      <c r="CY20" s="203"/>
      <c r="CZ20" s="203"/>
      <c r="DA20" s="203"/>
      <c r="DB20" s="203"/>
      <c r="DC20" s="203"/>
    </row>
    <row r="21" spans="1:107" s="199" customFormat="1" ht="18" x14ac:dyDescent="0.2">
      <c r="A21" s="200"/>
      <c r="B21" s="200"/>
      <c r="C21" s="696"/>
      <c r="D21" s="697"/>
      <c r="E21" s="697"/>
      <c r="F21" s="697"/>
      <c r="G21" s="697"/>
      <c r="H21" s="697"/>
      <c r="I21" s="697"/>
      <c r="J21" s="697"/>
      <c r="K21" s="697"/>
      <c r="L21" s="697"/>
      <c r="M21" s="697"/>
      <c r="N21" s="697"/>
      <c r="O21" s="698"/>
      <c r="P21" s="202"/>
      <c r="Q21" s="203"/>
      <c r="R21" s="203"/>
      <c r="S21" s="203"/>
      <c r="T21" s="203"/>
      <c r="U21" s="203"/>
      <c r="V21" s="203"/>
      <c r="W21" s="203"/>
      <c r="X21" s="203"/>
      <c r="Y21" s="203"/>
      <c r="Z21" s="203"/>
      <c r="AA21" s="203"/>
      <c r="AB21" s="203"/>
      <c r="AC21" s="203"/>
      <c r="AD21" s="203"/>
      <c r="AE21" s="203"/>
      <c r="AF21" s="203"/>
      <c r="AG21" s="203"/>
      <c r="AH21" s="203"/>
      <c r="AI21" s="203"/>
      <c r="AJ21" s="203"/>
      <c r="AK21" s="203"/>
      <c r="AL21" s="203"/>
      <c r="AM21" s="203"/>
      <c r="AN21" s="203"/>
      <c r="AO21" s="203"/>
      <c r="AP21" s="203"/>
      <c r="AQ21" s="203"/>
      <c r="AR21" s="203"/>
      <c r="AS21" s="203"/>
      <c r="AT21" s="203"/>
      <c r="AU21" s="203"/>
      <c r="AV21" s="203"/>
      <c r="AW21" s="203"/>
      <c r="AX21" s="203"/>
      <c r="AY21" s="203"/>
      <c r="AZ21" s="203"/>
      <c r="BA21" s="203"/>
      <c r="BB21" s="203"/>
      <c r="BC21" s="203"/>
      <c r="BD21" s="203"/>
      <c r="BE21" s="203"/>
      <c r="BF21" s="203"/>
      <c r="BG21" s="203"/>
      <c r="BH21" s="203"/>
      <c r="BI21" s="203"/>
      <c r="BJ21" s="203"/>
      <c r="BK21" s="203"/>
      <c r="BL21" s="203"/>
      <c r="BM21" s="203"/>
      <c r="BN21" s="203"/>
      <c r="BO21" s="203"/>
      <c r="BP21" s="203"/>
      <c r="BQ21" s="203"/>
      <c r="BR21" s="203"/>
      <c r="BS21" s="203"/>
      <c r="BT21" s="203"/>
      <c r="BU21" s="203"/>
      <c r="BV21" s="203"/>
      <c r="BW21" s="203"/>
      <c r="BX21" s="203"/>
      <c r="BY21" s="203"/>
      <c r="BZ21" s="203"/>
      <c r="CA21" s="203"/>
      <c r="CB21" s="203"/>
      <c r="CC21" s="203"/>
      <c r="CD21" s="203"/>
      <c r="CE21" s="203"/>
      <c r="CF21" s="203"/>
      <c r="CG21" s="203"/>
      <c r="CH21" s="203"/>
      <c r="CI21" s="203"/>
      <c r="CJ21" s="203"/>
      <c r="CK21" s="203"/>
      <c r="CL21" s="203"/>
      <c r="CM21" s="203"/>
      <c r="CN21" s="203"/>
      <c r="CO21" s="203"/>
      <c r="CP21" s="203"/>
      <c r="CQ21" s="203"/>
      <c r="CR21" s="203"/>
      <c r="CS21" s="203"/>
      <c r="CT21" s="203"/>
      <c r="CU21" s="203"/>
      <c r="CV21" s="203"/>
      <c r="CW21" s="203"/>
      <c r="CX21" s="203"/>
      <c r="CY21" s="203"/>
      <c r="CZ21" s="203"/>
      <c r="DA21" s="203"/>
      <c r="DB21" s="203"/>
      <c r="DC21" s="203"/>
    </row>
    <row r="22" spans="1:107" s="199" customFormat="1" ht="18" x14ac:dyDescent="0.2">
      <c r="A22" s="200"/>
      <c r="B22" s="200"/>
      <c r="C22" s="696"/>
      <c r="D22" s="697"/>
      <c r="E22" s="697"/>
      <c r="F22" s="697"/>
      <c r="G22" s="697"/>
      <c r="H22" s="697"/>
      <c r="I22" s="697"/>
      <c r="J22" s="697"/>
      <c r="K22" s="697"/>
      <c r="L22" s="697"/>
      <c r="M22" s="697"/>
      <c r="N22" s="697"/>
      <c r="O22" s="698"/>
      <c r="P22" s="202"/>
      <c r="Q22" s="203"/>
      <c r="R22" s="203"/>
      <c r="S22" s="203"/>
      <c r="T22" s="203"/>
      <c r="U22" s="203"/>
      <c r="V22" s="203"/>
      <c r="W22" s="203"/>
      <c r="X22" s="203"/>
      <c r="Y22" s="203"/>
      <c r="Z22" s="203"/>
      <c r="AA22" s="203"/>
      <c r="AB22" s="203"/>
      <c r="AC22" s="203"/>
      <c r="AD22" s="203"/>
      <c r="AE22" s="203"/>
      <c r="AF22" s="203"/>
      <c r="AG22" s="203"/>
      <c r="AH22" s="203"/>
      <c r="AI22" s="203"/>
      <c r="AJ22" s="203"/>
      <c r="AK22" s="203"/>
      <c r="AL22" s="203"/>
      <c r="AM22" s="203"/>
      <c r="AN22" s="203"/>
      <c r="AO22" s="203"/>
      <c r="AP22" s="203"/>
      <c r="AQ22" s="203"/>
      <c r="AR22" s="203"/>
      <c r="AS22" s="203"/>
      <c r="AT22" s="203"/>
      <c r="AU22" s="203"/>
      <c r="AV22" s="203"/>
      <c r="AW22" s="203"/>
      <c r="AX22" s="203"/>
      <c r="AY22" s="203"/>
      <c r="AZ22" s="203"/>
      <c r="BA22" s="203"/>
      <c r="BB22" s="203"/>
      <c r="BC22" s="203"/>
      <c r="BD22" s="203"/>
      <c r="BE22" s="203"/>
      <c r="BF22" s="203"/>
      <c r="BG22" s="203"/>
      <c r="BH22" s="203"/>
      <c r="BI22" s="203"/>
      <c r="BJ22" s="203"/>
      <c r="BK22" s="203"/>
      <c r="BL22" s="203"/>
      <c r="BM22" s="203"/>
      <c r="BN22" s="203"/>
      <c r="BO22" s="203"/>
      <c r="BP22" s="203"/>
      <c r="BQ22" s="203"/>
      <c r="BR22" s="203"/>
      <c r="BS22" s="203"/>
      <c r="BT22" s="203"/>
      <c r="BU22" s="203"/>
      <c r="BV22" s="203"/>
      <c r="BW22" s="203"/>
      <c r="BX22" s="203"/>
      <c r="BY22" s="203"/>
      <c r="BZ22" s="203"/>
      <c r="CA22" s="203"/>
      <c r="CB22" s="203"/>
      <c r="CC22" s="203"/>
      <c r="CD22" s="203"/>
      <c r="CE22" s="203"/>
      <c r="CF22" s="203"/>
      <c r="CG22" s="203"/>
      <c r="CH22" s="203"/>
      <c r="CI22" s="203"/>
      <c r="CJ22" s="203"/>
      <c r="CK22" s="203"/>
      <c r="CL22" s="203"/>
      <c r="CM22" s="203"/>
      <c r="CN22" s="203"/>
      <c r="CO22" s="203"/>
      <c r="CP22" s="203"/>
      <c r="CQ22" s="203"/>
      <c r="CR22" s="203"/>
      <c r="CS22" s="203"/>
      <c r="CT22" s="203"/>
      <c r="CU22" s="203"/>
      <c r="CV22" s="203"/>
      <c r="CW22" s="203"/>
      <c r="CX22" s="203"/>
      <c r="CY22" s="203"/>
      <c r="CZ22" s="203"/>
      <c r="DA22" s="203"/>
      <c r="DB22" s="203"/>
      <c r="DC22" s="203"/>
    </row>
    <row r="23" spans="1:107" s="199" customFormat="1" ht="18.75" thickBot="1" x14ac:dyDescent="0.25">
      <c r="A23" s="200"/>
      <c r="B23" s="200"/>
      <c r="C23" s="699"/>
      <c r="D23" s="700"/>
      <c r="E23" s="700"/>
      <c r="F23" s="700"/>
      <c r="G23" s="700"/>
      <c r="H23" s="700"/>
      <c r="I23" s="700"/>
      <c r="J23" s="700"/>
      <c r="K23" s="700"/>
      <c r="L23" s="700"/>
      <c r="M23" s="700"/>
      <c r="N23" s="700"/>
      <c r="O23" s="701"/>
      <c r="P23" s="202"/>
      <c r="Q23" s="203"/>
      <c r="R23" s="203"/>
      <c r="S23" s="203"/>
      <c r="T23" s="203"/>
      <c r="U23" s="203"/>
      <c r="V23" s="203"/>
      <c r="W23" s="203"/>
      <c r="X23" s="203"/>
      <c r="Y23" s="203"/>
      <c r="Z23" s="203"/>
      <c r="AA23" s="203"/>
      <c r="AB23" s="203"/>
      <c r="AC23" s="203"/>
      <c r="AD23" s="203"/>
      <c r="AE23" s="203"/>
      <c r="AF23" s="203"/>
      <c r="AG23" s="203"/>
      <c r="AH23" s="203"/>
      <c r="AI23" s="203"/>
      <c r="AJ23" s="203"/>
      <c r="AK23" s="203"/>
      <c r="AL23" s="203"/>
      <c r="AM23" s="203"/>
      <c r="AN23" s="203"/>
      <c r="AO23" s="203"/>
      <c r="AP23" s="203"/>
      <c r="AQ23" s="203"/>
      <c r="AR23" s="203"/>
      <c r="AS23" s="203"/>
      <c r="AT23" s="203"/>
      <c r="AU23" s="203"/>
      <c r="AV23" s="203"/>
      <c r="AW23" s="203"/>
      <c r="AX23" s="203"/>
      <c r="AY23" s="203"/>
      <c r="AZ23" s="203"/>
      <c r="BA23" s="203"/>
      <c r="BB23" s="203"/>
      <c r="BC23" s="203"/>
      <c r="BD23" s="203"/>
      <c r="BE23" s="203"/>
      <c r="BF23" s="203"/>
      <c r="BG23" s="203"/>
      <c r="BH23" s="203"/>
      <c r="BI23" s="203"/>
      <c r="BJ23" s="203"/>
      <c r="BK23" s="203"/>
      <c r="BL23" s="203"/>
      <c r="BM23" s="203"/>
      <c r="BN23" s="203"/>
      <c r="BO23" s="203"/>
      <c r="BP23" s="203"/>
      <c r="BQ23" s="203"/>
      <c r="BR23" s="203"/>
      <c r="BS23" s="203"/>
      <c r="BT23" s="203"/>
      <c r="BU23" s="203"/>
      <c r="BV23" s="203"/>
      <c r="BW23" s="203"/>
      <c r="BX23" s="203"/>
      <c r="BY23" s="203"/>
      <c r="BZ23" s="203"/>
      <c r="CA23" s="203"/>
      <c r="CB23" s="203"/>
      <c r="CC23" s="203"/>
      <c r="CD23" s="203"/>
      <c r="CE23" s="203"/>
      <c r="CF23" s="203"/>
      <c r="CG23" s="203"/>
      <c r="CH23" s="203"/>
      <c r="CI23" s="203"/>
      <c r="CJ23" s="203"/>
      <c r="CK23" s="203"/>
      <c r="CL23" s="203"/>
      <c r="CM23" s="203"/>
      <c r="CN23" s="203"/>
      <c r="CO23" s="203"/>
      <c r="CP23" s="203"/>
      <c r="CQ23" s="203"/>
      <c r="CR23" s="203"/>
      <c r="CS23" s="203"/>
      <c r="CT23" s="203"/>
      <c r="CU23" s="203"/>
      <c r="CV23" s="203"/>
      <c r="CW23" s="203"/>
      <c r="CX23" s="203"/>
      <c r="CY23" s="203"/>
      <c r="CZ23" s="203"/>
      <c r="DA23" s="203"/>
      <c r="DB23" s="203"/>
      <c r="DC23" s="203"/>
    </row>
    <row r="24" spans="1:107" ht="30" customHeight="1" x14ac:dyDescent="0.2">
      <c r="C24" s="205"/>
      <c r="D24" s="205"/>
      <c r="E24" s="205"/>
      <c r="F24" s="205"/>
      <c r="G24" s="205"/>
      <c r="H24" s="205"/>
      <c r="I24" s="205"/>
      <c r="J24" s="205"/>
      <c r="K24" s="205"/>
      <c r="L24" s="205"/>
      <c r="M24" s="205"/>
      <c r="N24" s="205"/>
      <c r="O24" s="205"/>
    </row>
    <row r="25" spans="1:107" hidden="1" x14ac:dyDescent="0.2">
      <c r="C25" s="552"/>
      <c r="D25" s="205"/>
      <c r="E25" s="205"/>
      <c r="F25" s="205"/>
      <c r="G25" s="205"/>
      <c r="H25" s="205"/>
      <c r="I25" s="205"/>
      <c r="J25" s="205"/>
      <c r="K25" s="205"/>
      <c r="L25" s="205"/>
      <c r="M25" s="205"/>
      <c r="N25" s="205"/>
      <c r="O25" s="553"/>
    </row>
    <row r="26" spans="1:107" ht="15" hidden="1" thickBot="1" x14ac:dyDescent="0.25">
      <c r="C26" s="554"/>
      <c r="D26" s="555"/>
      <c r="E26" s="555"/>
      <c r="F26" s="555"/>
      <c r="G26" s="555"/>
      <c r="H26" s="555"/>
      <c r="I26" s="555"/>
      <c r="J26" s="555"/>
      <c r="K26" s="555"/>
      <c r="L26" s="555"/>
      <c r="M26" s="555"/>
      <c r="N26" s="555"/>
      <c r="O26" s="556"/>
    </row>
    <row r="27" spans="1:107" hidden="1" x14ac:dyDescent="0.2"/>
    <row r="28" spans="1:107" hidden="1" x14ac:dyDescent="0.2"/>
    <row r="29" spans="1:107" hidden="1" x14ac:dyDescent="0.2"/>
    <row r="30" spans="1:107" hidden="1" x14ac:dyDescent="0.2"/>
    <row r="31" spans="1:107" hidden="1" x14ac:dyDescent="0.2"/>
    <row r="32" spans="1:107" hidden="1" x14ac:dyDescent="0.2"/>
    <row r="33" x14ac:dyDescent="0.2"/>
    <row r="34" hidden="1" x14ac:dyDescent="0.2"/>
    <row r="35" hidden="1" x14ac:dyDescent="0.2"/>
    <row r="36" hidden="1" x14ac:dyDescent="0.2"/>
    <row r="37" hidden="1" x14ac:dyDescent="0.2"/>
    <row r="38" hidden="1" x14ac:dyDescent="0.2"/>
    <row r="39" hidden="1" x14ac:dyDescent="0.2"/>
    <row r="40" hidden="1" x14ac:dyDescent="0.2"/>
    <row r="41" hidden="1" x14ac:dyDescent="0.2"/>
    <row r="42" hidden="1" x14ac:dyDescent="0.2"/>
    <row r="43" x14ac:dyDescent="0.2"/>
    <row r="44" x14ac:dyDescent="0.2"/>
    <row r="45" x14ac:dyDescent="0.2"/>
    <row r="46" x14ac:dyDescent="0.2"/>
  </sheetData>
  <customSheetViews>
    <customSheetView guid="{EEDFE262-3212-4308-8979-A75812D36567}" hiddenRows="1" hiddenColumns="1" topLeftCell="A16">
      <selection activeCell="V13" sqref="V13"/>
      <pageMargins left="0.7" right="0.7" top="0.75" bottom="0.75" header="0.3" footer="0.3"/>
      <pageSetup paperSize="9" orientation="portrait" r:id="rId1"/>
    </customSheetView>
    <customSheetView guid="{9E4E0432-45C5-49C8-A2D4-66ACC510E1AA}" hiddenRows="1" hiddenColumns="1" topLeftCell="A16">
      <selection activeCell="V13" sqref="V13"/>
      <pageMargins left="0.7" right="0.7" top="0.75" bottom="0.75" header="0.3" footer="0.3"/>
      <pageSetup paperSize="9" orientation="portrait" r:id="rId2"/>
    </customSheetView>
    <customSheetView guid="{2AFED0C1-CE42-480C-82B8-823DDDF7A1E0}" hiddenRows="1" hiddenColumns="1" topLeftCell="A16">
      <selection activeCell="V13" sqref="V13"/>
      <pageMargins left="0.7" right="0.7" top="0.75" bottom="0.75" header="0.3" footer="0.3"/>
      <pageSetup paperSize="9" orientation="portrait" r:id="rId3"/>
    </customSheetView>
    <customSheetView guid="{91FCCC05-6C84-4D02-9694-06D3FEFD1EE7}" hiddenRows="1" hiddenColumns="1" topLeftCell="A16">
      <selection activeCell="V13" sqref="V13"/>
      <pageMargins left="0.7" right="0.7" top="0.75" bottom="0.75" header="0.3" footer="0.3"/>
      <pageSetup paperSize="9" orientation="portrait" r:id="rId4"/>
    </customSheetView>
    <customSheetView guid="{17BBA648-1A4A-449C-8E6C-60884A976988}" hiddenRows="1" hiddenColumns="1" topLeftCell="A16">
      <selection activeCell="V13" sqref="V13"/>
      <pageMargins left="0.7" right="0.7" top="0.75" bottom="0.75" header="0.3" footer="0.3"/>
      <pageSetup paperSize="9" orientation="portrait" r:id="rId5"/>
    </customSheetView>
    <customSheetView guid="{F184C93B-2BA8-46C9-B95F-A169E9E0FA0E}" hiddenRows="1" hiddenColumns="1" topLeftCell="A16">
      <selection activeCell="V13" sqref="V13"/>
      <pageMargins left="0.7" right="0.7" top="0.75" bottom="0.75" header="0.3" footer="0.3"/>
      <pageSetup paperSize="9" orientation="portrait" r:id="rId6"/>
    </customSheetView>
    <customSheetView guid="{65569DE0-0783-434A-AF02-6366FB81CDD9}" showPageBreaks="1" hiddenRows="1" hiddenColumns="1" topLeftCell="A16">
      <selection activeCell="V13" sqref="V13"/>
      <pageMargins left="0.7" right="0.7" top="0.75" bottom="0.75" header="0.3" footer="0.3"/>
      <pageSetup paperSize="9" orientation="portrait" r:id="rId7"/>
    </customSheetView>
    <customSheetView guid="{D1CE8A1E-8F61-425E-9602-54FEE73BDE37}" hiddenRows="1" hiddenColumns="1" topLeftCell="A16">
      <selection activeCell="V13" sqref="V13"/>
      <pageMargins left="0.7" right="0.7" top="0.75" bottom="0.75" header="0.3" footer="0.3"/>
      <pageSetup paperSize="9" orientation="portrait" r:id="rId8"/>
    </customSheetView>
    <customSheetView guid="{2230BD6E-38AF-44CB-A38B-4AD049B85149}" hiddenRows="1" hiddenColumns="1" topLeftCell="A16">
      <selection activeCell="V13" sqref="V13"/>
      <pageMargins left="0.7" right="0.7" top="0.75" bottom="0.75" header="0.3" footer="0.3"/>
      <pageSetup paperSize="9" orientation="portrait" r:id="rId9"/>
    </customSheetView>
    <customSheetView guid="{2C543757-0426-4C7E-95C3-18B6AC62B541}" hiddenRows="1" hiddenColumns="1" topLeftCell="A16">
      <selection activeCell="V13" sqref="V13"/>
      <pageMargins left="0.7" right="0.7" top="0.75" bottom="0.75" header="0.3" footer="0.3"/>
      <pageSetup paperSize="9" orientation="portrait" r:id="rId10"/>
    </customSheetView>
    <customSheetView guid="{7C081D08-3A34-40FC-9603-A08B0852FB79}" hiddenRows="1" hiddenColumns="1" topLeftCell="A16">
      <selection activeCell="V13" sqref="V13"/>
      <pageMargins left="0.7" right="0.7" top="0.75" bottom="0.75" header="0.3" footer="0.3"/>
      <pageSetup paperSize="9" orientation="portrait" r:id="rId11"/>
    </customSheetView>
    <customSheetView guid="{6E0471E8-424E-4EAB-916E-649AC290E8C7}" hiddenRows="1" hiddenColumns="1" topLeftCell="A16">
      <selection activeCell="V13" sqref="V13"/>
      <pageMargins left="0.7" right="0.7" top="0.75" bottom="0.75" header="0.3" footer="0.3"/>
      <pageSetup paperSize="9" orientation="portrait" r:id="rId12"/>
    </customSheetView>
    <customSheetView guid="{9D7C660B-E13E-4EFC-B945-6DC22F8BEC0F}" hiddenRows="1" hiddenColumns="1" topLeftCell="A16">
      <selection activeCell="V13" sqref="V13"/>
      <pageMargins left="0.7" right="0.7" top="0.75" bottom="0.75" header="0.3" footer="0.3"/>
      <pageSetup paperSize="9" orientation="portrait" r:id="rId13"/>
    </customSheetView>
  </customSheetViews>
  <mergeCells count="18">
    <mergeCell ref="C11:G11"/>
    <mergeCell ref="H10:J10"/>
    <mergeCell ref="C7:O7"/>
    <mergeCell ref="C18:O18"/>
    <mergeCell ref="C20:O23"/>
    <mergeCell ref="C14:O15"/>
    <mergeCell ref="C9:G9"/>
    <mergeCell ref="C10:G10"/>
    <mergeCell ref="C16:O16"/>
    <mergeCell ref="C13:O13"/>
    <mergeCell ref="A2:A6"/>
    <mergeCell ref="C2:O3"/>
    <mergeCell ref="C4:M4"/>
    <mergeCell ref="N4:O4"/>
    <mergeCell ref="C5:M5"/>
    <mergeCell ref="N5:O5"/>
    <mergeCell ref="C6:M6"/>
    <mergeCell ref="N6:O6"/>
  </mergeCells>
  <pageMargins left="0.7" right="0.7" top="0.75" bottom="0.75" header="0.3" footer="0.3"/>
  <pageSetup paperSize="9" orientation="portrait" r:id="rId14"/>
  <drawing r:id="rId1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O118"/>
  <sheetViews>
    <sheetView topLeftCell="A9" workbookViewId="0">
      <selection activeCell="G15" sqref="G15:I39"/>
    </sheetView>
  </sheetViews>
  <sheetFormatPr baseColWidth="10" defaultRowHeight="15" x14ac:dyDescent="0.25"/>
  <cols>
    <col min="1" max="1" width="15.42578125" customWidth="1"/>
    <col min="2" max="2" width="33.140625" bestFit="1" customWidth="1"/>
    <col min="3" max="3" width="16.85546875" customWidth="1"/>
    <col min="4" max="4" width="19.140625" customWidth="1"/>
    <col min="9" max="9" width="16.42578125" customWidth="1"/>
  </cols>
  <sheetData>
    <row r="1" spans="1:10" ht="24" x14ac:dyDescent="0.25">
      <c r="A1" s="23" t="s">
        <v>3</v>
      </c>
      <c r="B1" s="24" t="s">
        <v>4</v>
      </c>
      <c r="C1" s="23" t="s">
        <v>5</v>
      </c>
      <c r="D1" s="23" t="s">
        <v>6</v>
      </c>
      <c r="I1" s="53" t="s">
        <v>55</v>
      </c>
    </row>
    <row r="2" spans="1:10" x14ac:dyDescent="0.25">
      <c r="A2" s="25" t="s">
        <v>9</v>
      </c>
      <c r="B2" s="25"/>
      <c r="C2" s="25"/>
      <c r="D2" s="25"/>
      <c r="I2" s="54" t="s">
        <v>56</v>
      </c>
    </row>
    <row r="3" spans="1:10" ht="24.75" thickBot="1" x14ac:dyDescent="0.3">
      <c r="A3" s="26" t="s">
        <v>12</v>
      </c>
      <c r="B3" s="27">
        <v>1</v>
      </c>
      <c r="C3" s="28" t="s">
        <v>13</v>
      </c>
      <c r="D3" s="29" t="s">
        <v>14</v>
      </c>
      <c r="I3" s="55" t="s">
        <v>57</v>
      </c>
    </row>
    <row r="4" spans="1:10" ht="37.5" thickTop="1" thickBot="1" x14ac:dyDescent="0.3">
      <c r="A4" s="30" t="s">
        <v>24</v>
      </c>
      <c r="B4" s="31">
        <v>2</v>
      </c>
      <c r="C4" s="32" t="s">
        <v>25</v>
      </c>
      <c r="D4" s="33" t="s">
        <v>26</v>
      </c>
      <c r="I4" s="56" t="s">
        <v>58</v>
      </c>
    </row>
    <row r="5" spans="1:10" ht="49.5" thickTop="1" thickBot="1" x14ac:dyDescent="0.3">
      <c r="A5" s="34" t="s">
        <v>32</v>
      </c>
      <c r="B5" s="35">
        <v>3</v>
      </c>
      <c r="C5" s="36" t="s">
        <v>33</v>
      </c>
      <c r="D5" s="37" t="s">
        <v>34</v>
      </c>
      <c r="I5" s="57" t="s">
        <v>59</v>
      </c>
    </row>
    <row r="6" spans="1:10" ht="17.25" thickTop="1" thickBot="1" x14ac:dyDescent="0.3">
      <c r="A6" s="38" t="s">
        <v>35</v>
      </c>
      <c r="B6" s="39">
        <v>4</v>
      </c>
      <c r="C6" s="40" t="s">
        <v>36</v>
      </c>
      <c r="D6" s="41" t="s">
        <v>37</v>
      </c>
    </row>
    <row r="7" spans="1:10" ht="17.25" thickTop="1" thickBot="1" x14ac:dyDescent="0.3">
      <c r="A7" s="42" t="s">
        <v>38</v>
      </c>
      <c r="B7" s="43">
        <v>5</v>
      </c>
      <c r="C7" s="44" t="s">
        <v>39</v>
      </c>
      <c r="D7" s="45" t="s">
        <v>40</v>
      </c>
    </row>
    <row r="8" spans="1:10" ht="15.75" thickTop="1" x14ac:dyDescent="0.25"/>
    <row r="10" spans="1:10" x14ac:dyDescent="0.25">
      <c r="A10" t="s">
        <v>29</v>
      </c>
      <c r="J10" t="s">
        <v>84</v>
      </c>
    </row>
    <row r="11" spans="1:10" x14ac:dyDescent="0.25">
      <c r="A11" t="s">
        <v>41</v>
      </c>
    </row>
    <row r="12" spans="1:10" x14ac:dyDescent="0.25">
      <c r="J12" t="s">
        <v>46</v>
      </c>
    </row>
    <row r="13" spans="1:10" x14ac:dyDescent="0.25">
      <c r="E13" s="46" t="s">
        <v>48</v>
      </c>
      <c r="J13" t="s">
        <v>47</v>
      </c>
    </row>
    <row r="14" spans="1:10" x14ac:dyDescent="0.25">
      <c r="E14" s="46" t="s">
        <v>19</v>
      </c>
      <c r="F14" s="46" t="s">
        <v>20</v>
      </c>
      <c r="G14" s="46" t="s">
        <v>49</v>
      </c>
      <c r="H14" s="46" t="s">
        <v>50</v>
      </c>
    </row>
    <row r="15" spans="1:10" x14ac:dyDescent="0.25">
      <c r="A15" s="25" t="s">
        <v>15</v>
      </c>
      <c r="E15">
        <v>1</v>
      </c>
      <c r="F15">
        <v>1</v>
      </c>
      <c r="G15" t="str">
        <f>(E15&amp;"-"&amp;F15)</f>
        <v>1-1</v>
      </c>
      <c r="H15" t="s">
        <v>51</v>
      </c>
      <c r="I15" t="s">
        <v>228</v>
      </c>
      <c r="J15" t="s">
        <v>47</v>
      </c>
    </row>
    <row r="16" spans="1:10" x14ac:dyDescent="0.25">
      <c r="A16" s="25" t="s">
        <v>27</v>
      </c>
      <c r="E16">
        <v>1</v>
      </c>
      <c r="F16">
        <v>2</v>
      </c>
      <c r="G16" t="str">
        <f t="shared" ref="G16:G39" si="0">(E16&amp;"-"&amp;F16)</f>
        <v>1-2</v>
      </c>
      <c r="H16" t="s">
        <v>51</v>
      </c>
      <c r="I16" t="s">
        <v>228</v>
      </c>
    </row>
    <row r="17" spans="1:15" x14ac:dyDescent="0.25">
      <c r="A17" s="25" t="s">
        <v>42</v>
      </c>
      <c r="E17">
        <v>1</v>
      </c>
      <c r="F17">
        <v>3</v>
      </c>
      <c r="G17" t="str">
        <f t="shared" si="0"/>
        <v>1-3</v>
      </c>
      <c r="H17" t="s">
        <v>51</v>
      </c>
      <c r="I17" t="s">
        <v>228</v>
      </c>
    </row>
    <row r="18" spans="1:15" x14ac:dyDescent="0.25">
      <c r="A18" s="25" t="s">
        <v>31</v>
      </c>
      <c r="E18">
        <v>1</v>
      </c>
      <c r="F18">
        <v>4</v>
      </c>
      <c r="G18" t="str">
        <f t="shared" si="0"/>
        <v>1-4</v>
      </c>
      <c r="H18" t="s">
        <v>52</v>
      </c>
      <c r="I18" t="s">
        <v>57</v>
      </c>
    </row>
    <row r="19" spans="1:15" x14ac:dyDescent="0.25">
      <c r="A19" s="25" t="s">
        <v>43</v>
      </c>
      <c r="E19">
        <v>1</v>
      </c>
      <c r="F19">
        <v>5</v>
      </c>
      <c r="G19" t="str">
        <f t="shared" si="0"/>
        <v>1-5</v>
      </c>
      <c r="H19" t="s">
        <v>53</v>
      </c>
      <c r="I19" t="s">
        <v>58</v>
      </c>
      <c r="J19" t="s">
        <v>85</v>
      </c>
    </row>
    <row r="20" spans="1:15" x14ac:dyDescent="0.25">
      <c r="A20" s="25" t="s">
        <v>28</v>
      </c>
      <c r="E20">
        <v>2</v>
      </c>
      <c r="F20">
        <v>1</v>
      </c>
      <c r="G20" t="str">
        <f t="shared" si="0"/>
        <v>2-1</v>
      </c>
      <c r="H20" t="s">
        <v>51</v>
      </c>
      <c r="I20" t="s">
        <v>228</v>
      </c>
    </row>
    <row r="21" spans="1:15" x14ac:dyDescent="0.25">
      <c r="A21" s="25" t="s">
        <v>44</v>
      </c>
      <c r="E21">
        <v>2</v>
      </c>
      <c r="F21">
        <v>2</v>
      </c>
      <c r="G21" t="str">
        <f t="shared" si="0"/>
        <v>2-2</v>
      </c>
      <c r="H21" t="s">
        <v>51</v>
      </c>
      <c r="I21" t="s">
        <v>228</v>
      </c>
      <c r="J21" s="1330" t="s">
        <v>89</v>
      </c>
      <c r="K21" s="1330"/>
      <c r="L21" s="1330" t="s">
        <v>87</v>
      </c>
      <c r="M21" s="1330"/>
      <c r="N21" s="1330" t="s">
        <v>88</v>
      </c>
      <c r="O21" s="1330"/>
    </row>
    <row r="22" spans="1:15" x14ac:dyDescent="0.25">
      <c r="A22" s="25" t="s">
        <v>45</v>
      </c>
      <c r="E22">
        <v>2</v>
      </c>
      <c r="F22">
        <v>3</v>
      </c>
      <c r="G22" t="str">
        <f t="shared" si="0"/>
        <v>2-3</v>
      </c>
      <c r="H22" t="s">
        <v>52</v>
      </c>
      <c r="I22" t="s">
        <v>57</v>
      </c>
      <c r="J22" s="68" t="s">
        <v>70</v>
      </c>
      <c r="K22" s="68">
        <v>25</v>
      </c>
      <c r="L22" s="68" t="s">
        <v>70</v>
      </c>
      <c r="M22" s="68">
        <v>25</v>
      </c>
      <c r="N22" s="68" t="s">
        <v>70</v>
      </c>
      <c r="O22" s="68">
        <v>50</v>
      </c>
    </row>
    <row r="23" spans="1:15" x14ac:dyDescent="0.25">
      <c r="E23">
        <v>2</v>
      </c>
      <c r="F23">
        <v>4</v>
      </c>
      <c r="G23" t="str">
        <f t="shared" si="0"/>
        <v>2-4</v>
      </c>
      <c r="H23" t="s">
        <v>53</v>
      </c>
      <c r="I23" t="s">
        <v>58</v>
      </c>
      <c r="J23" s="68" t="s">
        <v>86</v>
      </c>
      <c r="K23" s="68">
        <v>0</v>
      </c>
      <c r="L23" s="68" t="s">
        <v>47</v>
      </c>
      <c r="M23" s="68">
        <v>0</v>
      </c>
      <c r="N23" s="68" t="s">
        <v>86</v>
      </c>
      <c r="O23" s="68">
        <v>0</v>
      </c>
    </row>
    <row r="24" spans="1:15" x14ac:dyDescent="0.25">
      <c r="A24" s="25" t="s">
        <v>46</v>
      </c>
      <c r="E24">
        <v>2</v>
      </c>
      <c r="F24">
        <v>5</v>
      </c>
      <c r="G24" t="str">
        <f t="shared" si="0"/>
        <v>2-5</v>
      </c>
      <c r="H24" t="s">
        <v>53</v>
      </c>
      <c r="I24" t="s">
        <v>58</v>
      </c>
    </row>
    <row r="25" spans="1:15" x14ac:dyDescent="0.25">
      <c r="A25" s="25" t="s">
        <v>47</v>
      </c>
      <c r="E25">
        <v>3</v>
      </c>
      <c r="F25">
        <v>1</v>
      </c>
      <c r="G25" t="str">
        <f t="shared" si="0"/>
        <v>3-1</v>
      </c>
      <c r="H25" t="s">
        <v>52</v>
      </c>
      <c r="I25" t="s">
        <v>57</v>
      </c>
    </row>
    <row r="26" spans="1:15" x14ac:dyDescent="0.25">
      <c r="A26" s="25" t="s">
        <v>30</v>
      </c>
      <c r="E26">
        <v>3</v>
      </c>
      <c r="F26">
        <v>2</v>
      </c>
      <c r="G26" t="str">
        <f t="shared" si="0"/>
        <v>3-2</v>
      </c>
      <c r="H26" t="s">
        <v>52</v>
      </c>
      <c r="I26" t="s">
        <v>57</v>
      </c>
      <c r="J26" s="1327" t="s">
        <v>95</v>
      </c>
      <c r="K26" s="1327"/>
      <c r="L26" s="1327"/>
      <c r="M26" s="1327"/>
    </row>
    <row r="27" spans="1:15" ht="15.75" x14ac:dyDescent="0.25">
      <c r="E27">
        <v>3</v>
      </c>
      <c r="F27">
        <v>3</v>
      </c>
      <c r="G27" t="str">
        <f t="shared" si="0"/>
        <v>3-3</v>
      </c>
      <c r="H27" t="s">
        <v>53</v>
      </c>
      <c r="I27" t="s">
        <v>58</v>
      </c>
      <c r="J27" s="1330" t="s">
        <v>94</v>
      </c>
      <c r="K27" s="1330"/>
      <c r="L27" s="1331" t="s">
        <v>96</v>
      </c>
      <c r="M27" s="1331"/>
    </row>
    <row r="28" spans="1:15" x14ac:dyDescent="0.25">
      <c r="E28">
        <v>3</v>
      </c>
      <c r="F28">
        <v>4</v>
      </c>
      <c r="G28" t="str">
        <f t="shared" si="0"/>
        <v>3-4</v>
      </c>
      <c r="H28" t="s">
        <v>53</v>
      </c>
      <c r="I28" t="s">
        <v>58</v>
      </c>
      <c r="J28" s="68" t="s">
        <v>91</v>
      </c>
      <c r="K28" s="68" t="s">
        <v>90</v>
      </c>
      <c r="L28" s="1328">
        <v>0</v>
      </c>
      <c r="M28" s="1329"/>
    </row>
    <row r="29" spans="1:15" x14ac:dyDescent="0.25">
      <c r="E29">
        <v>3</v>
      </c>
      <c r="F29">
        <v>5</v>
      </c>
      <c r="G29" t="str">
        <f t="shared" si="0"/>
        <v>3-5</v>
      </c>
      <c r="H29" t="s">
        <v>54</v>
      </c>
      <c r="I29" t="s">
        <v>59</v>
      </c>
      <c r="J29" s="68" t="s">
        <v>91</v>
      </c>
      <c r="K29" s="68" t="s">
        <v>92</v>
      </c>
      <c r="L29" s="1328">
        <v>1</v>
      </c>
      <c r="M29" s="1329"/>
    </row>
    <row r="30" spans="1:15" x14ac:dyDescent="0.25">
      <c r="A30" t="s">
        <v>97</v>
      </c>
      <c r="E30">
        <v>4</v>
      </c>
      <c r="F30">
        <v>1</v>
      </c>
      <c r="G30" t="str">
        <f t="shared" si="0"/>
        <v>4-1</v>
      </c>
      <c r="H30" t="s">
        <v>53</v>
      </c>
      <c r="I30" t="s">
        <v>58</v>
      </c>
      <c r="J30" s="68" t="s">
        <v>91</v>
      </c>
      <c r="K30" s="68" t="s">
        <v>93</v>
      </c>
      <c r="L30" s="1328">
        <v>2</v>
      </c>
      <c r="M30" s="1329"/>
    </row>
    <row r="31" spans="1:15" x14ac:dyDescent="0.25">
      <c r="A31" t="s">
        <v>70</v>
      </c>
      <c r="E31">
        <v>4</v>
      </c>
      <c r="F31">
        <v>2</v>
      </c>
      <c r="G31" t="str">
        <f t="shared" si="0"/>
        <v>4-2</v>
      </c>
      <c r="H31" t="s">
        <v>53</v>
      </c>
      <c r="I31" t="s">
        <v>58</v>
      </c>
    </row>
    <row r="32" spans="1:15" x14ac:dyDescent="0.25">
      <c r="A32" t="s">
        <v>47</v>
      </c>
      <c r="E32">
        <v>4</v>
      </c>
      <c r="F32">
        <v>3</v>
      </c>
      <c r="G32" t="str">
        <f t="shared" si="0"/>
        <v>4-3</v>
      </c>
      <c r="H32" t="s">
        <v>54</v>
      </c>
      <c r="I32" t="s">
        <v>59</v>
      </c>
    </row>
    <row r="33" spans="5:9" x14ac:dyDescent="0.25">
      <c r="E33">
        <v>4</v>
      </c>
      <c r="F33">
        <v>4</v>
      </c>
      <c r="G33" t="str">
        <f t="shared" si="0"/>
        <v>4-4</v>
      </c>
      <c r="H33" t="s">
        <v>54</v>
      </c>
      <c r="I33" t="s">
        <v>59</v>
      </c>
    </row>
    <row r="34" spans="5:9" x14ac:dyDescent="0.25">
      <c r="E34">
        <v>4</v>
      </c>
      <c r="F34">
        <v>5</v>
      </c>
      <c r="G34" t="str">
        <f t="shared" si="0"/>
        <v>4-5</v>
      </c>
      <c r="H34" t="s">
        <v>54</v>
      </c>
      <c r="I34" t="s">
        <v>59</v>
      </c>
    </row>
    <row r="35" spans="5:9" x14ac:dyDescent="0.25">
      <c r="E35">
        <v>5</v>
      </c>
      <c r="F35">
        <v>1</v>
      </c>
      <c r="G35" t="str">
        <f t="shared" si="0"/>
        <v>5-1</v>
      </c>
      <c r="H35" t="s">
        <v>53</v>
      </c>
      <c r="I35" t="s">
        <v>58</v>
      </c>
    </row>
    <row r="36" spans="5:9" x14ac:dyDescent="0.25">
      <c r="E36">
        <v>5</v>
      </c>
      <c r="F36">
        <v>2</v>
      </c>
      <c r="G36" t="str">
        <f t="shared" si="0"/>
        <v>5-2</v>
      </c>
      <c r="H36" t="s">
        <v>54</v>
      </c>
      <c r="I36" t="s">
        <v>59</v>
      </c>
    </row>
    <row r="37" spans="5:9" x14ac:dyDescent="0.25">
      <c r="E37">
        <v>5</v>
      </c>
      <c r="F37">
        <v>3</v>
      </c>
      <c r="G37" t="str">
        <f t="shared" si="0"/>
        <v>5-3</v>
      </c>
      <c r="H37" t="s">
        <v>54</v>
      </c>
      <c r="I37" t="s">
        <v>59</v>
      </c>
    </row>
    <row r="38" spans="5:9" x14ac:dyDescent="0.25">
      <c r="E38">
        <v>5</v>
      </c>
      <c r="F38">
        <v>4</v>
      </c>
      <c r="G38" t="str">
        <f t="shared" si="0"/>
        <v>5-4</v>
      </c>
      <c r="H38" t="s">
        <v>54</v>
      </c>
      <c r="I38" t="s">
        <v>59</v>
      </c>
    </row>
    <row r="39" spans="5:9" x14ac:dyDescent="0.25">
      <c r="E39">
        <v>5</v>
      </c>
      <c r="F39">
        <v>5</v>
      </c>
      <c r="G39" t="str">
        <f t="shared" si="0"/>
        <v>5-5</v>
      </c>
      <c r="H39" t="s">
        <v>54</v>
      </c>
      <c r="I39" t="s">
        <v>59</v>
      </c>
    </row>
    <row r="50" spans="1:2" x14ac:dyDescent="0.25">
      <c r="A50" t="s">
        <v>134</v>
      </c>
    </row>
    <row r="52" spans="1:2" x14ac:dyDescent="0.25">
      <c r="A52" t="s">
        <v>108</v>
      </c>
      <c r="B52">
        <v>15</v>
      </c>
    </row>
    <row r="53" spans="1:2" x14ac:dyDescent="0.25">
      <c r="A53" t="s">
        <v>109</v>
      </c>
      <c r="B53">
        <v>0</v>
      </c>
    </row>
    <row r="54" spans="1:2" x14ac:dyDescent="0.25">
      <c r="A54" t="s">
        <v>113</v>
      </c>
      <c r="B54">
        <v>15</v>
      </c>
    </row>
    <row r="55" spans="1:2" x14ac:dyDescent="0.25">
      <c r="A55" t="s">
        <v>114</v>
      </c>
      <c r="B55">
        <v>0</v>
      </c>
    </row>
    <row r="56" spans="1:2" x14ac:dyDescent="0.25">
      <c r="A56" t="s">
        <v>115</v>
      </c>
      <c r="B56">
        <v>15</v>
      </c>
    </row>
    <row r="57" spans="1:2" x14ac:dyDescent="0.25">
      <c r="A57" t="s">
        <v>116</v>
      </c>
      <c r="B57">
        <v>0</v>
      </c>
    </row>
    <row r="58" spans="1:2" x14ac:dyDescent="0.25">
      <c r="A58" t="s">
        <v>125</v>
      </c>
      <c r="B58">
        <v>15</v>
      </c>
    </row>
    <row r="59" spans="1:2" x14ac:dyDescent="0.25">
      <c r="A59" t="s">
        <v>126</v>
      </c>
      <c r="B59">
        <v>10</v>
      </c>
    </row>
    <row r="60" spans="1:2" x14ac:dyDescent="0.25">
      <c r="A60" t="s">
        <v>127</v>
      </c>
      <c r="B60">
        <v>0</v>
      </c>
    </row>
    <row r="61" spans="1:2" x14ac:dyDescent="0.25">
      <c r="A61" t="s">
        <v>117</v>
      </c>
      <c r="B61">
        <v>15</v>
      </c>
    </row>
    <row r="62" spans="1:2" x14ac:dyDescent="0.25">
      <c r="A62" t="s">
        <v>118</v>
      </c>
      <c r="B62">
        <v>0</v>
      </c>
    </row>
    <row r="63" spans="1:2" x14ac:dyDescent="0.25">
      <c r="A63" t="s">
        <v>119</v>
      </c>
      <c r="B63">
        <v>15</v>
      </c>
    </row>
    <row r="64" spans="1:2" x14ac:dyDescent="0.25">
      <c r="A64" t="s">
        <v>120</v>
      </c>
      <c r="B64">
        <v>0</v>
      </c>
    </row>
    <row r="65" spans="1:3" x14ac:dyDescent="0.25">
      <c r="A65" t="s">
        <v>121</v>
      </c>
      <c r="B65">
        <v>10</v>
      </c>
    </row>
    <row r="66" spans="1:3" x14ac:dyDescent="0.25">
      <c r="A66" t="s">
        <v>122</v>
      </c>
      <c r="B66">
        <v>5</v>
      </c>
    </row>
    <row r="67" spans="1:3" x14ac:dyDescent="0.25">
      <c r="A67" t="s">
        <v>123</v>
      </c>
      <c r="B67">
        <v>0</v>
      </c>
    </row>
    <row r="69" spans="1:3" x14ac:dyDescent="0.25">
      <c r="A69" t="s">
        <v>135</v>
      </c>
      <c r="B69" t="s">
        <v>136</v>
      </c>
    </row>
    <row r="70" spans="1:3" x14ac:dyDescent="0.25">
      <c r="A70" t="s">
        <v>137</v>
      </c>
      <c r="B70" t="s">
        <v>138</v>
      </c>
    </row>
    <row r="71" spans="1:3" x14ac:dyDescent="0.25">
      <c r="A71" t="s">
        <v>139</v>
      </c>
      <c r="B71" t="s">
        <v>140</v>
      </c>
    </row>
    <row r="73" spans="1:3" x14ac:dyDescent="0.25">
      <c r="A73" t="s">
        <v>141</v>
      </c>
    </row>
    <row r="74" spans="1:3" x14ac:dyDescent="0.25">
      <c r="A74" t="s">
        <v>162</v>
      </c>
    </row>
    <row r="75" spans="1:3" x14ac:dyDescent="0.25">
      <c r="A75" t="s">
        <v>163</v>
      </c>
    </row>
    <row r="76" spans="1:3" x14ac:dyDescent="0.25">
      <c r="A76" t="s">
        <v>164</v>
      </c>
    </row>
    <row r="78" spans="1:3" x14ac:dyDescent="0.25">
      <c r="A78" t="s">
        <v>146</v>
      </c>
      <c r="C78" t="s">
        <v>158</v>
      </c>
    </row>
    <row r="79" spans="1:3" x14ac:dyDescent="0.25">
      <c r="A79" t="s">
        <v>150</v>
      </c>
    </row>
    <row r="80" spans="1:3" x14ac:dyDescent="0.25">
      <c r="A80" s="1326" t="s">
        <v>151</v>
      </c>
      <c r="B80" t="s">
        <v>147</v>
      </c>
    </row>
    <row r="81" spans="1:7" x14ac:dyDescent="0.25">
      <c r="A81" s="1326"/>
      <c r="B81" t="s">
        <v>148</v>
      </c>
    </row>
    <row r="82" spans="1:7" x14ac:dyDescent="0.25">
      <c r="A82" s="1326"/>
      <c r="B82" t="s">
        <v>149</v>
      </c>
    </row>
    <row r="83" spans="1:7" x14ac:dyDescent="0.25">
      <c r="A83" s="1326" t="s">
        <v>137</v>
      </c>
      <c r="B83" s="76" t="s">
        <v>152</v>
      </c>
      <c r="C83" s="76"/>
    </row>
    <row r="84" spans="1:7" x14ac:dyDescent="0.25">
      <c r="A84" s="1326"/>
      <c r="B84" t="s">
        <v>153</v>
      </c>
    </row>
    <row r="85" spans="1:7" x14ac:dyDescent="0.25">
      <c r="A85" s="1326"/>
      <c r="B85" t="s">
        <v>154</v>
      </c>
    </row>
    <row r="86" spans="1:7" x14ac:dyDescent="0.25">
      <c r="A86" s="1327" t="s">
        <v>139</v>
      </c>
      <c r="B86" t="s">
        <v>155</v>
      </c>
    </row>
    <row r="87" spans="1:7" x14ac:dyDescent="0.25">
      <c r="A87" s="1327"/>
      <c r="B87" t="s">
        <v>156</v>
      </c>
    </row>
    <row r="88" spans="1:7" x14ac:dyDescent="0.25">
      <c r="A88" s="1327"/>
      <c r="B88" t="s">
        <v>157</v>
      </c>
    </row>
    <row r="92" spans="1:7" ht="60" x14ac:dyDescent="0.25">
      <c r="A92" s="80" t="s">
        <v>167</v>
      </c>
      <c r="B92" s="80" t="s">
        <v>166</v>
      </c>
      <c r="G92" t="s">
        <v>230</v>
      </c>
    </row>
    <row r="93" spans="1:7" x14ac:dyDescent="0.25">
      <c r="A93" t="s">
        <v>168</v>
      </c>
      <c r="B93" t="s">
        <v>168</v>
      </c>
    </row>
    <row r="94" spans="1:7" x14ac:dyDescent="0.25">
      <c r="B94" t="s">
        <v>169</v>
      </c>
    </row>
    <row r="95" spans="1:7" x14ac:dyDescent="0.25">
      <c r="A95" t="s">
        <v>170</v>
      </c>
      <c r="B95" t="s">
        <v>170</v>
      </c>
    </row>
    <row r="97" spans="1:5" x14ac:dyDescent="0.25">
      <c r="A97" t="s">
        <v>188</v>
      </c>
    </row>
    <row r="98" spans="1:5" x14ac:dyDescent="0.25">
      <c r="A98" t="s">
        <v>189</v>
      </c>
    </row>
    <row r="99" spans="1:5" x14ac:dyDescent="0.25">
      <c r="A99" t="s">
        <v>190</v>
      </c>
    </row>
    <row r="101" spans="1:5" ht="15.75" thickBot="1" x14ac:dyDescent="0.3"/>
    <row r="102" spans="1:5" ht="77.25" thickBot="1" x14ac:dyDescent="0.3">
      <c r="A102" t="s">
        <v>207</v>
      </c>
      <c r="B102" t="s">
        <v>206</v>
      </c>
      <c r="C102" s="81" t="s">
        <v>201</v>
      </c>
      <c r="D102" s="82" t="s">
        <v>202</v>
      </c>
      <c r="E102" s="83" t="s">
        <v>208</v>
      </c>
    </row>
    <row r="103" spans="1:5" ht="16.5" thickBot="1" x14ac:dyDescent="0.3">
      <c r="A103" t="s">
        <v>209</v>
      </c>
      <c r="B103" t="s">
        <v>204</v>
      </c>
      <c r="C103" s="84" t="s">
        <v>203</v>
      </c>
      <c r="D103" s="85" t="s">
        <v>168</v>
      </c>
      <c r="E103" s="85">
        <v>2</v>
      </c>
    </row>
    <row r="104" spans="1:5" ht="16.5" thickBot="1" x14ac:dyDescent="0.3">
      <c r="A104" t="s">
        <v>210</v>
      </c>
      <c r="B104" t="s">
        <v>205</v>
      </c>
      <c r="C104" s="84" t="s">
        <v>203</v>
      </c>
      <c r="D104" s="85" t="s">
        <v>168</v>
      </c>
      <c r="E104" s="95">
        <v>2</v>
      </c>
    </row>
    <row r="105" spans="1:5" ht="15.75" x14ac:dyDescent="0.25">
      <c r="A105" t="s">
        <v>211</v>
      </c>
      <c r="B105" t="s">
        <v>204</v>
      </c>
      <c r="C105" s="88" t="s">
        <v>203</v>
      </c>
      <c r="D105" s="89" t="s">
        <v>168</v>
      </c>
      <c r="E105" s="90">
        <v>2</v>
      </c>
    </row>
    <row r="106" spans="1:5" ht="16.5" thickBot="1" x14ac:dyDescent="0.3">
      <c r="A106" t="s">
        <v>212</v>
      </c>
      <c r="B106" t="s">
        <v>205</v>
      </c>
      <c r="C106" s="88" t="s">
        <v>203</v>
      </c>
      <c r="D106" s="89" t="s">
        <v>169</v>
      </c>
      <c r="E106" s="91">
        <v>1</v>
      </c>
    </row>
    <row r="107" spans="1:5" ht="16.5" thickBot="1" x14ac:dyDescent="0.3">
      <c r="A107" t="s">
        <v>213</v>
      </c>
      <c r="B107" t="s">
        <v>204</v>
      </c>
      <c r="C107" s="84" t="s">
        <v>203</v>
      </c>
      <c r="D107" s="85" t="s">
        <v>168</v>
      </c>
      <c r="E107" s="86">
        <v>2</v>
      </c>
    </row>
    <row r="108" spans="1:5" ht="16.5" thickBot="1" x14ac:dyDescent="0.3">
      <c r="A108" t="s">
        <v>214</v>
      </c>
      <c r="B108" t="s">
        <v>205</v>
      </c>
      <c r="C108" s="84" t="s">
        <v>203</v>
      </c>
      <c r="D108" s="85" t="s">
        <v>170</v>
      </c>
      <c r="E108" s="87">
        <v>0</v>
      </c>
    </row>
    <row r="109" spans="1:5" ht="16.5" thickBot="1" x14ac:dyDescent="0.3">
      <c r="A109" t="s">
        <v>215</v>
      </c>
      <c r="B109" t="s">
        <v>204</v>
      </c>
      <c r="C109" s="84" t="s">
        <v>203</v>
      </c>
      <c r="D109" s="89" t="s">
        <v>170</v>
      </c>
      <c r="E109" s="90">
        <v>0</v>
      </c>
    </row>
    <row r="110" spans="1:5" ht="16.5" thickBot="1" x14ac:dyDescent="0.3">
      <c r="A110" t="s">
        <v>216</v>
      </c>
      <c r="B110" t="s">
        <v>205</v>
      </c>
      <c r="C110" s="84" t="s">
        <v>203</v>
      </c>
      <c r="D110" s="89" t="s">
        <v>168</v>
      </c>
      <c r="E110" s="91">
        <v>2</v>
      </c>
    </row>
    <row r="111" spans="1:5" ht="16.5" thickBot="1" x14ac:dyDescent="0.3">
      <c r="A111" t="s">
        <v>217</v>
      </c>
      <c r="B111" t="s">
        <v>204</v>
      </c>
      <c r="C111" s="84" t="s">
        <v>52</v>
      </c>
      <c r="D111" s="85" t="s">
        <v>168</v>
      </c>
      <c r="E111" s="86">
        <v>1</v>
      </c>
    </row>
    <row r="112" spans="1:5" ht="16.5" thickBot="1" x14ac:dyDescent="0.3">
      <c r="A112" t="s">
        <v>218</v>
      </c>
      <c r="B112" t="s">
        <v>205</v>
      </c>
      <c r="C112" s="84" t="s">
        <v>52</v>
      </c>
      <c r="D112" s="85" t="s">
        <v>168</v>
      </c>
      <c r="E112" s="87">
        <v>1</v>
      </c>
    </row>
    <row r="113" spans="1:5" ht="16.5" thickBot="1" x14ac:dyDescent="0.3">
      <c r="A113" t="s">
        <v>219</v>
      </c>
      <c r="B113" t="s">
        <v>204</v>
      </c>
      <c r="C113" s="84" t="s">
        <v>52</v>
      </c>
      <c r="D113" s="89" t="s">
        <v>168</v>
      </c>
      <c r="E113" s="90">
        <v>1</v>
      </c>
    </row>
    <row r="114" spans="1:5" ht="16.5" thickBot="1" x14ac:dyDescent="0.3">
      <c r="A114" t="s">
        <v>220</v>
      </c>
      <c r="B114" t="s">
        <v>205</v>
      </c>
      <c r="C114" s="84" t="s">
        <v>52</v>
      </c>
      <c r="D114" s="89" t="s">
        <v>169</v>
      </c>
      <c r="E114" s="91">
        <v>0</v>
      </c>
    </row>
    <row r="115" spans="1:5" ht="16.5" thickBot="1" x14ac:dyDescent="0.3">
      <c r="A115" t="s">
        <v>221</v>
      </c>
      <c r="B115" t="s">
        <v>204</v>
      </c>
      <c r="C115" s="84" t="s">
        <v>52</v>
      </c>
      <c r="D115" s="85" t="s">
        <v>168</v>
      </c>
      <c r="E115" s="86">
        <v>1</v>
      </c>
    </row>
    <row r="116" spans="1:5" ht="16.5" thickBot="1" x14ac:dyDescent="0.3">
      <c r="A116" t="s">
        <v>222</v>
      </c>
      <c r="B116" t="s">
        <v>205</v>
      </c>
      <c r="C116" s="84" t="s">
        <v>52</v>
      </c>
      <c r="D116" s="85" t="s">
        <v>170</v>
      </c>
      <c r="E116" s="87">
        <v>0</v>
      </c>
    </row>
    <row r="117" spans="1:5" ht="16.5" thickBot="1" x14ac:dyDescent="0.3">
      <c r="A117" t="s">
        <v>223</v>
      </c>
      <c r="B117" t="s">
        <v>204</v>
      </c>
      <c r="C117" s="84" t="s">
        <v>52</v>
      </c>
      <c r="D117" s="92" t="s">
        <v>170</v>
      </c>
      <c r="E117" s="93">
        <v>0</v>
      </c>
    </row>
    <row r="118" spans="1:5" ht="16.5" thickBot="1" x14ac:dyDescent="0.3">
      <c r="A118" t="s">
        <v>224</v>
      </c>
      <c r="B118" t="s">
        <v>205</v>
      </c>
      <c r="C118" s="84" t="s">
        <v>52</v>
      </c>
      <c r="D118" s="92" t="s">
        <v>168</v>
      </c>
      <c r="E118" s="94">
        <v>1</v>
      </c>
    </row>
  </sheetData>
  <customSheetViews>
    <customSheetView guid="{EEDFE262-3212-4308-8979-A75812D36567}" state="hidden" topLeftCell="A9">
      <selection activeCell="G15" sqref="G15:I39"/>
      <pageMargins left="0.7" right="0.7" top="0.75" bottom="0.75" header="0.3" footer="0.3"/>
    </customSheetView>
    <customSheetView guid="{9E4E0432-45C5-49C8-A2D4-66ACC510E1AA}" state="hidden" topLeftCell="A9">
      <selection activeCell="G15" sqref="G15:I39"/>
      <pageMargins left="0.7" right="0.7" top="0.75" bottom="0.75" header="0.3" footer="0.3"/>
    </customSheetView>
    <customSheetView guid="{2AFED0C1-CE42-480C-82B8-823DDDF7A1E0}" state="hidden" topLeftCell="A9">
      <selection activeCell="G15" sqref="G15:I39"/>
      <pageMargins left="0.7" right="0.7" top="0.75" bottom="0.75" header="0.3" footer="0.3"/>
    </customSheetView>
    <customSheetView guid="{91FCCC05-6C84-4D02-9694-06D3FEFD1EE7}" state="hidden" topLeftCell="A9">
      <selection activeCell="G15" sqref="G15:I39"/>
      <pageMargins left="0.7" right="0.7" top="0.75" bottom="0.75" header="0.3" footer="0.3"/>
    </customSheetView>
    <customSheetView guid="{17BBA648-1A4A-449C-8E6C-60884A976988}" state="hidden" topLeftCell="A9">
      <selection activeCell="G15" sqref="G15:I39"/>
      <pageMargins left="0.7" right="0.7" top="0.75" bottom="0.75" header="0.3" footer="0.3"/>
    </customSheetView>
    <customSheetView guid="{F184C93B-2BA8-46C9-B95F-A169E9E0FA0E}" state="hidden" topLeftCell="A9">
      <selection activeCell="G15" sqref="G15:I39"/>
      <pageMargins left="0.7" right="0.7" top="0.75" bottom="0.75" header="0.3" footer="0.3"/>
    </customSheetView>
    <customSheetView guid="{65569DE0-0783-434A-AF02-6366FB81CDD9}" showPageBreaks="1" state="hidden" topLeftCell="A9">
      <selection activeCell="G15" sqref="G15:I39"/>
      <pageMargins left="0.7" right="0.7" top="0.75" bottom="0.75" header="0.3" footer="0.3"/>
    </customSheetView>
    <customSheetView guid="{D1CE8A1E-8F61-425E-9602-54FEE73BDE37}" state="hidden" topLeftCell="A9">
      <selection activeCell="G15" sqref="G15:I39"/>
      <pageMargins left="0.7" right="0.7" top="0.75" bottom="0.75" header="0.3" footer="0.3"/>
    </customSheetView>
    <customSheetView guid="{2230BD6E-38AF-44CB-A38B-4AD049B85149}" state="hidden" topLeftCell="A9">
      <selection activeCell="G15" sqref="G15:I39"/>
      <pageMargins left="0.7" right="0.7" top="0.75" bottom="0.75" header="0.3" footer="0.3"/>
    </customSheetView>
    <customSheetView guid="{2C543757-0426-4C7E-95C3-18B6AC62B541}" state="hidden" topLeftCell="A9">
      <selection activeCell="G15" sqref="G15:I39"/>
      <pageMargins left="0.7" right="0.7" top="0.75" bottom="0.75" header="0.3" footer="0.3"/>
    </customSheetView>
    <customSheetView guid="{7C081D08-3A34-40FC-9603-A08B0852FB79}" state="hidden" topLeftCell="A9">
      <selection activeCell="G15" sqref="G15:I39"/>
      <pageMargins left="0.7" right="0.7" top="0.75" bottom="0.75" header="0.3" footer="0.3"/>
    </customSheetView>
    <customSheetView guid="{6E0471E8-424E-4EAB-916E-649AC290E8C7}" state="hidden" topLeftCell="A9">
      <selection activeCell="G15" sqref="G15:I39"/>
      <pageMargins left="0.7" right="0.7" top="0.75" bottom="0.75" header="0.3" footer="0.3"/>
    </customSheetView>
    <customSheetView guid="{9D7C660B-E13E-4EFC-B945-6DC22F8BEC0F}" state="hidden" topLeftCell="A9">
      <selection activeCell="G15" sqref="G15:I39"/>
      <pageMargins left="0.7" right="0.7" top="0.75" bottom="0.75" header="0.3" footer="0.3"/>
    </customSheetView>
  </customSheetViews>
  <mergeCells count="12">
    <mergeCell ref="L28:M28"/>
    <mergeCell ref="J21:K21"/>
    <mergeCell ref="L21:M21"/>
    <mergeCell ref="N21:O21"/>
    <mergeCell ref="L27:M27"/>
    <mergeCell ref="J27:K27"/>
    <mergeCell ref="J26:M26"/>
    <mergeCell ref="A80:A82"/>
    <mergeCell ref="A83:A85"/>
    <mergeCell ref="A86:A88"/>
    <mergeCell ref="L29:M29"/>
    <mergeCell ref="L30:M30"/>
  </mergeCells>
  <conditionalFormatting sqref="H15:H39">
    <cfRule type="containsText" dxfId="6" priority="7" operator="containsText" text="Alto">
      <formula>NOT(ISERROR(SEARCH("Alto",H15)))</formula>
    </cfRule>
  </conditionalFormatting>
  <conditionalFormatting sqref="H16:H39">
    <cfRule type="containsText" dxfId="5" priority="4" operator="containsText" text="Extremadamente alto">
      <formula>NOT(ISERROR(SEARCH("Extremadamente alto",H16)))</formula>
    </cfRule>
    <cfRule type="containsText" dxfId="4" priority="5" operator="containsText" text="Moderado">
      <formula>NOT(ISERROR(SEARCH("Moderado",H16)))</formula>
    </cfRule>
    <cfRule type="containsText" dxfId="3" priority="6" operator="containsText" text="Bajo">
      <formula>NOT(ISERROR(SEARCH("Bajo",H16)))</formula>
    </cfRule>
  </conditionalFormatting>
  <conditionalFormatting sqref="H15">
    <cfRule type="containsText" dxfId="2" priority="1" operator="containsText" text="Extremadamente alto">
      <formula>NOT(ISERROR(SEARCH("Extremadamente alto",H15)))</formula>
    </cfRule>
    <cfRule type="containsText" dxfId="1" priority="2" operator="containsText" text="Moderado">
      <formula>NOT(ISERROR(SEARCH("Moderado",H15)))</formula>
    </cfRule>
    <cfRule type="containsText" dxfId="0" priority="3" operator="containsText" text="Bajo">
      <formula>NOT(ISERROR(SEARCH("Bajo",H15)))</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
  <sheetViews>
    <sheetView topLeftCell="A22" zoomScaleNormal="100" workbookViewId="0">
      <selection activeCell="O12" sqref="O12"/>
    </sheetView>
  </sheetViews>
  <sheetFormatPr baseColWidth="10" defaultColWidth="11.42578125" defaultRowHeight="15" x14ac:dyDescent="0.25"/>
  <cols>
    <col min="1" max="16384" width="11.42578125" style="207"/>
  </cols>
  <sheetData/>
  <customSheetViews>
    <customSheetView guid="{EEDFE262-3212-4308-8979-A75812D36567}" topLeftCell="A22">
      <selection activeCell="O12" sqref="O12"/>
      <pageMargins left="0.7" right="0.7" top="0.75" bottom="0.75" header="0.3" footer="0.3"/>
    </customSheetView>
    <customSheetView guid="{9E4E0432-45C5-49C8-A2D4-66ACC510E1AA}" topLeftCell="A22">
      <selection activeCell="O12" sqref="O12"/>
      <pageMargins left="0.7" right="0.7" top="0.75" bottom="0.75" header="0.3" footer="0.3"/>
    </customSheetView>
    <customSheetView guid="{2AFED0C1-CE42-480C-82B8-823DDDF7A1E0}" topLeftCell="A22">
      <selection activeCell="O12" sqref="O12"/>
      <pageMargins left="0.7" right="0.7" top="0.75" bottom="0.75" header="0.3" footer="0.3"/>
    </customSheetView>
    <customSheetView guid="{91FCCC05-6C84-4D02-9694-06D3FEFD1EE7}" topLeftCell="A22">
      <selection activeCell="O12" sqref="O12"/>
      <pageMargins left="0.7" right="0.7" top="0.75" bottom="0.75" header="0.3" footer="0.3"/>
    </customSheetView>
    <customSheetView guid="{17BBA648-1A4A-449C-8E6C-60884A976988}" topLeftCell="A22">
      <selection activeCell="O12" sqref="O12"/>
      <pageMargins left="0.7" right="0.7" top="0.75" bottom="0.75" header="0.3" footer="0.3"/>
    </customSheetView>
    <customSheetView guid="{F184C93B-2BA8-46C9-B95F-A169E9E0FA0E}" topLeftCell="A22">
      <selection activeCell="O12" sqref="O12"/>
      <pageMargins left="0.7" right="0.7" top="0.75" bottom="0.75" header="0.3" footer="0.3"/>
    </customSheetView>
    <customSheetView guid="{65569DE0-0783-434A-AF02-6366FB81CDD9}" showPageBreaks="1" topLeftCell="A22">
      <selection activeCell="O12" sqref="O12"/>
      <pageMargins left="0.7" right="0.7" top="0.75" bottom="0.75" header="0.3" footer="0.3"/>
    </customSheetView>
    <customSheetView guid="{D1CE8A1E-8F61-425E-9602-54FEE73BDE37}" topLeftCell="A22">
      <selection activeCell="O12" sqref="O12"/>
      <pageMargins left="0.7" right="0.7" top="0.75" bottom="0.75" header="0.3" footer="0.3"/>
    </customSheetView>
    <customSheetView guid="{2230BD6E-38AF-44CB-A38B-4AD049B85149}" topLeftCell="A22">
      <selection activeCell="O12" sqref="O12"/>
      <pageMargins left="0.7" right="0.7" top="0.75" bottom="0.75" header="0.3" footer="0.3"/>
    </customSheetView>
    <customSheetView guid="{2C543757-0426-4C7E-95C3-18B6AC62B541}" topLeftCell="A22">
      <selection activeCell="O12" sqref="O12"/>
      <pageMargins left="0.7" right="0.7" top="0.75" bottom="0.75" header="0.3" footer="0.3"/>
    </customSheetView>
    <customSheetView guid="{7C081D08-3A34-40FC-9603-A08B0852FB79}" topLeftCell="A22">
      <selection activeCell="O12" sqref="O12"/>
      <pageMargins left="0.7" right="0.7" top="0.75" bottom="0.75" header="0.3" footer="0.3"/>
    </customSheetView>
    <customSheetView guid="{6E0471E8-424E-4EAB-916E-649AC290E8C7}" topLeftCell="A22">
      <selection activeCell="O12" sqref="O12"/>
      <pageMargins left="0.7" right="0.7" top="0.75" bottom="0.75" header="0.3" footer="0.3"/>
    </customSheetView>
    <customSheetView guid="{9D7C660B-E13E-4EFC-B945-6DC22F8BEC0F}" topLeftCell="A22">
      <selection activeCell="O12" sqref="O12"/>
      <pageMargins left="0.7" right="0.7" top="0.75" bottom="0.75" header="0.3" footer="0.3"/>
    </customSheetView>
  </customSheetView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W483"/>
  <sheetViews>
    <sheetView topLeftCell="A302" zoomScale="90" zoomScaleNormal="90" workbookViewId="0">
      <selection activeCell="K42" sqref="K42"/>
    </sheetView>
  </sheetViews>
  <sheetFormatPr baseColWidth="10" defaultColWidth="11.42578125" defaultRowHeight="14.25" x14ac:dyDescent="0.2"/>
  <cols>
    <col min="1" max="1" width="2.5703125" style="198" customWidth="1"/>
    <col min="2" max="3" width="26.28515625" style="167" customWidth="1"/>
    <col min="4" max="4" width="21.85546875" style="167" customWidth="1"/>
    <col min="5" max="5" width="26.85546875" style="167" customWidth="1"/>
    <col min="6" max="7" width="25.140625" style="167" customWidth="1"/>
    <col min="8" max="8" width="29.85546875" style="167" customWidth="1"/>
    <col min="9" max="9" width="30.7109375" style="167" customWidth="1"/>
    <col min="10" max="10" width="9.5703125" style="167" customWidth="1"/>
    <col min="11" max="11" width="77.5703125" style="167" customWidth="1"/>
    <col min="12" max="17" width="11.42578125" style="167"/>
    <col min="18" max="18" width="20.28515625" style="167" customWidth="1"/>
    <col min="19" max="19" width="34.28515625" style="167" customWidth="1"/>
    <col min="20" max="20" width="23.5703125" style="167" customWidth="1"/>
    <col min="21" max="21" width="27" style="167" customWidth="1"/>
    <col min="22" max="22" width="66.7109375" style="167" customWidth="1"/>
    <col min="23" max="16384" width="11.42578125" style="167"/>
  </cols>
  <sheetData>
    <row r="1" spans="2:11" s="198" customFormat="1" ht="15" thickBot="1" x14ac:dyDescent="0.25"/>
    <row r="2" spans="2:11" s="198" customFormat="1" ht="18.75" customHeight="1" x14ac:dyDescent="0.2">
      <c r="B2" s="717" t="s">
        <v>243</v>
      </c>
      <c r="C2" s="718"/>
      <c r="D2" s="718"/>
      <c r="E2" s="718"/>
      <c r="F2" s="718"/>
      <c r="G2" s="718"/>
      <c r="H2" s="718"/>
      <c r="I2" s="233" t="s">
        <v>64</v>
      </c>
    </row>
    <row r="3" spans="2:11" s="198" customFormat="1" ht="18.75" customHeight="1" x14ac:dyDescent="0.2">
      <c r="B3" s="719"/>
      <c r="C3" s="720"/>
      <c r="D3" s="720"/>
      <c r="E3" s="720"/>
      <c r="F3" s="720"/>
      <c r="G3" s="720"/>
      <c r="H3" s="720"/>
      <c r="I3" s="234" t="s">
        <v>244</v>
      </c>
    </row>
    <row r="4" spans="2:11" s="198" customFormat="1" ht="17.25" customHeight="1" x14ac:dyDescent="0.2">
      <c r="B4" s="719"/>
      <c r="C4" s="720"/>
      <c r="D4" s="720"/>
      <c r="E4" s="720"/>
      <c r="F4" s="720"/>
      <c r="G4" s="720"/>
      <c r="H4" s="720"/>
      <c r="I4" s="234" t="s">
        <v>470</v>
      </c>
    </row>
    <row r="5" spans="2:11" s="198" customFormat="1" ht="15.75" customHeight="1" thickBot="1" x14ac:dyDescent="0.25">
      <c r="B5" s="721"/>
      <c r="C5" s="722"/>
      <c r="D5" s="722"/>
      <c r="E5" s="722"/>
      <c r="F5" s="722"/>
      <c r="G5" s="722"/>
      <c r="H5" s="722"/>
      <c r="I5" s="235"/>
    </row>
    <row r="6" spans="2:11" s="198" customFormat="1" ht="23.25" customHeight="1" thickBot="1" x14ac:dyDescent="0.25">
      <c r="B6" s="178"/>
      <c r="C6" s="178"/>
      <c r="D6" s="178"/>
      <c r="E6" s="178"/>
      <c r="F6" s="178"/>
      <c r="G6" s="178"/>
      <c r="H6" s="178"/>
      <c r="I6" s="236"/>
    </row>
    <row r="7" spans="2:11" s="198" customFormat="1" ht="15" customHeight="1" thickBot="1" x14ac:dyDescent="0.25">
      <c r="B7" s="723" t="s">
        <v>16</v>
      </c>
      <c r="C7" s="725"/>
      <c r="D7" s="726"/>
      <c r="E7" s="726"/>
      <c r="F7" s="726"/>
      <c r="G7" s="726"/>
      <c r="H7" s="726"/>
      <c r="I7" s="727"/>
      <c r="K7" s="244" t="s">
        <v>469</v>
      </c>
    </row>
    <row r="8" spans="2:11" s="198" customFormat="1" ht="15" customHeight="1" thickBot="1" x14ac:dyDescent="0.25">
      <c r="B8" s="724"/>
      <c r="C8" s="728"/>
      <c r="D8" s="729"/>
      <c r="E8" s="729"/>
      <c r="F8" s="729"/>
      <c r="G8" s="729"/>
      <c r="H8" s="729"/>
      <c r="I8" s="730"/>
      <c r="K8" s="747" t="s">
        <v>652</v>
      </c>
    </row>
    <row r="9" spans="2:11" s="198" customFormat="1" ht="35.25" customHeight="1" thickBot="1" x14ac:dyDescent="0.25">
      <c r="B9" s="232" t="s">
        <v>63</v>
      </c>
      <c r="C9" s="737"/>
      <c r="D9" s="738"/>
      <c r="E9" s="738"/>
      <c r="F9" s="738"/>
      <c r="G9" s="738"/>
      <c r="H9" s="738"/>
      <c r="I9" s="739"/>
      <c r="K9" s="748"/>
    </row>
    <row r="10" spans="2:11" s="198" customFormat="1" ht="15" customHeight="1" thickBot="1" x14ac:dyDescent="0.25">
      <c r="B10" s="723" t="s">
        <v>245</v>
      </c>
      <c r="C10" s="726" t="s">
        <v>438</v>
      </c>
      <c r="D10" s="744"/>
      <c r="E10" s="738"/>
      <c r="F10" s="745"/>
      <c r="G10" s="196"/>
      <c r="H10" s="196"/>
      <c r="I10" s="197"/>
      <c r="K10" s="748"/>
    </row>
    <row r="11" spans="2:11" s="198" customFormat="1" ht="15.75" customHeight="1" thickBot="1" x14ac:dyDescent="0.25">
      <c r="B11" s="724"/>
      <c r="C11" s="778"/>
      <c r="D11" s="744"/>
      <c r="E11" s="738"/>
      <c r="F11" s="745"/>
      <c r="G11" s="195" t="s">
        <v>439</v>
      </c>
      <c r="H11" s="744"/>
      <c r="I11" s="739"/>
      <c r="K11" s="748"/>
    </row>
    <row r="12" spans="2:11" s="198" customFormat="1" ht="14.25" customHeight="1" thickBot="1" x14ac:dyDescent="0.25">
      <c r="B12" s="740" t="s">
        <v>246</v>
      </c>
      <c r="C12" s="741"/>
      <c r="D12" s="742"/>
      <c r="E12" s="743" t="s">
        <v>247</v>
      </c>
      <c r="F12" s="741"/>
      <c r="G12" s="742"/>
      <c r="H12" s="743" t="s">
        <v>248</v>
      </c>
      <c r="I12" s="742"/>
      <c r="K12" s="748"/>
    </row>
    <row r="13" spans="2:11" s="198" customFormat="1" ht="39.75" customHeight="1" thickBot="1" x14ac:dyDescent="0.25">
      <c r="B13" s="229" t="s">
        <v>249</v>
      </c>
      <c r="C13" s="229" t="s">
        <v>250</v>
      </c>
      <c r="D13" s="229" t="s">
        <v>251</v>
      </c>
      <c r="E13" s="229" t="s">
        <v>249</v>
      </c>
      <c r="F13" s="229" t="s">
        <v>252</v>
      </c>
      <c r="G13" s="229" t="s">
        <v>253</v>
      </c>
      <c r="H13" s="229" t="s">
        <v>249</v>
      </c>
      <c r="I13" s="230" t="s">
        <v>254</v>
      </c>
      <c r="K13" s="749"/>
    </row>
    <row r="14" spans="2:11" s="198" customFormat="1" ht="15" customHeight="1" x14ac:dyDescent="0.2">
      <c r="B14" s="243"/>
    </row>
    <row r="15" spans="2:11" s="198" customFormat="1" ht="15.75" customHeight="1" thickBot="1" x14ac:dyDescent="0.25">
      <c r="B15" s="243"/>
    </row>
    <row r="16" spans="2:11" s="198" customFormat="1" ht="15" customHeight="1" x14ac:dyDescent="0.2">
      <c r="B16" s="795" t="s">
        <v>606</v>
      </c>
      <c r="C16" s="796"/>
      <c r="D16" s="797"/>
    </row>
    <row r="17" spans="2:4" s="198" customFormat="1" ht="15" customHeight="1" x14ac:dyDescent="0.2">
      <c r="B17" s="798"/>
      <c r="C17" s="799"/>
      <c r="D17" s="800"/>
    </row>
    <row r="18" spans="2:4" s="198" customFormat="1" ht="24.75" customHeight="1" x14ac:dyDescent="0.2">
      <c r="B18" s="798"/>
      <c r="C18" s="799"/>
      <c r="D18" s="800"/>
    </row>
    <row r="19" spans="2:4" s="198" customFormat="1" ht="24.75" customHeight="1" x14ac:dyDescent="0.2">
      <c r="B19" s="798"/>
      <c r="C19" s="799"/>
      <c r="D19" s="800"/>
    </row>
    <row r="20" spans="2:4" s="198" customFormat="1" ht="24.75" customHeight="1" x14ac:dyDescent="0.2">
      <c r="B20" s="798"/>
      <c r="C20" s="799"/>
      <c r="D20" s="800"/>
    </row>
    <row r="21" spans="2:4" s="198" customFormat="1" ht="24.75" customHeight="1" thickBot="1" x14ac:dyDescent="0.25">
      <c r="B21" s="801"/>
      <c r="C21" s="802"/>
      <c r="D21" s="803"/>
    </row>
    <row r="22" spans="2:4" s="198" customFormat="1" ht="24.75" customHeight="1" x14ac:dyDescent="0.2">
      <c r="B22" s="804" t="s">
        <v>468</v>
      </c>
      <c r="C22" s="804"/>
      <c r="D22" s="804"/>
    </row>
    <row r="23" spans="2:4" s="198" customFormat="1" ht="24.75" customHeight="1" x14ac:dyDescent="0.2"/>
    <row r="24" spans="2:4" s="198" customFormat="1" ht="24.75" customHeight="1" x14ac:dyDescent="0.2"/>
    <row r="25" spans="2:4" s="198" customFormat="1" ht="24.75" customHeight="1" x14ac:dyDescent="0.2"/>
    <row r="26" spans="2:4" s="198" customFormat="1" ht="24.75" customHeight="1" x14ac:dyDescent="0.2"/>
    <row r="27" spans="2:4" s="198" customFormat="1" ht="24.75" customHeight="1" x14ac:dyDescent="0.2"/>
    <row r="28" spans="2:4" s="198" customFormat="1" ht="24.75" customHeight="1" x14ac:dyDescent="0.2"/>
    <row r="29" spans="2:4" s="198" customFormat="1" ht="24.75" customHeight="1" x14ac:dyDescent="0.2"/>
    <row r="30" spans="2:4" s="198" customFormat="1" ht="24.75" customHeight="1" x14ac:dyDescent="0.2"/>
    <row r="31" spans="2:4" s="198" customFormat="1" ht="24.75" customHeight="1" x14ac:dyDescent="0.2"/>
    <row r="32" spans="2:4" s="198" customFormat="1" ht="24.75" customHeight="1" x14ac:dyDescent="0.2"/>
    <row r="33" spans="2:75" s="198" customFormat="1" ht="24.75" customHeight="1" x14ac:dyDescent="0.2"/>
    <row r="34" spans="2:75" s="198" customFormat="1" ht="24.75" customHeight="1" x14ac:dyDescent="0.2">
      <c r="D34" s="746" t="s">
        <v>467</v>
      </c>
      <c r="E34" s="746"/>
      <c r="F34" s="746"/>
      <c r="G34" s="746"/>
      <c r="H34" s="746"/>
    </row>
    <row r="35" spans="2:75" ht="18" customHeight="1" thickBot="1" x14ac:dyDescent="0.25">
      <c r="B35" s="178"/>
      <c r="C35" s="178"/>
      <c r="D35" s="178"/>
      <c r="E35" s="178"/>
      <c r="F35" s="178"/>
      <c r="G35" s="178"/>
      <c r="H35" s="178"/>
      <c r="I35" s="178"/>
      <c r="J35" s="198"/>
      <c r="K35" s="198"/>
      <c r="L35" s="166"/>
      <c r="M35" s="166"/>
      <c r="N35" s="166"/>
      <c r="O35" s="166"/>
      <c r="P35" s="166"/>
      <c r="Q35" s="166"/>
      <c r="R35" s="166"/>
      <c r="S35" s="166"/>
      <c r="T35" s="166"/>
      <c r="U35" s="166"/>
      <c r="V35" s="166"/>
      <c r="W35" s="166"/>
      <c r="X35" s="166"/>
      <c r="Y35" s="166"/>
      <c r="Z35" s="166"/>
      <c r="AA35" s="166"/>
      <c r="AB35" s="166"/>
      <c r="AC35" s="166"/>
      <c r="AD35" s="166"/>
      <c r="AE35" s="166"/>
      <c r="AF35" s="166"/>
      <c r="AG35" s="166"/>
      <c r="AH35" s="166"/>
      <c r="AI35" s="166"/>
      <c r="AJ35" s="166"/>
      <c r="AK35" s="166"/>
      <c r="AL35" s="166"/>
      <c r="AM35" s="166"/>
      <c r="AN35" s="166"/>
      <c r="AO35" s="166"/>
      <c r="AP35" s="166"/>
      <c r="AQ35" s="166"/>
      <c r="AR35" s="166"/>
      <c r="AS35" s="166"/>
      <c r="AT35" s="166"/>
      <c r="AU35" s="166"/>
      <c r="AV35" s="166"/>
      <c r="AW35" s="166"/>
      <c r="AX35" s="166"/>
      <c r="AY35" s="166"/>
      <c r="AZ35" s="166"/>
      <c r="BA35" s="166"/>
      <c r="BB35" s="166"/>
      <c r="BC35" s="166"/>
      <c r="BD35" s="166"/>
      <c r="BE35" s="166"/>
      <c r="BF35" s="166"/>
      <c r="BG35" s="166"/>
      <c r="BH35" s="166"/>
      <c r="BI35" s="166"/>
      <c r="BJ35" s="166"/>
      <c r="BK35" s="166"/>
      <c r="BL35" s="166"/>
      <c r="BM35" s="166"/>
      <c r="BN35" s="166"/>
      <c r="BO35" s="166"/>
      <c r="BP35" s="166"/>
      <c r="BQ35" s="166"/>
      <c r="BR35" s="166"/>
      <c r="BS35" s="166"/>
      <c r="BT35" s="166"/>
      <c r="BU35" s="166"/>
      <c r="BV35" s="166"/>
      <c r="BW35" s="166"/>
    </row>
    <row r="36" spans="2:75" ht="38.25" customHeight="1" x14ac:dyDescent="0.2">
      <c r="B36" s="723" t="s">
        <v>16</v>
      </c>
      <c r="C36" s="725" t="s">
        <v>437</v>
      </c>
      <c r="D36" s="726"/>
      <c r="E36" s="726"/>
      <c r="F36" s="726"/>
      <c r="G36" s="726"/>
      <c r="H36" s="726"/>
      <c r="I36" s="727"/>
      <c r="J36" s="227"/>
      <c r="K36" s="237"/>
      <c r="L36" s="166"/>
      <c r="M36" s="166"/>
      <c r="N36" s="166"/>
      <c r="O36" s="166"/>
      <c r="P36" s="166"/>
      <c r="Q36" s="166"/>
      <c r="R36" s="166"/>
      <c r="S36" s="166"/>
      <c r="T36" s="166"/>
      <c r="U36" s="166"/>
      <c r="V36" s="166"/>
      <c r="W36" s="166"/>
      <c r="X36" s="166"/>
      <c r="Y36" s="166"/>
      <c r="Z36" s="166"/>
      <c r="AA36" s="166"/>
      <c r="AB36" s="166"/>
      <c r="AC36" s="166"/>
      <c r="AD36" s="166"/>
      <c r="AE36" s="166"/>
      <c r="AF36" s="166"/>
      <c r="AG36" s="166"/>
      <c r="AH36" s="166"/>
      <c r="AI36" s="166"/>
      <c r="AJ36" s="166"/>
      <c r="AK36" s="166"/>
      <c r="AL36" s="166"/>
      <c r="AM36" s="166"/>
      <c r="AN36" s="166"/>
      <c r="AO36" s="166"/>
      <c r="AP36" s="166"/>
      <c r="AQ36" s="166"/>
      <c r="AR36" s="166"/>
      <c r="AS36" s="166"/>
      <c r="AT36" s="166"/>
      <c r="AU36" s="166"/>
      <c r="AV36" s="166"/>
      <c r="AW36" s="166"/>
      <c r="AX36" s="166"/>
      <c r="AY36" s="166"/>
      <c r="AZ36" s="166"/>
      <c r="BA36" s="166"/>
      <c r="BB36" s="166"/>
      <c r="BC36" s="166"/>
      <c r="BD36" s="166"/>
      <c r="BE36" s="166"/>
      <c r="BF36" s="166"/>
      <c r="BG36" s="166"/>
      <c r="BH36" s="166"/>
      <c r="BI36" s="166"/>
      <c r="BJ36" s="166"/>
      <c r="BK36" s="166"/>
      <c r="BL36" s="166"/>
      <c r="BM36" s="166"/>
      <c r="BN36" s="166"/>
      <c r="BO36" s="166"/>
      <c r="BP36" s="166"/>
      <c r="BQ36" s="166"/>
      <c r="BR36" s="166"/>
      <c r="BS36" s="166"/>
      <c r="BT36" s="166"/>
      <c r="BU36" s="166"/>
      <c r="BV36" s="166"/>
      <c r="BW36" s="166"/>
    </row>
    <row r="37" spans="2:75" ht="29.25" customHeight="1" thickBot="1" x14ac:dyDescent="0.25">
      <c r="B37" s="724"/>
      <c r="C37" s="728"/>
      <c r="D37" s="729"/>
      <c r="E37" s="729"/>
      <c r="F37" s="729"/>
      <c r="G37" s="729"/>
      <c r="H37" s="729"/>
      <c r="I37" s="730"/>
      <c r="J37" s="735"/>
      <c r="K37" s="736"/>
      <c r="L37" s="794"/>
      <c r="M37" s="794"/>
      <c r="N37" s="166"/>
      <c r="O37" s="166"/>
      <c r="P37" s="166"/>
      <c r="Q37" s="166"/>
      <c r="R37" s="166"/>
      <c r="S37" s="166"/>
      <c r="T37" s="166"/>
      <c r="U37" s="166"/>
      <c r="V37" s="166"/>
      <c r="W37" s="166"/>
      <c r="X37" s="166"/>
      <c r="Y37" s="166"/>
      <c r="Z37" s="166"/>
      <c r="AA37" s="166"/>
      <c r="AB37" s="166"/>
      <c r="AC37" s="166"/>
      <c r="AD37" s="166"/>
      <c r="AE37" s="166"/>
      <c r="AF37" s="166"/>
      <c r="AG37" s="166"/>
      <c r="AH37" s="166"/>
      <c r="AI37" s="166"/>
      <c r="AJ37" s="166"/>
      <c r="AK37" s="166"/>
      <c r="AL37" s="166"/>
      <c r="AM37" s="166"/>
      <c r="AN37" s="166"/>
      <c r="AO37" s="166"/>
      <c r="AP37" s="166"/>
      <c r="AQ37" s="166"/>
      <c r="AR37" s="166"/>
      <c r="AS37" s="166"/>
      <c r="AT37" s="166"/>
      <c r="AU37" s="166"/>
      <c r="AV37" s="166"/>
      <c r="AW37" s="166"/>
      <c r="AX37" s="166"/>
      <c r="AY37" s="166"/>
      <c r="AZ37" s="166"/>
      <c r="BA37" s="166"/>
      <c r="BB37" s="166"/>
      <c r="BC37" s="166"/>
      <c r="BD37" s="166"/>
      <c r="BE37" s="166"/>
      <c r="BF37" s="166"/>
      <c r="BG37" s="166"/>
      <c r="BH37" s="166"/>
      <c r="BI37" s="166"/>
      <c r="BJ37" s="166"/>
      <c r="BK37" s="166"/>
      <c r="BL37" s="166"/>
      <c r="BM37" s="166"/>
      <c r="BN37" s="166"/>
      <c r="BO37" s="166"/>
      <c r="BP37" s="166"/>
      <c r="BQ37" s="166"/>
      <c r="BR37" s="166"/>
      <c r="BS37" s="166"/>
      <c r="BT37" s="166"/>
      <c r="BU37" s="166"/>
      <c r="BV37" s="166"/>
      <c r="BW37" s="166"/>
    </row>
    <row r="38" spans="2:75" ht="30.75" thickBot="1" x14ac:dyDescent="0.25">
      <c r="B38" s="232" t="s">
        <v>63</v>
      </c>
      <c r="C38" s="737" t="s">
        <v>440</v>
      </c>
      <c r="D38" s="738"/>
      <c r="E38" s="738"/>
      <c r="F38" s="738"/>
      <c r="G38" s="738"/>
      <c r="H38" s="738"/>
      <c r="I38" s="739"/>
      <c r="J38" s="735"/>
      <c r="K38" s="736"/>
      <c r="L38" s="794"/>
      <c r="M38" s="794"/>
      <c r="N38" s="166"/>
      <c r="O38" s="166"/>
      <c r="P38" s="166"/>
      <c r="Q38" s="166"/>
      <c r="R38" s="166"/>
      <c r="S38" s="166"/>
      <c r="T38" s="166"/>
      <c r="U38" s="166"/>
      <c r="V38" s="166"/>
      <c r="W38" s="166"/>
      <c r="X38" s="166"/>
      <c r="Y38" s="166"/>
      <c r="Z38" s="166"/>
      <c r="AA38" s="166"/>
      <c r="AB38" s="166"/>
      <c r="AC38" s="166"/>
      <c r="AD38" s="166"/>
      <c r="AE38" s="166"/>
      <c r="AF38" s="166"/>
      <c r="AG38" s="166"/>
      <c r="AH38" s="166"/>
      <c r="AI38" s="166"/>
      <c r="AJ38" s="166"/>
      <c r="AK38" s="166"/>
      <c r="AL38" s="166"/>
      <c r="AM38" s="166"/>
      <c r="AN38" s="166"/>
      <c r="AO38" s="166"/>
      <c r="AP38" s="166"/>
      <c r="AQ38" s="166"/>
      <c r="AR38" s="166"/>
      <c r="AS38" s="166"/>
      <c r="AT38" s="166"/>
      <c r="AU38" s="166"/>
      <c r="AV38" s="166"/>
      <c r="AW38" s="166"/>
      <c r="AX38" s="166"/>
      <c r="AY38" s="166"/>
      <c r="AZ38" s="166"/>
      <c r="BA38" s="166"/>
      <c r="BB38" s="166"/>
      <c r="BC38" s="166"/>
      <c r="BD38" s="166"/>
      <c r="BE38" s="166"/>
      <c r="BF38" s="166"/>
      <c r="BG38" s="166"/>
      <c r="BH38" s="166"/>
      <c r="BI38" s="166"/>
      <c r="BJ38" s="166"/>
      <c r="BK38" s="166"/>
      <c r="BL38" s="166"/>
      <c r="BM38" s="166"/>
      <c r="BN38" s="166"/>
      <c r="BO38" s="166"/>
      <c r="BP38" s="166"/>
      <c r="BQ38" s="166"/>
      <c r="BR38" s="166"/>
      <c r="BS38" s="166"/>
      <c r="BT38" s="166"/>
      <c r="BU38" s="166"/>
      <c r="BV38" s="166"/>
      <c r="BW38" s="166"/>
    </row>
    <row r="39" spans="2:75" ht="24" customHeight="1" thickBot="1" x14ac:dyDescent="0.25">
      <c r="B39" s="723" t="s">
        <v>245</v>
      </c>
      <c r="C39" s="726" t="s">
        <v>438</v>
      </c>
      <c r="D39" s="744" t="s">
        <v>277</v>
      </c>
      <c r="E39" s="738"/>
      <c r="F39" s="745"/>
      <c r="G39" s="196"/>
      <c r="H39" s="196"/>
      <c r="I39" s="197"/>
      <c r="J39" s="735"/>
      <c r="K39" s="736"/>
      <c r="L39" s="794"/>
      <c r="M39" s="794"/>
      <c r="N39" s="166"/>
      <c r="O39" s="166"/>
      <c r="P39" s="166"/>
      <c r="Q39" s="166"/>
      <c r="R39" s="166"/>
      <c r="S39" s="166"/>
      <c r="T39" s="166"/>
      <c r="U39" s="166"/>
      <c r="V39" s="166"/>
      <c r="W39" s="166"/>
      <c r="X39" s="166"/>
      <c r="Y39" s="166"/>
      <c r="Z39" s="166"/>
      <c r="AA39" s="166"/>
      <c r="AB39" s="166"/>
      <c r="AC39" s="166"/>
      <c r="AD39" s="166"/>
      <c r="AE39" s="166"/>
      <c r="AF39" s="166"/>
      <c r="AG39" s="166"/>
      <c r="AH39" s="166"/>
      <c r="AI39" s="166"/>
      <c r="AJ39" s="166"/>
      <c r="AK39" s="166"/>
      <c r="AL39" s="166"/>
      <c r="AM39" s="166"/>
      <c r="AN39" s="166"/>
      <c r="AO39" s="166"/>
      <c r="AP39" s="166"/>
      <c r="AQ39" s="166"/>
      <c r="AR39" s="166"/>
      <c r="AS39" s="166"/>
      <c r="AT39" s="166"/>
      <c r="AU39" s="166"/>
      <c r="AV39" s="166"/>
      <c r="AW39" s="166"/>
      <c r="AX39" s="166"/>
      <c r="AY39" s="166"/>
      <c r="AZ39" s="166"/>
      <c r="BA39" s="166"/>
      <c r="BB39" s="166"/>
      <c r="BC39" s="166"/>
      <c r="BD39" s="166"/>
      <c r="BE39" s="166"/>
      <c r="BF39" s="166"/>
      <c r="BG39" s="166"/>
      <c r="BH39" s="166"/>
      <c r="BI39" s="166"/>
      <c r="BJ39" s="166"/>
      <c r="BK39" s="166"/>
      <c r="BL39" s="166"/>
      <c r="BM39" s="166"/>
      <c r="BN39" s="166"/>
      <c r="BO39" s="166"/>
      <c r="BP39" s="166"/>
      <c r="BQ39" s="166"/>
      <c r="BR39" s="166"/>
      <c r="BS39" s="166"/>
      <c r="BT39" s="166"/>
      <c r="BU39" s="166"/>
      <c r="BV39" s="166"/>
      <c r="BW39" s="166"/>
    </row>
    <row r="40" spans="2:75" ht="30" customHeight="1" thickBot="1" x14ac:dyDescent="0.25">
      <c r="B40" s="724"/>
      <c r="C40" s="778"/>
      <c r="D40" s="744" t="s">
        <v>281</v>
      </c>
      <c r="E40" s="738"/>
      <c r="F40" s="745"/>
      <c r="G40" s="195" t="s">
        <v>439</v>
      </c>
      <c r="H40" s="744"/>
      <c r="I40" s="739"/>
      <c r="J40" s="735"/>
      <c r="K40" s="736"/>
      <c r="L40" s="794"/>
      <c r="M40" s="794"/>
      <c r="N40" s="166"/>
      <c r="O40" s="166"/>
      <c r="P40" s="166"/>
      <c r="Q40" s="166"/>
      <c r="R40" s="166"/>
      <c r="S40" s="166"/>
      <c r="T40" s="166"/>
      <c r="U40" s="166"/>
      <c r="V40" s="166"/>
      <c r="W40" s="166"/>
      <c r="X40" s="166"/>
      <c r="Y40" s="166"/>
      <c r="Z40" s="166"/>
      <c r="AA40" s="166"/>
      <c r="AB40" s="166"/>
      <c r="AC40" s="166"/>
      <c r="AD40" s="166"/>
      <c r="AE40" s="166"/>
      <c r="AF40" s="166"/>
      <c r="AG40" s="166"/>
      <c r="AH40" s="166"/>
      <c r="AI40" s="166"/>
      <c r="AJ40" s="166"/>
      <c r="AK40" s="166"/>
      <c r="AL40" s="166"/>
      <c r="AM40" s="166"/>
      <c r="AN40" s="166"/>
      <c r="AO40" s="166"/>
      <c r="AP40" s="166"/>
      <c r="AQ40" s="166"/>
      <c r="AR40" s="166"/>
      <c r="AS40" s="166"/>
      <c r="AT40" s="166"/>
      <c r="AU40" s="166"/>
      <c r="AV40" s="166"/>
      <c r="AW40" s="166"/>
      <c r="AX40" s="166"/>
      <c r="AY40" s="166"/>
      <c r="AZ40" s="166"/>
      <c r="BA40" s="166"/>
      <c r="BB40" s="166"/>
      <c r="BC40" s="166"/>
      <c r="BD40" s="166"/>
      <c r="BE40" s="166"/>
      <c r="BF40" s="166"/>
      <c r="BG40" s="166"/>
      <c r="BH40" s="166"/>
      <c r="BI40" s="166"/>
      <c r="BJ40" s="166"/>
      <c r="BK40" s="166"/>
      <c r="BL40" s="166"/>
      <c r="BM40" s="166"/>
      <c r="BN40" s="166"/>
      <c r="BO40" s="166"/>
      <c r="BP40" s="166"/>
      <c r="BQ40" s="166"/>
      <c r="BR40" s="166"/>
      <c r="BS40" s="166"/>
      <c r="BT40" s="166"/>
      <c r="BU40" s="166"/>
      <c r="BV40" s="166"/>
      <c r="BW40" s="166"/>
    </row>
    <row r="41" spans="2:75" ht="18" customHeight="1" thickBot="1" x14ac:dyDescent="0.25">
      <c r="B41" s="740" t="s">
        <v>246</v>
      </c>
      <c r="C41" s="741"/>
      <c r="D41" s="742"/>
      <c r="E41" s="743" t="s">
        <v>247</v>
      </c>
      <c r="F41" s="741"/>
      <c r="G41" s="742"/>
      <c r="H41" s="743" t="s">
        <v>248</v>
      </c>
      <c r="I41" s="742"/>
      <c r="J41" s="231"/>
      <c r="K41" s="231"/>
      <c r="L41" s="166"/>
      <c r="M41" s="166"/>
      <c r="N41" s="166"/>
      <c r="O41" s="166"/>
      <c r="P41" s="166"/>
      <c r="Q41" s="166"/>
      <c r="R41" s="166"/>
      <c r="S41" s="166"/>
      <c r="T41" s="166"/>
      <c r="U41" s="166"/>
      <c r="V41" s="166"/>
      <c r="W41" s="166"/>
      <c r="X41" s="166"/>
      <c r="Y41" s="166"/>
      <c r="Z41" s="166"/>
      <c r="AA41" s="166"/>
      <c r="AB41" s="166"/>
      <c r="AC41" s="166"/>
      <c r="AD41" s="166"/>
      <c r="AE41" s="166"/>
      <c r="AF41" s="166"/>
      <c r="AG41" s="166"/>
      <c r="AH41" s="166"/>
      <c r="AI41" s="166"/>
      <c r="AJ41" s="166"/>
      <c r="AK41" s="166"/>
      <c r="AL41" s="166"/>
      <c r="AM41" s="166"/>
      <c r="AN41" s="166"/>
      <c r="AO41" s="166"/>
      <c r="AP41" s="166"/>
      <c r="AQ41" s="166"/>
      <c r="AR41" s="166"/>
      <c r="AS41" s="166"/>
      <c r="AT41" s="166"/>
      <c r="AU41" s="166"/>
      <c r="AV41" s="166"/>
      <c r="AW41" s="166"/>
      <c r="AX41" s="166"/>
      <c r="AY41" s="166"/>
      <c r="AZ41" s="166"/>
      <c r="BA41" s="166"/>
      <c r="BB41" s="166"/>
      <c r="BC41" s="166"/>
      <c r="BD41" s="166"/>
      <c r="BE41" s="166"/>
      <c r="BF41" s="166"/>
      <c r="BG41" s="166"/>
      <c r="BH41" s="166"/>
      <c r="BI41" s="166"/>
      <c r="BJ41" s="166"/>
      <c r="BK41" s="166"/>
      <c r="BL41" s="166"/>
      <c r="BM41" s="166"/>
      <c r="BN41" s="166"/>
      <c r="BO41" s="166"/>
      <c r="BP41" s="166"/>
      <c r="BQ41" s="166"/>
      <c r="BR41" s="166"/>
      <c r="BS41" s="166"/>
      <c r="BT41" s="166"/>
      <c r="BU41" s="166"/>
      <c r="BV41" s="166"/>
      <c r="BW41" s="166"/>
    </row>
    <row r="42" spans="2:75" ht="33.75" customHeight="1" thickBot="1" x14ac:dyDescent="0.25">
      <c r="B42" s="229" t="s">
        <v>249</v>
      </c>
      <c r="C42" s="229" t="s">
        <v>250</v>
      </c>
      <c r="D42" s="229" t="s">
        <v>251</v>
      </c>
      <c r="E42" s="229" t="s">
        <v>249</v>
      </c>
      <c r="F42" s="229" t="s">
        <v>252</v>
      </c>
      <c r="G42" s="229" t="s">
        <v>253</v>
      </c>
      <c r="H42" s="229" t="s">
        <v>249</v>
      </c>
      <c r="I42" s="230" t="s">
        <v>254</v>
      </c>
      <c r="J42" s="231"/>
      <c r="K42" s="175"/>
      <c r="L42" s="166"/>
      <c r="M42" s="166"/>
      <c r="N42" s="166"/>
      <c r="O42" s="166"/>
      <c r="P42" s="166"/>
      <c r="Q42" s="166"/>
      <c r="R42" s="166"/>
      <c r="S42" s="166"/>
      <c r="T42" s="166"/>
      <c r="U42" s="166"/>
      <c r="V42" s="166"/>
      <c r="W42" s="166"/>
      <c r="X42" s="166"/>
      <c r="Y42" s="166"/>
      <c r="Z42" s="166"/>
      <c r="AA42" s="166"/>
      <c r="AB42" s="166"/>
      <c r="AC42" s="166"/>
      <c r="AD42" s="166"/>
      <c r="AE42" s="166"/>
      <c r="AF42" s="166"/>
      <c r="AG42" s="166"/>
      <c r="AH42" s="166"/>
      <c r="AI42" s="166"/>
      <c r="AJ42" s="166"/>
      <c r="AK42" s="166"/>
      <c r="AL42" s="166"/>
      <c r="AM42" s="166"/>
      <c r="AN42" s="166"/>
      <c r="AO42" s="166"/>
      <c r="AP42" s="166"/>
      <c r="AQ42" s="166"/>
      <c r="AR42" s="166"/>
      <c r="AS42" s="166"/>
      <c r="AT42" s="166"/>
      <c r="AU42" s="166"/>
      <c r="AV42" s="166"/>
      <c r="AW42" s="166"/>
      <c r="AX42" s="166"/>
      <c r="AY42" s="166"/>
      <c r="AZ42" s="166"/>
      <c r="BA42" s="166"/>
      <c r="BB42" s="166"/>
      <c r="BC42" s="166"/>
      <c r="BD42" s="166"/>
      <c r="BE42" s="166"/>
      <c r="BF42" s="166"/>
      <c r="BG42" s="166"/>
      <c r="BH42" s="166"/>
      <c r="BI42" s="166"/>
      <c r="BJ42" s="166"/>
      <c r="BK42" s="166"/>
      <c r="BL42" s="166"/>
      <c r="BM42" s="166"/>
      <c r="BN42" s="166"/>
      <c r="BO42" s="166"/>
      <c r="BP42" s="166"/>
      <c r="BQ42" s="166"/>
      <c r="BR42" s="166"/>
      <c r="BS42" s="166"/>
      <c r="BT42" s="166"/>
      <c r="BU42" s="166"/>
      <c r="BV42" s="166"/>
      <c r="BW42" s="166"/>
    </row>
    <row r="43" spans="2:75" ht="202.5" customHeight="1" thickBot="1" x14ac:dyDescent="0.25">
      <c r="B43" s="210" t="s">
        <v>255</v>
      </c>
      <c r="C43" s="213" t="s">
        <v>974</v>
      </c>
      <c r="D43" s="213"/>
      <c r="E43" s="210" t="s">
        <v>256</v>
      </c>
      <c r="F43" s="213" t="s">
        <v>986</v>
      </c>
      <c r="G43" s="213"/>
      <c r="H43" s="210" t="s">
        <v>257</v>
      </c>
      <c r="I43" s="546" t="s">
        <v>987</v>
      </c>
      <c r="J43" s="752"/>
      <c r="K43" s="175"/>
      <c r="L43" s="166"/>
      <c r="M43" s="166"/>
      <c r="N43" s="166"/>
      <c r="O43" s="166"/>
      <c r="P43" s="166"/>
      <c r="Q43" s="166"/>
      <c r="R43" s="166"/>
      <c r="S43" s="166"/>
      <c r="T43" s="166"/>
      <c r="U43" s="166"/>
      <c r="V43" s="166"/>
      <c r="W43" s="166"/>
      <c r="X43" s="166"/>
      <c r="Y43" s="166"/>
      <c r="Z43" s="166"/>
      <c r="AA43" s="166"/>
      <c r="AB43" s="166"/>
      <c r="AC43" s="166"/>
      <c r="AD43" s="166"/>
      <c r="AE43" s="166"/>
      <c r="AF43" s="166"/>
      <c r="AG43" s="166"/>
      <c r="AH43" s="166"/>
      <c r="AI43" s="166"/>
      <c r="AJ43" s="166"/>
      <c r="AK43" s="166"/>
      <c r="AL43" s="166"/>
      <c r="AM43" s="166"/>
      <c r="AN43" s="166"/>
      <c r="AO43" s="166"/>
      <c r="AP43" s="166"/>
      <c r="AQ43" s="166"/>
      <c r="AR43" s="166"/>
      <c r="AS43" s="166"/>
      <c r="AT43" s="166"/>
      <c r="AU43" s="166"/>
      <c r="AV43" s="166"/>
      <c r="AW43" s="166"/>
      <c r="AX43" s="166"/>
      <c r="AY43" s="166"/>
      <c r="AZ43" s="166"/>
      <c r="BA43" s="166"/>
      <c r="BB43" s="166"/>
      <c r="BC43" s="166"/>
      <c r="BD43" s="166"/>
      <c r="BE43" s="166"/>
      <c r="BF43" s="166"/>
      <c r="BG43" s="166"/>
      <c r="BH43" s="166"/>
      <c r="BI43" s="166"/>
      <c r="BJ43" s="166"/>
      <c r="BK43" s="166"/>
      <c r="BL43" s="166"/>
      <c r="BM43" s="166"/>
      <c r="BN43" s="166"/>
      <c r="BO43" s="166"/>
      <c r="BP43" s="166"/>
      <c r="BQ43" s="166"/>
      <c r="BR43" s="166"/>
      <c r="BS43" s="166"/>
      <c r="BT43" s="166"/>
      <c r="BU43" s="166"/>
      <c r="BV43" s="166"/>
      <c r="BW43" s="166"/>
    </row>
    <row r="44" spans="2:75" ht="146.25" customHeight="1" thickBot="1" x14ac:dyDescent="0.25">
      <c r="B44" s="210" t="s">
        <v>258</v>
      </c>
      <c r="C44" s="168"/>
      <c r="D44" s="168" t="s">
        <v>985</v>
      </c>
      <c r="E44" s="210" t="s">
        <v>259</v>
      </c>
      <c r="F44" s="168" t="s">
        <v>984</v>
      </c>
      <c r="G44" s="168"/>
      <c r="H44" s="210" t="s">
        <v>260</v>
      </c>
      <c r="I44" s="169" t="s">
        <v>981</v>
      </c>
      <c r="J44" s="752"/>
      <c r="K44" s="228"/>
      <c r="L44" s="170"/>
      <c r="M44" s="166"/>
      <c r="N44" s="166"/>
      <c r="O44" s="166"/>
      <c r="P44" s="166"/>
      <c r="Q44" s="166"/>
      <c r="R44" s="166"/>
      <c r="S44" s="166"/>
      <c r="T44" s="166"/>
      <c r="U44" s="166"/>
      <c r="V44" s="166"/>
      <c r="W44" s="166"/>
      <c r="X44" s="166"/>
      <c r="Y44" s="166"/>
      <c r="Z44" s="166"/>
      <c r="AA44" s="166"/>
      <c r="AB44" s="166"/>
      <c r="AC44" s="166"/>
      <c r="AD44" s="166"/>
      <c r="AE44" s="166"/>
      <c r="AF44" s="166"/>
      <c r="AG44" s="166"/>
      <c r="AH44" s="166"/>
      <c r="AI44" s="166"/>
      <c r="AJ44" s="166"/>
      <c r="AK44" s="166"/>
      <c r="AL44" s="166"/>
      <c r="AM44" s="166"/>
      <c r="AN44" s="166"/>
      <c r="AO44" s="166"/>
      <c r="AP44" s="166"/>
      <c r="AQ44" s="166"/>
      <c r="AR44" s="166"/>
      <c r="AS44" s="166"/>
      <c r="AT44" s="166"/>
      <c r="AU44" s="166"/>
      <c r="AV44" s="166"/>
      <c r="AW44" s="166"/>
      <c r="AX44" s="166"/>
      <c r="AY44" s="166"/>
      <c r="AZ44" s="166"/>
      <c r="BA44" s="166"/>
      <c r="BB44" s="166"/>
      <c r="BC44" s="166"/>
      <c r="BD44" s="166"/>
      <c r="BE44" s="166"/>
      <c r="BF44" s="166"/>
      <c r="BG44" s="166"/>
      <c r="BH44" s="166"/>
      <c r="BI44" s="166"/>
      <c r="BJ44" s="166"/>
      <c r="BK44" s="166"/>
      <c r="BL44" s="166"/>
      <c r="BM44" s="166"/>
      <c r="BN44" s="166"/>
      <c r="BO44" s="166"/>
      <c r="BP44" s="166"/>
      <c r="BQ44" s="166"/>
      <c r="BR44" s="166"/>
      <c r="BS44" s="166"/>
      <c r="BT44" s="166"/>
      <c r="BU44" s="166"/>
      <c r="BV44" s="166"/>
      <c r="BW44" s="166"/>
    </row>
    <row r="45" spans="2:75" ht="149.25" customHeight="1" thickBot="1" x14ac:dyDescent="0.25">
      <c r="B45" s="210" t="s">
        <v>261</v>
      </c>
      <c r="C45" s="168" t="s">
        <v>975</v>
      </c>
      <c r="D45" s="168" t="s">
        <v>976</v>
      </c>
      <c r="E45" s="210" t="s">
        <v>262</v>
      </c>
      <c r="F45" s="168"/>
      <c r="G45" s="168" t="s">
        <v>983</v>
      </c>
      <c r="H45" s="210" t="s">
        <v>263</v>
      </c>
      <c r="I45" s="169" t="s">
        <v>766</v>
      </c>
      <c r="J45" s="752"/>
      <c r="K45" s="228"/>
      <c r="L45" s="166"/>
      <c r="M45" s="166"/>
      <c r="N45" s="166"/>
      <c r="O45" s="166"/>
      <c r="P45" s="166"/>
      <c r="Q45" s="166"/>
      <c r="R45" s="166"/>
      <c r="S45" s="166"/>
      <c r="T45" s="166"/>
      <c r="U45" s="166"/>
      <c r="V45" s="166"/>
      <c r="W45" s="166"/>
      <c r="X45" s="166"/>
      <c r="Y45" s="166"/>
      <c r="Z45" s="166"/>
      <c r="AA45" s="166"/>
      <c r="AB45" s="166"/>
      <c r="AC45" s="166"/>
      <c r="AD45" s="166"/>
      <c r="AE45" s="166"/>
      <c r="AF45" s="166"/>
      <c r="AG45" s="166"/>
      <c r="AH45" s="166"/>
      <c r="AI45" s="166"/>
      <c r="AJ45" s="166"/>
      <c r="AK45" s="166"/>
      <c r="AL45" s="166"/>
      <c r="AM45" s="166"/>
      <c r="AN45" s="166"/>
      <c r="AO45" s="166"/>
      <c r="AP45" s="166"/>
      <c r="AQ45" s="166"/>
      <c r="AR45" s="166"/>
      <c r="AS45" s="166"/>
      <c r="AT45" s="166"/>
      <c r="AU45" s="166"/>
      <c r="AV45" s="166"/>
      <c r="AW45" s="166"/>
      <c r="AX45" s="166"/>
      <c r="AY45" s="166"/>
      <c r="AZ45" s="166"/>
      <c r="BA45" s="166"/>
      <c r="BB45" s="166"/>
      <c r="BC45" s="166"/>
      <c r="BD45" s="166"/>
      <c r="BE45" s="166"/>
      <c r="BF45" s="166"/>
      <c r="BG45" s="166"/>
      <c r="BH45" s="166"/>
      <c r="BI45" s="166"/>
      <c r="BJ45" s="166"/>
      <c r="BK45" s="166"/>
      <c r="BL45" s="166"/>
      <c r="BM45" s="166"/>
      <c r="BN45" s="166"/>
      <c r="BO45" s="166"/>
      <c r="BP45" s="166"/>
      <c r="BQ45" s="166"/>
      <c r="BR45" s="166"/>
      <c r="BS45" s="166"/>
      <c r="BT45" s="166"/>
      <c r="BU45" s="166"/>
      <c r="BV45" s="166"/>
      <c r="BW45" s="166"/>
    </row>
    <row r="46" spans="2:75" ht="156.75" customHeight="1" thickBot="1" x14ac:dyDescent="0.25">
      <c r="B46" s="210" t="s">
        <v>264</v>
      </c>
      <c r="C46" s="168" t="s">
        <v>977</v>
      </c>
      <c r="D46" s="168"/>
      <c r="E46" s="210" t="s">
        <v>265</v>
      </c>
      <c r="F46" s="168" t="s">
        <v>979</v>
      </c>
      <c r="G46" s="168"/>
      <c r="H46" s="210" t="s">
        <v>266</v>
      </c>
      <c r="I46" s="169" t="s">
        <v>982</v>
      </c>
      <c r="J46" s="166"/>
      <c r="K46" s="242"/>
      <c r="L46" s="166"/>
      <c r="M46" s="166"/>
      <c r="N46" s="166"/>
      <c r="O46" s="166"/>
      <c r="P46" s="166"/>
      <c r="Q46" s="166"/>
      <c r="R46" s="166"/>
      <c r="S46" s="166"/>
      <c r="T46" s="166"/>
      <c r="U46" s="166"/>
      <c r="V46" s="166"/>
      <c r="W46" s="166"/>
      <c r="X46" s="166"/>
      <c r="Y46" s="166"/>
      <c r="Z46" s="166"/>
      <c r="AA46" s="166"/>
      <c r="AB46" s="166"/>
      <c r="AC46" s="166"/>
      <c r="AD46" s="166"/>
      <c r="AE46" s="166"/>
      <c r="AF46" s="166"/>
      <c r="AG46" s="166"/>
      <c r="AH46" s="166"/>
      <c r="AI46" s="166"/>
      <c r="AJ46" s="166"/>
      <c r="AK46" s="166"/>
      <c r="AL46" s="166"/>
      <c r="AM46" s="166"/>
      <c r="AN46" s="166"/>
      <c r="AO46" s="166"/>
      <c r="AP46" s="166"/>
      <c r="AQ46" s="166"/>
      <c r="AR46" s="166"/>
      <c r="AS46" s="166"/>
      <c r="AT46" s="166"/>
      <c r="AU46" s="166"/>
      <c r="AV46" s="166"/>
      <c r="AW46" s="166"/>
      <c r="AX46" s="166"/>
      <c r="AY46" s="166"/>
      <c r="AZ46" s="166"/>
      <c r="BA46" s="166"/>
      <c r="BB46" s="166"/>
      <c r="BC46" s="166"/>
      <c r="BD46" s="166"/>
      <c r="BE46" s="166"/>
      <c r="BF46" s="166"/>
      <c r="BG46" s="166"/>
      <c r="BH46" s="166"/>
      <c r="BI46" s="166"/>
      <c r="BJ46" s="166"/>
      <c r="BK46" s="166"/>
      <c r="BL46" s="166"/>
      <c r="BM46" s="166"/>
      <c r="BN46" s="166"/>
      <c r="BO46" s="166"/>
      <c r="BP46" s="166"/>
      <c r="BQ46" s="166"/>
      <c r="BR46" s="166"/>
      <c r="BS46" s="166"/>
      <c r="BT46" s="166"/>
      <c r="BU46" s="166"/>
      <c r="BV46" s="166"/>
      <c r="BW46" s="166"/>
    </row>
    <row r="47" spans="2:75" ht="87" customHeight="1" thickBot="1" x14ac:dyDescent="0.25">
      <c r="B47" s="210" t="s">
        <v>267</v>
      </c>
      <c r="C47" s="168"/>
      <c r="D47" s="168" t="s">
        <v>978</v>
      </c>
      <c r="E47" s="210" t="s">
        <v>268</v>
      </c>
      <c r="F47" s="168"/>
      <c r="G47" s="168" t="s">
        <v>1022</v>
      </c>
      <c r="H47" s="210" t="s">
        <v>269</v>
      </c>
      <c r="I47" s="169" t="s">
        <v>862</v>
      </c>
      <c r="J47" s="166"/>
      <c r="K47" s="166"/>
      <c r="L47" s="166"/>
      <c r="M47" s="166"/>
      <c r="N47" s="166"/>
      <c r="O47" s="166"/>
      <c r="P47" s="166"/>
      <c r="Q47" s="166"/>
      <c r="R47" s="166"/>
      <c r="S47" s="166"/>
      <c r="T47" s="166"/>
      <c r="U47" s="166"/>
      <c r="V47" s="166"/>
      <c r="W47" s="166"/>
      <c r="X47" s="166"/>
      <c r="Y47" s="166"/>
      <c r="Z47" s="166"/>
      <c r="AA47" s="166"/>
      <c r="AB47" s="166"/>
      <c r="AC47" s="166"/>
      <c r="AD47" s="166"/>
      <c r="AE47" s="166"/>
      <c r="AF47" s="166"/>
      <c r="AG47" s="166"/>
      <c r="AH47" s="166"/>
      <c r="AI47" s="166"/>
      <c r="AJ47" s="166"/>
      <c r="AK47" s="166"/>
      <c r="AL47" s="166"/>
      <c r="AM47" s="166"/>
      <c r="AN47" s="166"/>
      <c r="AO47" s="166"/>
      <c r="AP47" s="166"/>
      <c r="AQ47" s="166"/>
      <c r="AR47" s="166"/>
      <c r="AS47" s="166"/>
      <c r="AT47" s="166"/>
      <c r="AU47" s="166"/>
      <c r="AV47" s="166"/>
      <c r="AW47" s="166"/>
      <c r="AX47" s="166"/>
      <c r="AY47" s="166"/>
      <c r="AZ47" s="166"/>
      <c r="BA47" s="166"/>
      <c r="BB47" s="166"/>
      <c r="BC47" s="166"/>
      <c r="BD47" s="166"/>
      <c r="BE47" s="166"/>
      <c r="BF47" s="166"/>
      <c r="BG47" s="166"/>
      <c r="BH47" s="166"/>
      <c r="BI47" s="166"/>
      <c r="BJ47" s="166"/>
      <c r="BK47" s="166"/>
      <c r="BL47" s="166"/>
      <c r="BM47" s="166"/>
      <c r="BN47" s="166"/>
      <c r="BO47" s="166"/>
      <c r="BP47" s="166"/>
      <c r="BQ47" s="166"/>
      <c r="BR47" s="166"/>
      <c r="BS47" s="166"/>
      <c r="BT47" s="166"/>
      <c r="BU47" s="166"/>
      <c r="BV47" s="166"/>
      <c r="BW47" s="166"/>
    </row>
    <row r="48" spans="2:75" ht="129.75" customHeight="1" thickBot="1" x14ac:dyDescent="0.25">
      <c r="B48" s="211" t="s">
        <v>270</v>
      </c>
      <c r="C48" s="215"/>
      <c r="D48" s="215"/>
      <c r="E48" s="211" t="s">
        <v>271</v>
      </c>
      <c r="F48" s="215"/>
      <c r="G48" s="215" t="s">
        <v>980</v>
      </c>
      <c r="H48" s="211" t="s">
        <v>272</v>
      </c>
      <c r="I48" s="169" t="s">
        <v>1023</v>
      </c>
      <c r="J48" s="166"/>
      <c r="K48" s="166"/>
      <c r="L48" s="166"/>
      <c r="M48" s="166"/>
      <c r="N48" s="166"/>
      <c r="O48" s="166"/>
      <c r="P48" s="166"/>
      <c r="Q48" s="166"/>
      <c r="R48" s="166"/>
      <c r="S48" s="166"/>
      <c r="T48" s="166"/>
      <c r="U48" s="166"/>
      <c r="V48" s="166"/>
      <c r="W48" s="166"/>
      <c r="X48" s="166"/>
      <c r="Y48" s="166"/>
      <c r="Z48" s="166"/>
      <c r="AA48" s="166"/>
      <c r="AB48" s="166"/>
      <c r="AC48" s="166"/>
      <c r="AD48" s="166"/>
      <c r="AE48" s="166"/>
      <c r="AF48" s="166"/>
      <c r="AG48" s="166"/>
      <c r="AH48" s="166"/>
      <c r="AI48" s="166"/>
      <c r="AJ48" s="166"/>
      <c r="AK48" s="166"/>
      <c r="AL48" s="166"/>
      <c r="AM48" s="166"/>
      <c r="AN48" s="166"/>
      <c r="AO48" s="166"/>
      <c r="AP48" s="166"/>
      <c r="AQ48" s="166"/>
      <c r="AR48" s="166"/>
      <c r="AS48" s="166"/>
      <c r="AT48" s="166"/>
      <c r="AU48" s="166"/>
      <c r="AV48" s="166"/>
      <c r="AW48" s="166"/>
      <c r="AX48" s="166"/>
      <c r="AY48" s="166"/>
      <c r="AZ48" s="166"/>
      <c r="BA48" s="166"/>
      <c r="BB48" s="166"/>
      <c r="BC48" s="166"/>
      <c r="BD48" s="166"/>
      <c r="BE48" s="166"/>
      <c r="BF48" s="166"/>
      <c r="BG48" s="166"/>
      <c r="BH48" s="166"/>
      <c r="BI48" s="166"/>
      <c r="BJ48" s="166"/>
      <c r="BK48" s="166"/>
      <c r="BL48" s="166"/>
      <c r="BM48" s="166"/>
      <c r="BN48" s="166"/>
      <c r="BO48" s="166"/>
      <c r="BP48" s="166"/>
      <c r="BQ48" s="166"/>
      <c r="BR48" s="166"/>
      <c r="BS48" s="166"/>
      <c r="BT48" s="166"/>
      <c r="BU48" s="166"/>
      <c r="BV48" s="166"/>
      <c r="BW48" s="166"/>
    </row>
    <row r="49" spans="2:75" s="175" customFormat="1" ht="102.75" thickBot="1" x14ac:dyDescent="0.25">
      <c r="B49" s="171"/>
      <c r="C49" s="172"/>
      <c r="D49" s="172"/>
      <c r="E49" s="173"/>
      <c r="F49" s="172"/>
      <c r="G49" s="172"/>
      <c r="H49" s="217" t="s">
        <v>461</v>
      </c>
      <c r="I49" s="174" t="s">
        <v>765</v>
      </c>
      <c r="L49" s="170"/>
      <c r="M49" s="170"/>
      <c r="N49" s="170"/>
      <c r="O49" s="170"/>
      <c r="P49" s="170"/>
      <c r="Q49" s="170"/>
      <c r="R49" s="170"/>
      <c r="S49" s="170"/>
      <c r="T49" s="170"/>
      <c r="U49" s="170"/>
      <c r="V49" s="170"/>
      <c r="W49" s="170"/>
      <c r="X49" s="170"/>
      <c r="Y49" s="170"/>
      <c r="Z49" s="170"/>
      <c r="AA49" s="170"/>
      <c r="AB49" s="170"/>
      <c r="AC49" s="170"/>
      <c r="AD49" s="170"/>
      <c r="AE49" s="170"/>
      <c r="AF49" s="170"/>
      <c r="AG49" s="170"/>
      <c r="AH49" s="170"/>
      <c r="AI49" s="170"/>
      <c r="AJ49" s="170"/>
      <c r="AK49" s="170"/>
      <c r="AL49" s="170"/>
      <c r="AM49" s="170"/>
      <c r="AN49" s="170"/>
      <c r="AO49" s="170"/>
      <c r="AP49" s="170"/>
      <c r="AQ49" s="170"/>
      <c r="AR49" s="170"/>
      <c r="AS49" s="170"/>
      <c r="AT49" s="170"/>
      <c r="AU49" s="170"/>
      <c r="AV49" s="170"/>
      <c r="AW49" s="170"/>
      <c r="AX49" s="170"/>
      <c r="AY49" s="170"/>
      <c r="AZ49" s="170"/>
      <c r="BA49" s="170"/>
      <c r="BB49" s="170"/>
      <c r="BC49" s="170"/>
      <c r="BD49" s="170"/>
      <c r="BE49" s="170"/>
      <c r="BF49" s="170"/>
      <c r="BG49" s="170"/>
      <c r="BH49" s="170"/>
      <c r="BI49" s="170"/>
      <c r="BJ49" s="170"/>
      <c r="BK49" s="170"/>
      <c r="BL49" s="170"/>
      <c r="BM49" s="170"/>
      <c r="BN49" s="170"/>
      <c r="BO49" s="170"/>
      <c r="BP49" s="170"/>
      <c r="BQ49" s="170"/>
      <c r="BR49" s="170"/>
      <c r="BS49" s="170"/>
      <c r="BT49" s="170"/>
      <c r="BU49" s="170"/>
      <c r="BV49" s="170"/>
      <c r="BW49" s="170"/>
    </row>
    <row r="50" spans="2:75" s="175" customFormat="1" ht="15" customHeight="1" thickBot="1" x14ac:dyDescent="0.25">
      <c r="B50" s="176"/>
      <c r="C50" s="176"/>
      <c r="D50" s="176"/>
      <c r="E50" s="176"/>
      <c r="F50" s="177"/>
      <c r="G50" s="177"/>
      <c r="H50" s="177"/>
      <c r="I50" s="177"/>
      <c r="L50" s="170"/>
      <c r="M50" s="170"/>
      <c r="N50" s="170"/>
      <c r="O50" s="170"/>
      <c r="P50" s="170"/>
      <c r="Q50" s="170"/>
      <c r="R50" s="170"/>
      <c r="S50" s="170"/>
      <c r="T50" s="170"/>
      <c r="U50" s="170"/>
      <c r="V50" s="170"/>
      <c r="W50" s="170"/>
      <c r="X50" s="170"/>
      <c r="Y50" s="170"/>
      <c r="Z50" s="170"/>
      <c r="AA50" s="170"/>
      <c r="AB50" s="170"/>
      <c r="AC50" s="170"/>
      <c r="AD50" s="170"/>
      <c r="AE50" s="170"/>
      <c r="AF50" s="170"/>
      <c r="AG50" s="170"/>
      <c r="AH50" s="170"/>
      <c r="AI50" s="170"/>
      <c r="AJ50" s="170"/>
      <c r="AK50" s="170"/>
      <c r="AL50" s="170"/>
      <c r="AM50" s="170"/>
      <c r="AN50" s="170"/>
      <c r="AO50" s="170"/>
      <c r="AP50" s="170"/>
      <c r="AQ50" s="170"/>
      <c r="AR50" s="170"/>
      <c r="AS50" s="170"/>
      <c r="AT50" s="170"/>
      <c r="AU50" s="170"/>
      <c r="AV50" s="170"/>
      <c r="AW50" s="170"/>
      <c r="AX50" s="170"/>
      <c r="AY50" s="170"/>
      <c r="AZ50" s="170"/>
      <c r="BA50" s="170"/>
      <c r="BB50" s="170"/>
      <c r="BC50" s="170"/>
      <c r="BD50" s="170"/>
      <c r="BE50" s="170"/>
      <c r="BF50" s="170"/>
      <c r="BG50" s="170"/>
      <c r="BH50" s="170"/>
      <c r="BI50" s="170"/>
      <c r="BJ50" s="170"/>
      <c r="BK50" s="170"/>
      <c r="BL50" s="170"/>
      <c r="BM50" s="170"/>
      <c r="BN50" s="170"/>
      <c r="BO50" s="170"/>
      <c r="BP50" s="170"/>
      <c r="BQ50" s="170"/>
      <c r="BR50" s="170"/>
      <c r="BS50" s="170"/>
      <c r="BT50" s="170"/>
      <c r="BU50" s="170"/>
      <c r="BV50" s="170"/>
      <c r="BW50" s="170"/>
    </row>
    <row r="51" spans="2:75" ht="35.25" customHeight="1" x14ac:dyDescent="0.2">
      <c r="B51" s="731" t="s">
        <v>16</v>
      </c>
      <c r="C51" s="733" t="s">
        <v>463</v>
      </c>
      <c r="D51" s="726"/>
      <c r="E51" s="726"/>
      <c r="F51" s="726"/>
      <c r="G51" s="726"/>
      <c r="H51" s="726"/>
      <c r="I51" s="727"/>
      <c r="J51" s="175"/>
      <c r="K51" s="240"/>
      <c r="L51" s="166"/>
      <c r="M51" s="166"/>
      <c r="N51" s="166"/>
      <c r="O51" s="166"/>
      <c r="P51" s="166"/>
      <c r="Q51" s="166"/>
      <c r="R51" s="166"/>
      <c r="S51" s="166"/>
      <c r="T51" s="166"/>
      <c r="U51" s="166"/>
      <c r="V51" s="166"/>
      <c r="W51" s="166"/>
      <c r="X51" s="166"/>
      <c r="Y51" s="166"/>
      <c r="Z51" s="166"/>
      <c r="AA51" s="166"/>
      <c r="AB51" s="166"/>
      <c r="AC51" s="166"/>
      <c r="AD51" s="166"/>
      <c r="AE51" s="166"/>
      <c r="AF51" s="166"/>
      <c r="AG51" s="166"/>
      <c r="AH51" s="166"/>
      <c r="AI51" s="166"/>
      <c r="AJ51" s="166"/>
      <c r="AK51" s="166"/>
      <c r="AL51" s="166"/>
      <c r="AM51" s="166"/>
      <c r="AN51" s="166"/>
      <c r="AO51" s="166"/>
      <c r="AP51" s="166"/>
      <c r="AQ51" s="166"/>
      <c r="AR51" s="166"/>
      <c r="AS51" s="166"/>
      <c r="AT51" s="166"/>
      <c r="AU51" s="166"/>
      <c r="AV51" s="166"/>
      <c r="AW51" s="166"/>
      <c r="AX51" s="166"/>
      <c r="AY51" s="166"/>
      <c r="AZ51" s="166"/>
      <c r="BA51" s="166"/>
      <c r="BB51" s="166"/>
      <c r="BC51" s="166"/>
      <c r="BD51" s="166"/>
      <c r="BE51" s="166"/>
      <c r="BF51" s="166"/>
      <c r="BG51" s="166"/>
      <c r="BH51" s="166"/>
      <c r="BI51" s="166"/>
      <c r="BJ51" s="166"/>
      <c r="BK51" s="166"/>
      <c r="BL51" s="166"/>
      <c r="BM51" s="166"/>
      <c r="BN51" s="166"/>
      <c r="BO51" s="166"/>
      <c r="BP51" s="166"/>
      <c r="BQ51" s="166"/>
      <c r="BR51" s="166"/>
      <c r="BS51" s="166"/>
      <c r="BT51" s="166"/>
      <c r="BU51" s="166"/>
      <c r="BV51" s="166"/>
      <c r="BW51" s="166"/>
    </row>
    <row r="52" spans="2:75" ht="34.5" customHeight="1" thickBot="1" x14ac:dyDescent="0.25">
      <c r="B52" s="732"/>
      <c r="C52" s="734"/>
      <c r="D52" s="729"/>
      <c r="E52" s="729"/>
      <c r="F52" s="729"/>
      <c r="G52" s="729"/>
      <c r="H52" s="729"/>
      <c r="I52" s="730"/>
      <c r="J52" s="735"/>
      <c r="K52" s="753"/>
      <c r="L52" s="166"/>
      <c r="M52" s="166"/>
      <c r="N52" s="166"/>
      <c r="O52" s="166"/>
      <c r="P52" s="166"/>
      <c r="Q52" s="166"/>
      <c r="R52" s="166"/>
      <c r="S52" s="166"/>
      <c r="T52" s="166"/>
      <c r="U52" s="166"/>
      <c r="V52" s="166"/>
      <c r="W52" s="166"/>
      <c r="X52" s="166"/>
      <c r="Y52" s="166"/>
      <c r="Z52" s="166"/>
      <c r="AA52" s="166"/>
      <c r="AB52" s="166"/>
      <c r="AC52" s="166"/>
      <c r="AD52" s="166"/>
      <c r="AE52" s="166"/>
      <c r="AF52" s="166"/>
      <c r="AG52" s="166"/>
      <c r="AH52" s="166"/>
      <c r="AI52" s="166"/>
      <c r="AJ52" s="166"/>
      <c r="AK52" s="166"/>
      <c r="AL52" s="166"/>
      <c r="AM52" s="166"/>
      <c r="AN52" s="166"/>
      <c r="AO52" s="166"/>
      <c r="AP52" s="166"/>
      <c r="AQ52" s="166"/>
      <c r="AR52" s="166"/>
      <c r="AS52" s="166"/>
      <c r="AT52" s="166"/>
      <c r="AU52" s="166"/>
      <c r="AV52" s="166"/>
      <c r="AW52" s="166"/>
      <c r="AX52" s="166"/>
      <c r="AY52" s="166"/>
      <c r="AZ52" s="166"/>
      <c r="BA52" s="166"/>
      <c r="BB52" s="166"/>
      <c r="BC52" s="166"/>
      <c r="BD52" s="166"/>
      <c r="BE52" s="166"/>
      <c r="BF52" s="166"/>
      <c r="BG52" s="166"/>
      <c r="BH52" s="166"/>
      <c r="BI52" s="166"/>
      <c r="BJ52" s="166"/>
      <c r="BK52" s="166"/>
      <c r="BL52" s="166"/>
      <c r="BM52" s="166"/>
      <c r="BN52" s="166"/>
      <c r="BO52" s="166"/>
      <c r="BP52" s="166"/>
      <c r="BQ52" s="166"/>
      <c r="BR52" s="166"/>
      <c r="BS52" s="166"/>
      <c r="BT52" s="166"/>
      <c r="BU52" s="166"/>
      <c r="BV52" s="166"/>
      <c r="BW52" s="166"/>
    </row>
    <row r="53" spans="2:75" ht="30.75" customHeight="1" thickBot="1" x14ac:dyDescent="0.25">
      <c r="B53" s="194" t="s">
        <v>63</v>
      </c>
      <c r="C53" s="744" t="s">
        <v>286</v>
      </c>
      <c r="D53" s="738"/>
      <c r="E53" s="738"/>
      <c r="F53" s="738"/>
      <c r="G53" s="738"/>
      <c r="H53" s="738"/>
      <c r="I53" s="739"/>
      <c r="J53" s="735"/>
      <c r="K53" s="753"/>
      <c r="L53" s="166"/>
      <c r="M53" s="166"/>
      <c r="N53" s="166"/>
      <c r="O53" s="166"/>
      <c r="P53" s="166"/>
      <c r="Q53" s="166"/>
      <c r="R53" s="166"/>
      <c r="S53" s="166"/>
      <c r="T53" s="166"/>
      <c r="U53" s="166"/>
      <c r="V53" s="166"/>
      <c r="W53" s="166"/>
      <c r="X53" s="166"/>
      <c r="Y53" s="166"/>
      <c r="Z53" s="166"/>
      <c r="AA53" s="166"/>
      <c r="AB53" s="166"/>
      <c r="AC53" s="166"/>
      <c r="AD53" s="166"/>
      <c r="AE53" s="166"/>
      <c r="AF53" s="166"/>
      <c r="AG53" s="166"/>
      <c r="AH53" s="166"/>
      <c r="AI53" s="166"/>
      <c r="AJ53" s="166"/>
      <c r="AK53" s="166"/>
      <c r="AL53" s="166"/>
      <c r="AM53" s="166"/>
      <c r="AN53" s="166"/>
      <c r="AO53" s="166"/>
      <c r="AP53" s="166"/>
      <c r="AQ53" s="166"/>
      <c r="AR53" s="166"/>
      <c r="AS53" s="166"/>
      <c r="AT53" s="166"/>
      <c r="AU53" s="166"/>
      <c r="AV53" s="166"/>
      <c r="AW53" s="166"/>
      <c r="AX53" s="166"/>
      <c r="AY53" s="166"/>
      <c r="AZ53" s="166"/>
      <c r="BA53" s="166"/>
      <c r="BB53" s="166"/>
      <c r="BC53" s="166"/>
      <c r="BD53" s="166"/>
      <c r="BE53" s="166"/>
      <c r="BF53" s="166"/>
      <c r="BG53" s="166"/>
      <c r="BH53" s="166"/>
      <c r="BI53" s="166"/>
      <c r="BJ53" s="166"/>
      <c r="BK53" s="166"/>
      <c r="BL53" s="166"/>
      <c r="BM53" s="166"/>
      <c r="BN53" s="166"/>
      <c r="BO53" s="166"/>
      <c r="BP53" s="166"/>
      <c r="BQ53" s="166"/>
      <c r="BR53" s="166"/>
      <c r="BS53" s="166"/>
      <c r="BT53" s="166"/>
      <c r="BU53" s="166"/>
      <c r="BV53" s="166"/>
      <c r="BW53" s="166"/>
    </row>
    <row r="54" spans="2:75" ht="15.75" customHeight="1" thickBot="1" x14ac:dyDescent="0.25">
      <c r="B54" s="194" t="s">
        <v>245</v>
      </c>
      <c r="C54" s="195" t="s">
        <v>438</v>
      </c>
      <c r="D54" s="744" t="s">
        <v>287</v>
      </c>
      <c r="E54" s="738"/>
      <c r="F54" s="745"/>
      <c r="G54" s="195" t="s">
        <v>439</v>
      </c>
      <c r="H54" s="744"/>
      <c r="I54" s="739"/>
      <c r="J54" s="735"/>
      <c r="K54" s="753"/>
      <c r="L54" s="166"/>
      <c r="M54" s="166"/>
      <c r="N54" s="166"/>
      <c r="O54" s="166"/>
      <c r="P54" s="166"/>
      <c r="Q54" s="166"/>
      <c r="R54" s="166"/>
      <c r="S54" s="166"/>
      <c r="T54" s="166"/>
      <c r="U54" s="166"/>
      <c r="V54" s="166"/>
      <c r="W54" s="166"/>
      <c r="X54" s="166"/>
      <c r="Y54" s="166"/>
      <c r="Z54" s="166"/>
      <c r="AA54" s="166"/>
      <c r="AB54" s="166"/>
      <c r="AC54" s="166"/>
      <c r="AD54" s="166"/>
      <c r="AE54" s="166"/>
      <c r="AF54" s="166"/>
      <c r="AG54" s="166"/>
      <c r="AH54" s="166"/>
      <c r="AI54" s="166"/>
      <c r="AJ54" s="166"/>
      <c r="AK54" s="166"/>
      <c r="AL54" s="166"/>
      <c r="AM54" s="166"/>
      <c r="AN54" s="166"/>
      <c r="AO54" s="166"/>
      <c r="AP54" s="166"/>
      <c r="AQ54" s="166"/>
      <c r="AR54" s="166"/>
      <c r="AS54" s="166"/>
      <c r="AT54" s="166"/>
      <c r="AU54" s="166"/>
      <c r="AV54" s="166"/>
      <c r="AW54" s="166"/>
      <c r="AX54" s="166"/>
      <c r="AY54" s="166"/>
      <c r="AZ54" s="166"/>
      <c r="BA54" s="166"/>
      <c r="BB54" s="166"/>
      <c r="BC54" s="166"/>
      <c r="BD54" s="166"/>
      <c r="BE54" s="166"/>
      <c r="BF54" s="166"/>
      <c r="BG54" s="166"/>
      <c r="BH54" s="166"/>
      <c r="BI54" s="166"/>
      <c r="BJ54" s="166"/>
      <c r="BK54" s="166"/>
      <c r="BL54" s="166"/>
      <c r="BM54" s="166"/>
      <c r="BN54" s="166"/>
      <c r="BO54" s="166"/>
      <c r="BP54" s="166"/>
      <c r="BQ54" s="166"/>
      <c r="BR54" s="166"/>
      <c r="BS54" s="166"/>
      <c r="BT54" s="166"/>
      <c r="BU54" s="166"/>
      <c r="BV54" s="166"/>
      <c r="BW54" s="166"/>
    </row>
    <row r="55" spans="2:75" ht="15" customHeight="1" thickBot="1" x14ac:dyDescent="0.25">
      <c r="B55" s="743" t="s">
        <v>246</v>
      </c>
      <c r="C55" s="741"/>
      <c r="D55" s="742"/>
      <c r="E55" s="743" t="s">
        <v>247</v>
      </c>
      <c r="F55" s="741"/>
      <c r="G55" s="742"/>
      <c r="H55" s="743" t="s">
        <v>248</v>
      </c>
      <c r="I55" s="742"/>
      <c r="J55" s="750"/>
      <c r="K55" s="750"/>
      <c r="L55" s="166"/>
      <c r="M55" s="166"/>
      <c r="N55" s="166"/>
      <c r="O55" s="166"/>
      <c r="P55" s="166"/>
      <c r="Q55" s="166"/>
      <c r="R55" s="166"/>
      <c r="S55" s="166"/>
      <c r="T55" s="166"/>
      <c r="U55" s="166"/>
      <c r="V55" s="166"/>
      <c r="W55" s="166"/>
      <c r="X55" s="166"/>
      <c r="Y55" s="166"/>
      <c r="Z55" s="166"/>
      <c r="AA55" s="166"/>
      <c r="AB55" s="166"/>
      <c r="AC55" s="166"/>
      <c r="AD55" s="166"/>
      <c r="AE55" s="166"/>
      <c r="AF55" s="166"/>
      <c r="AG55" s="166"/>
      <c r="AH55" s="166"/>
      <c r="AI55" s="166"/>
      <c r="AJ55" s="166"/>
      <c r="AK55" s="166"/>
      <c r="AL55" s="166"/>
      <c r="AM55" s="166"/>
      <c r="AN55" s="166"/>
      <c r="AO55" s="166"/>
      <c r="AP55" s="166"/>
      <c r="AQ55" s="166"/>
      <c r="AR55" s="166"/>
      <c r="AS55" s="166"/>
      <c r="AT55" s="166"/>
      <c r="AU55" s="166"/>
      <c r="AV55" s="166"/>
      <c r="AW55" s="166"/>
      <c r="AX55" s="166"/>
      <c r="AY55" s="166"/>
      <c r="AZ55" s="166"/>
      <c r="BA55" s="166"/>
      <c r="BB55" s="166"/>
      <c r="BC55" s="166"/>
      <c r="BD55" s="166"/>
      <c r="BE55" s="166"/>
      <c r="BF55" s="166"/>
      <c r="BG55" s="166"/>
      <c r="BH55" s="166"/>
      <c r="BI55" s="166"/>
      <c r="BJ55" s="166"/>
      <c r="BK55" s="166"/>
      <c r="BL55" s="166"/>
      <c r="BM55" s="166"/>
      <c r="BN55" s="166"/>
      <c r="BO55" s="166"/>
      <c r="BP55" s="166"/>
      <c r="BQ55" s="166"/>
      <c r="BR55" s="166"/>
      <c r="BS55" s="166"/>
      <c r="BT55" s="166"/>
      <c r="BU55" s="166"/>
      <c r="BV55" s="166"/>
      <c r="BW55" s="166"/>
    </row>
    <row r="56" spans="2:75" ht="64.5" customHeight="1" thickBot="1" x14ac:dyDescent="0.25">
      <c r="B56" s="208" t="s">
        <v>249</v>
      </c>
      <c r="C56" s="208" t="s">
        <v>250</v>
      </c>
      <c r="D56" s="208" t="s">
        <v>251</v>
      </c>
      <c r="E56" s="208" t="s">
        <v>249</v>
      </c>
      <c r="F56" s="208" t="s">
        <v>252</v>
      </c>
      <c r="G56" s="208" t="s">
        <v>253</v>
      </c>
      <c r="H56" s="208" t="s">
        <v>249</v>
      </c>
      <c r="I56" s="209" t="s">
        <v>254</v>
      </c>
      <c r="J56" s="750"/>
      <c r="K56" s="750"/>
      <c r="L56" s="166"/>
      <c r="M56" s="166"/>
      <c r="N56" s="166"/>
      <c r="O56" s="166"/>
      <c r="P56" s="166"/>
      <c r="Q56" s="166"/>
      <c r="R56" s="166"/>
      <c r="S56" s="166"/>
      <c r="T56" s="166"/>
      <c r="U56" s="166"/>
      <c r="V56" s="166"/>
      <c r="W56" s="166"/>
      <c r="X56" s="166"/>
      <c r="Y56" s="166"/>
      <c r="Z56" s="166"/>
      <c r="AA56" s="166"/>
      <c r="AB56" s="166"/>
      <c r="AC56" s="166"/>
      <c r="AD56" s="166"/>
      <c r="AE56" s="166"/>
      <c r="AF56" s="166"/>
      <c r="AG56" s="166"/>
      <c r="AH56" s="166"/>
      <c r="AI56" s="166"/>
      <c r="AJ56" s="166"/>
      <c r="AK56" s="166"/>
      <c r="AL56" s="166"/>
      <c r="AM56" s="166"/>
      <c r="AN56" s="166"/>
      <c r="AO56" s="166"/>
      <c r="AP56" s="166"/>
      <c r="AQ56" s="166"/>
      <c r="AR56" s="166"/>
      <c r="AS56" s="166"/>
      <c r="AT56" s="166"/>
      <c r="AU56" s="166"/>
      <c r="AV56" s="166"/>
      <c r="AW56" s="166"/>
      <c r="AX56" s="166"/>
      <c r="AY56" s="166"/>
      <c r="AZ56" s="166"/>
      <c r="BA56" s="166"/>
      <c r="BB56" s="166"/>
      <c r="BC56" s="166"/>
      <c r="BD56" s="166"/>
      <c r="BE56" s="166"/>
      <c r="BF56" s="166"/>
      <c r="BG56" s="166"/>
      <c r="BH56" s="166"/>
      <c r="BI56" s="166"/>
      <c r="BJ56" s="166"/>
      <c r="BK56" s="166"/>
      <c r="BL56" s="166"/>
      <c r="BM56" s="166"/>
      <c r="BN56" s="166"/>
      <c r="BO56" s="166"/>
      <c r="BP56" s="166"/>
      <c r="BQ56" s="166"/>
      <c r="BR56" s="166"/>
      <c r="BS56" s="166"/>
      <c r="BT56" s="166"/>
      <c r="BU56" s="166"/>
      <c r="BV56" s="166"/>
      <c r="BW56" s="166"/>
    </row>
    <row r="57" spans="2:75" ht="89.25" customHeight="1" thickBot="1" x14ac:dyDescent="0.25">
      <c r="B57" s="210" t="s">
        <v>255</v>
      </c>
      <c r="C57" s="213" t="s">
        <v>1001</v>
      </c>
      <c r="D57" s="213"/>
      <c r="E57" s="210" t="s">
        <v>256</v>
      </c>
      <c r="F57" s="213" t="s">
        <v>993</v>
      </c>
      <c r="G57" s="213"/>
      <c r="H57" s="210" t="s">
        <v>257</v>
      </c>
      <c r="I57" s="546" t="s">
        <v>1000</v>
      </c>
      <c r="J57" s="750"/>
      <c r="K57" s="751"/>
      <c r="L57" s="166"/>
      <c r="M57" s="166"/>
      <c r="N57" s="166"/>
      <c r="O57" s="166"/>
      <c r="P57" s="166"/>
      <c r="Q57" s="166"/>
      <c r="R57" s="166"/>
      <c r="S57" s="166"/>
      <c r="T57" s="166"/>
      <c r="U57" s="166"/>
      <c r="V57" s="166"/>
      <c r="W57" s="166"/>
      <c r="X57" s="166"/>
      <c r="Y57" s="166"/>
      <c r="Z57" s="166"/>
      <c r="AA57" s="166"/>
      <c r="AB57" s="166"/>
      <c r="AC57" s="166"/>
      <c r="AD57" s="166"/>
      <c r="AE57" s="166"/>
      <c r="AF57" s="166"/>
      <c r="AG57" s="166"/>
      <c r="AH57" s="166"/>
      <c r="AI57" s="166"/>
      <c r="AJ57" s="166"/>
      <c r="AK57" s="166"/>
      <c r="AL57" s="166"/>
      <c r="AM57" s="166"/>
      <c r="AN57" s="166"/>
      <c r="AO57" s="166"/>
      <c r="AP57" s="166"/>
      <c r="AQ57" s="166"/>
      <c r="AR57" s="166"/>
      <c r="AS57" s="166"/>
      <c r="AT57" s="166"/>
      <c r="AU57" s="166"/>
      <c r="AV57" s="166"/>
      <c r="AW57" s="166"/>
      <c r="AX57" s="166"/>
      <c r="AY57" s="166"/>
      <c r="AZ57" s="166"/>
      <c r="BA57" s="166"/>
      <c r="BB57" s="166"/>
      <c r="BC57" s="166"/>
      <c r="BD57" s="166"/>
      <c r="BE57" s="166"/>
      <c r="BF57" s="166"/>
      <c r="BG57" s="166"/>
      <c r="BH57" s="166"/>
      <c r="BI57" s="166"/>
      <c r="BJ57" s="166"/>
      <c r="BK57" s="166"/>
      <c r="BL57" s="166"/>
      <c r="BM57" s="166"/>
      <c r="BN57" s="166"/>
      <c r="BO57" s="166"/>
      <c r="BP57" s="166"/>
      <c r="BQ57" s="166"/>
      <c r="BR57" s="166"/>
      <c r="BS57" s="166"/>
      <c r="BT57" s="166"/>
      <c r="BU57" s="166"/>
      <c r="BV57" s="166"/>
      <c r="BW57" s="166"/>
    </row>
    <row r="58" spans="2:75" ht="103.5" customHeight="1" thickBot="1" x14ac:dyDescent="0.25">
      <c r="B58" s="210" t="s">
        <v>258</v>
      </c>
      <c r="C58" s="168"/>
      <c r="D58" s="168" t="s">
        <v>988</v>
      </c>
      <c r="E58" s="210" t="s">
        <v>259</v>
      </c>
      <c r="F58" s="168" t="s">
        <v>1002</v>
      </c>
      <c r="G58" s="168" t="s">
        <v>994</v>
      </c>
      <c r="H58" s="210" t="s">
        <v>260</v>
      </c>
      <c r="I58" s="169" t="s">
        <v>981</v>
      </c>
      <c r="J58" s="750"/>
      <c r="K58" s="751"/>
      <c r="L58" s="166"/>
      <c r="M58" s="166"/>
      <c r="N58" s="166"/>
      <c r="O58" s="166"/>
      <c r="P58" s="166"/>
      <c r="Q58" s="166"/>
      <c r="R58" s="166"/>
      <c r="S58" s="166"/>
      <c r="T58" s="166"/>
      <c r="U58" s="166"/>
      <c r="V58" s="166"/>
      <c r="W58" s="166"/>
      <c r="X58" s="166"/>
      <c r="Y58" s="166"/>
      <c r="Z58" s="166"/>
      <c r="AA58" s="166"/>
      <c r="AB58" s="166"/>
      <c r="AC58" s="166"/>
      <c r="AD58" s="166"/>
      <c r="AE58" s="166"/>
      <c r="AF58" s="166"/>
      <c r="AG58" s="166"/>
      <c r="AH58" s="166"/>
      <c r="AI58" s="166"/>
      <c r="AJ58" s="166"/>
      <c r="AK58" s="166"/>
      <c r="AL58" s="166"/>
      <c r="AM58" s="166"/>
      <c r="AN58" s="166"/>
      <c r="AO58" s="166"/>
      <c r="AP58" s="166"/>
      <c r="AQ58" s="166"/>
      <c r="AR58" s="166"/>
      <c r="AS58" s="166"/>
      <c r="AT58" s="166"/>
      <c r="AU58" s="166"/>
      <c r="AV58" s="166"/>
      <c r="AW58" s="166"/>
      <c r="AX58" s="166"/>
      <c r="AY58" s="166"/>
      <c r="AZ58" s="166"/>
      <c r="BA58" s="166"/>
      <c r="BB58" s="166"/>
      <c r="BC58" s="166"/>
      <c r="BD58" s="166"/>
      <c r="BE58" s="166"/>
      <c r="BF58" s="166"/>
      <c r="BG58" s="166"/>
      <c r="BH58" s="166"/>
      <c r="BI58" s="166"/>
      <c r="BJ58" s="166"/>
      <c r="BK58" s="166"/>
      <c r="BL58" s="166"/>
      <c r="BM58" s="166"/>
      <c r="BN58" s="166"/>
      <c r="BO58" s="166"/>
      <c r="BP58" s="166"/>
      <c r="BQ58" s="166"/>
      <c r="BR58" s="166"/>
      <c r="BS58" s="166"/>
      <c r="BT58" s="166"/>
      <c r="BU58" s="166"/>
      <c r="BV58" s="166"/>
      <c r="BW58" s="166"/>
    </row>
    <row r="59" spans="2:75" ht="105" customHeight="1" thickBot="1" x14ac:dyDescent="0.25">
      <c r="B59" s="210" t="s">
        <v>261</v>
      </c>
      <c r="C59" s="168" t="s">
        <v>989</v>
      </c>
      <c r="D59" s="168" t="s">
        <v>990</v>
      </c>
      <c r="E59" s="210" t="s">
        <v>262</v>
      </c>
      <c r="F59" s="168" t="s">
        <v>995</v>
      </c>
      <c r="G59" s="168"/>
      <c r="H59" s="210" t="s">
        <v>263</v>
      </c>
      <c r="I59" s="169" t="s">
        <v>999</v>
      </c>
      <c r="J59" s="750"/>
      <c r="K59" s="751"/>
      <c r="L59" s="166"/>
      <c r="M59" s="166"/>
      <c r="N59" s="166"/>
      <c r="O59" s="166"/>
      <c r="P59" s="166"/>
      <c r="Q59" s="166"/>
      <c r="R59" s="166"/>
      <c r="S59" s="166"/>
      <c r="T59" s="166"/>
      <c r="U59" s="166"/>
      <c r="V59" s="166"/>
      <c r="W59" s="166"/>
      <c r="X59" s="166"/>
      <c r="Y59" s="166"/>
      <c r="Z59" s="166"/>
      <c r="AA59" s="166"/>
      <c r="AB59" s="166"/>
      <c r="AC59" s="166"/>
      <c r="AD59" s="166"/>
      <c r="AE59" s="166"/>
      <c r="AF59" s="166"/>
      <c r="AG59" s="166"/>
      <c r="AH59" s="166"/>
      <c r="AI59" s="166"/>
      <c r="AJ59" s="166"/>
      <c r="AK59" s="166"/>
      <c r="AL59" s="166"/>
      <c r="AM59" s="166"/>
      <c r="AN59" s="166"/>
      <c r="AO59" s="166"/>
      <c r="AP59" s="166"/>
      <c r="AQ59" s="166"/>
      <c r="AR59" s="166"/>
      <c r="AS59" s="166"/>
      <c r="AT59" s="166"/>
      <c r="AU59" s="166"/>
      <c r="AV59" s="166"/>
      <c r="AW59" s="166"/>
      <c r="AX59" s="166"/>
      <c r="AY59" s="166"/>
      <c r="AZ59" s="166"/>
      <c r="BA59" s="166"/>
      <c r="BB59" s="166"/>
      <c r="BC59" s="166"/>
      <c r="BD59" s="166"/>
      <c r="BE59" s="166"/>
      <c r="BF59" s="166"/>
      <c r="BG59" s="166"/>
      <c r="BH59" s="166"/>
      <c r="BI59" s="166"/>
      <c r="BJ59" s="166"/>
      <c r="BK59" s="166"/>
      <c r="BL59" s="166"/>
      <c r="BM59" s="166"/>
      <c r="BN59" s="166"/>
      <c r="BO59" s="166"/>
      <c r="BP59" s="166"/>
      <c r="BQ59" s="166"/>
      <c r="BR59" s="166"/>
      <c r="BS59" s="166"/>
      <c r="BT59" s="166"/>
      <c r="BU59" s="166"/>
      <c r="BV59" s="166"/>
      <c r="BW59" s="166"/>
    </row>
    <row r="60" spans="2:75" ht="175.5" customHeight="1" thickBot="1" x14ac:dyDescent="0.25">
      <c r="B60" s="210" t="s">
        <v>264</v>
      </c>
      <c r="C60" s="168" t="s">
        <v>991</v>
      </c>
      <c r="D60" s="168"/>
      <c r="E60" s="210" t="s">
        <v>265</v>
      </c>
      <c r="F60" s="168" t="s">
        <v>996</v>
      </c>
      <c r="G60" s="168"/>
      <c r="H60" s="210" t="s">
        <v>266</v>
      </c>
      <c r="I60" s="169" t="s">
        <v>998</v>
      </c>
      <c r="J60" s="175"/>
      <c r="K60" s="241"/>
      <c r="L60" s="166"/>
      <c r="M60" s="166"/>
      <c r="N60" s="166"/>
      <c r="O60" s="166"/>
      <c r="P60" s="166"/>
      <c r="Q60" s="166"/>
      <c r="R60" s="166"/>
      <c r="S60" s="166"/>
      <c r="T60" s="166"/>
      <c r="U60" s="166"/>
      <c r="V60" s="166"/>
      <c r="W60" s="166"/>
      <c r="X60" s="166"/>
      <c r="Y60" s="166"/>
      <c r="Z60" s="166"/>
      <c r="AA60" s="166"/>
      <c r="AB60" s="166"/>
      <c r="AC60" s="166"/>
      <c r="AD60" s="166"/>
      <c r="AE60" s="166"/>
      <c r="AF60" s="166"/>
      <c r="AG60" s="166"/>
      <c r="AH60" s="166"/>
      <c r="AI60" s="166"/>
      <c r="AJ60" s="166"/>
      <c r="AK60" s="166"/>
      <c r="AL60" s="166"/>
      <c r="AM60" s="166"/>
      <c r="AN60" s="166"/>
      <c r="AO60" s="166"/>
      <c r="AP60" s="166"/>
      <c r="AQ60" s="166"/>
      <c r="AR60" s="166"/>
      <c r="AS60" s="166"/>
      <c r="AT60" s="166"/>
      <c r="AU60" s="166"/>
      <c r="AV60" s="166"/>
      <c r="AW60" s="166"/>
      <c r="AX60" s="166"/>
      <c r="AY60" s="166"/>
      <c r="AZ60" s="166"/>
      <c r="BA60" s="166"/>
      <c r="BB60" s="166"/>
      <c r="BC60" s="166"/>
      <c r="BD60" s="166"/>
      <c r="BE60" s="166"/>
      <c r="BF60" s="166"/>
      <c r="BG60" s="166"/>
      <c r="BH60" s="166"/>
      <c r="BI60" s="166"/>
      <c r="BJ60" s="166"/>
      <c r="BK60" s="166"/>
      <c r="BL60" s="166"/>
      <c r="BM60" s="166"/>
      <c r="BN60" s="166"/>
      <c r="BO60" s="166"/>
      <c r="BP60" s="166"/>
      <c r="BQ60" s="166"/>
      <c r="BR60" s="166"/>
      <c r="BS60" s="166"/>
      <c r="BT60" s="166"/>
      <c r="BU60" s="166"/>
      <c r="BV60" s="166"/>
      <c r="BW60" s="166"/>
    </row>
    <row r="61" spans="2:75" ht="105.75" customHeight="1" thickBot="1" x14ac:dyDescent="0.25">
      <c r="B61" s="210" t="s">
        <v>267</v>
      </c>
      <c r="C61" s="168"/>
      <c r="D61" s="168" t="s">
        <v>992</v>
      </c>
      <c r="E61" s="210" t="s">
        <v>268</v>
      </c>
      <c r="F61" s="168" t="s">
        <v>997</v>
      </c>
      <c r="G61" s="168"/>
      <c r="H61" s="210" t="s">
        <v>269</v>
      </c>
      <c r="I61" s="169" t="s">
        <v>862</v>
      </c>
      <c r="J61" s="175"/>
      <c r="K61" s="175"/>
      <c r="L61" s="166"/>
      <c r="M61" s="166"/>
      <c r="N61" s="166"/>
      <c r="O61" s="166"/>
      <c r="P61" s="166"/>
      <c r="Q61" s="166"/>
      <c r="R61" s="166"/>
      <c r="S61" s="166"/>
      <c r="T61" s="166"/>
      <c r="U61" s="166"/>
      <c r="V61" s="166"/>
      <c r="W61" s="166"/>
      <c r="X61" s="166"/>
      <c r="Y61" s="166"/>
      <c r="Z61" s="166"/>
      <c r="AA61" s="166"/>
      <c r="AB61" s="166"/>
      <c r="AC61" s="166"/>
      <c r="AD61" s="166"/>
      <c r="AE61" s="166"/>
      <c r="AF61" s="166"/>
      <c r="AG61" s="166"/>
      <c r="AH61" s="166"/>
      <c r="AI61" s="166"/>
      <c r="AJ61" s="166"/>
      <c r="AK61" s="166"/>
      <c r="AL61" s="166"/>
      <c r="AM61" s="166"/>
      <c r="AN61" s="166"/>
      <c r="AO61" s="166"/>
      <c r="AP61" s="166"/>
      <c r="AQ61" s="166"/>
      <c r="AR61" s="166"/>
      <c r="AS61" s="166"/>
      <c r="AT61" s="166"/>
      <c r="AU61" s="166"/>
      <c r="AV61" s="166"/>
      <c r="AW61" s="166"/>
      <c r="AX61" s="166"/>
      <c r="AY61" s="166"/>
      <c r="AZ61" s="166"/>
      <c r="BA61" s="166"/>
      <c r="BB61" s="166"/>
      <c r="BC61" s="166"/>
      <c r="BD61" s="166"/>
      <c r="BE61" s="166"/>
      <c r="BF61" s="166"/>
      <c r="BG61" s="166"/>
      <c r="BH61" s="166"/>
      <c r="BI61" s="166"/>
      <c r="BJ61" s="166"/>
      <c r="BK61" s="166"/>
      <c r="BL61" s="166"/>
      <c r="BM61" s="166"/>
      <c r="BN61" s="166"/>
      <c r="BO61" s="166"/>
      <c r="BP61" s="166"/>
      <c r="BQ61" s="166"/>
      <c r="BR61" s="166"/>
      <c r="BS61" s="166"/>
      <c r="BT61" s="166"/>
      <c r="BU61" s="166"/>
      <c r="BV61" s="166"/>
      <c r="BW61" s="166"/>
    </row>
    <row r="62" spans="2:75" ht="77.25" thickBot="1" x14ac:dyDescent="0.25">
      <c r="B62" s="211" t="s">
        <v>270</v>
      </c>
      <c r="C62" s="215"/>
      <c r="D62" s="215" t="s">
        <v>1024</v>
      </c>
      <c r="E62" s="211" t="s">
        <v>271</v>
      </c>
      <c r="F62" s="215"/>
      <c r="G62" s="215" t="s">
        <v>1025</v>
      </c>
      <c r="H62" s="211" t="s">
        <v>272</v>
      </c>
      <c r="I62" s="169" t="s">
        <v>1026</v>
      </c>
      <c r="J62" s="175"/>
      <c r="K62" s="175"/>
      <c r="L62" s="166"/>
      <c r="M62" s="166"/>
      <c r="N62" s="166"/>
      <c r="O62" s="166"/>
      <c r="P62" s="166"/>
      <c r="Q62" s="166"/>
      <c r="R62" s="166"/>
      <c r="S62" s="166"/>
      <c r="T62" s="166"/>
      <c r="U62" s="166"/>
      <c r="V62" s="166"/>
      <c r="W62" s="166"/>
      <c r="X62" s="166"/>
      <c r="Y62" s="166"/>
      <c r="Z62" s="166"/>
      <c r="AA62" s="166"/>
      <c r="AB62" s="166"/>
      <c r="AC62" s="166"/>
      <c r="AD62" s="166"/>
      <c r="AE62" s="166"/>
      <c r="AF62" s="166"/>
      <c r="AG62" s="166"/>
      <c r="AH62" s="166"/>
      <c r="AI62" s="166"/>
      <c r="AJ62" s="166"/>
      <c r="AK62" s="166"/>
      <c r="AL62" s="166"/>
      <c r="AM62" s="166"/>
      <c r="AN62" s="166"/>
      <c r="AO62" s="166"/>
      <c r="AP62" s="166"/>
      <c r="AQ62" s="166"/>
      <c r="AR62" s="166"/>
      <c r="AS62" s="166"/>
      <c r="AT62" s="166"/>
      <c r="AU62" s="166"/>
      <c r="AV62" s="166"/>
      <c r="AW62" s="166"/>
      <c r="AX62" s="166"/>
      <c r="AY62" s="166"/>
      <c r="AZ62" s="166"/>
      <c r="BA62" s="166"/>
      <c r="BB62" s="166"/>
      <c r="BC62" s="166"/>
      <c r="BD62" s="166"/>
      <c r="BE62" s="166"/>
      <c r="BF62" s="166"/>
      <c r="BG62" s="166"/>
      <c r="BH62" s="166"/>
      <c r="BI62" s="166"/>
      <c r="BJ62" s="166"/>
      <c r="BK62" s="166"/>
      <c r="BL62" s="166"/>
      <c r="BM62" s="166"/>
      <c r="BN62" s="166"/>
      <c r="BO62" s="166"/>
      <c r="BP62" s="166"/>
      <c r="BQ62" s="166"/>
      <c r="BR62" s="166"/>
      <c r="BS62" s="166"/>
      <c r="BT62" s="166"/>
      <c r="BU62" s="166"/>
      <c r="BV62" s="166"/>
      <c r="BW62" s="166"/>
    </row>
    <row r="63" spans="2:75" ht="102.75" thickBot="1" x14ac:dyDescent="0.25">
      <c r="B63" s="171"/>
      <c r="C63" s="172"/>
      <c r="D63" s="172"/>
      <c r="E63" s="173"/>
      <c r="F63" s="172"/>
      <c r="G63" s="172"/>
      <c r="H63" s="217" t="s">
        <v>461</v>
      </c>
      <c r="I63" s="174" t="s">
        <v>765</v>
      </c>
      <c r="J63" s="175"/>
      <c r="K63" s="175"/>
      <c r="L63" s="166"/>
      <c r="M63" s="166"/>
      <c r="N63" s="166"/>
      <c r="O63" s="166"/>
      <c r="P63" s="166"/>
      <c r="Q63" s="166"/>
      <c r="R63" s="166"/>
      <c r="S63" s="166"/>
      <c r="T63" s="166"/>
      <c r="U63" s="166"/>
      <c r="V63" s="166"/>
      <c r="W63" s="166"/>
      <c r="X63" s="166"/>
      <c r="Y63" s="166"/>
      <c r="Z63" s="166"/>
      <c r="AA63" s="166"/>
      <c r="AB63" s="166"/>
      <c r="AC63" s="166"/>
      <c r="AD63" s="166"/>
      <c r="AE63" s="166"/>
      <c r="AF63" s="166"/>
      <c r="AG63" s="166"/>
      <c r="AH63" s="166"/>
      <c r="AI63" s="166"/>
      <c r="AJ63" s="166"/>
      <c r="AK63" s="166"/>
      <c r="AL63" s="166"/>
      <c r="AM63" s="166"/>
      <c r="AN63" s="166"/>
      <c r="AO63" s="166"/>
      <c r="AP63" s="166"/>
      <c r="AQ63" s="166"/>
      <c r="AR63" s="166"/>
      <c r="AS63" s="166"/>
      <c r="AT63" s="166"/>
      <c r="AU63" s="166"/>
      <c r="AV63" s="166"/>
      <c r="AW63" s="166"/>
      <c r="AX63" s="166"/>
      <c r="AY63" s="166"/>
      <c r="AZ63" s="166"/>
      <c r="BA63" s="166"/>
      <c r="BB63" s="166"/>
      <c r="BC63" s="166"/>
      <c r="BD63" s="166"/>
      <c r="BE63" s="166"/>
      <c r="BF63" s="166"/>
      <c r="BG63" s="166"/>
      <c r="BH63" s="166"/>
      <c r="BI63" s="166"/>
      <c r="BJ63" s="166"/>
      <c r="BK63" s="166"/>
      <c r="BL63" s="166"/>
      <c r="BM63" s="166"/>
      <c r="BN63" s="166"/>
      <c r="BO63" s="166"/>
      <c r="BP63" s="166"/>
      <c r="BQ63" s="166"/>
      <c r="BR63" s="166"/>
      <c r="BS63" s="166"/>
      <c r="BT63" s="166"/>
      <c r="BU63" s="166"/>
      <c r="BV63" s="166"/>
      <c r="BW63" s="166"/>
    </row>
    <row r="64" spans="2:75" ht="15" thickBot="1" x14ac:dyDescent="0.25">
      <c r="B64" s="166"/>
      <c r="C64" s="166"/>
      <c r="D64" s="166"/>
      <c r="E64" s="166"/>
      <c r="F64" s="166"/>
      <c r="G64" s="166"/>
      <c r="H64" s="166"/>
      <c r="I64" s="166"/>
      <c r="J64" s="175"/>
      <c r="K64" s="175"/>
      <c r="L64" s="166"/>
      <c r="M64" s="166"/>
      <c r="N64" s="166"/>
      <c r="O64" s="166"/>
      <c r="P64" s="166"/>
      <c r="Q64" s="166"/>
      <c r="R64" s="166"/>
      <c r="S64" s="166"/>
      <c r="T64" s="166"/>
      <c r="U64" s="166"/>
      <c r="V64" s="166"/>
      <c r="W64" s="166"/>
      <c r="X64" s="166"/>
      <c r="Y64" s="166"/>
      <c r="Z64" s="166"/>
      <c r="AA64" s="166"/>
      <c r="AB64" s="166"/>
      <c r="AC64" s="166"/>
      <c r="AD64" s="166"/>
      <c r="AE64" s="166"/>
      <c r="AF64" s="166"/>
      <c r="AG64" s="166"/>
      <c r="AH64" s="166"/>
      <c r="AI64" s="166"/>
      <c r="AJ64" s="166"/>
      <c r="AK64" s="166"/>
      <c r="AL64" s="166"/>
      <c r="AM64" s="166"/>
      <c r="AN64" s="166"/>
      <c r="AO64" s="166"/>
      <c r="AP64" s="166"/>
      <c r="AQ64" s="166"/>
      <c r="AR64" s="166"/>
      <c r="AS64" s="166"/>
      <c r="AT64" s="166"/>
      <c r="AU64" s="166"/>
      <c r="AV64" s="166"/>
      <c r="AW64" s="166"/>
      <c r="AX64" s="166"/>
      <c r="AY64" s="166"/>
      <c r="AZ64" s="166"/>
      <c r="BA64" s="166"/>
      <c r="BB64" s="166"/>
      <c r="BC64" s="166"/>
      <c r="BD64" s="166"/>
      <c r="BE64" s="166"/>
      <c r="BF64" s="166"/>
      <c r="BG64" s="166"/>
      <c r="BH64" s="166"/>
      <c r="BI64" s="166"/>
      <c r="BJ64" s="166"/>
      <c r="BK64" s="166"/>
      <c r="BL64" s="166"/>
      <c r="BM64" s="166"/>
      <c r="BN64" s="166"/>
      <c r="BO64" s="166"/>
      <c r="BP64" s="166"/>
      <c r="BQ64" s="166"/>
      <c r="BR64" s="166"/>
      <c r="BS64" s="166"/>
      <c r="BT64" s="166"/>
      <c r="BU64" s="166"/>
      <c r="BV64" s="166"/>
      <c r="BW64" s="166"/>
    </row>
    <row r="65" spans="2:75" ht="15" x14ac:dyDescent="0.2">
      <c r="B65" s="731" t="s">
        <v>16</v>
      </c>
      <c r="C65" s="733" t="s">
        <v>443</v>
      </c>
      <c r="D65" s="726"/>
      <c r="E65" s="726"/>
      <c r="F65" s="726"/>
      <c r="G65" s="726"/>
      <c r="H65" s="726"/>
      <c r="I65" s="727"/>
      <c r="J65" s="175"/>
      <c r="K65" s="240"/>
      <c r="L65" s="166"/>
      <c r="M65" s="166"/>
      <c r="N65" s="166"/>
      <c r="O65" s="166"/>
      <c r="P65" s="166"/>
      <c r="Q65" s="166"/>
      <c r="R65" s="166"/>
      <c r="S65" s="166"/>
      <c r="T65" s="166"/>
      <c r="U65" s="166"/>
      <c r="V65" s="166"/>
      <c r="W65" s="166"/>
      <c r="X65" s="166"/>
      <c r="Y65" s="166"/>
      <c r="Z65" s="166"/>
      <c r="AA65" s="166"/>
      <c r="AB65" s="166"/>
      <c r="AC65" s="166"/>
      <c r="AD65" s="166"/>
      <c r="AE65" s="166"/>
      <c r="AF65" s="166"/>
      <c r="AG65" s="166"/>
      <c r="AH65" s="166"/>
      <c r="AI65" s="166"/>
      <c r="AJ65" s="166"/>
      <c r="AK65" s="166"/>
      <c r="AL65" s="166"/>
      <c r="AM65" s="166"/>
      <c r="AN65" s="166"/>
      <c r="AO65" s="166"/>
      <c r="AP65" s="166"/>
      <c r="AQ65" s="166"/>
      <c r="AR65" s="166"/>
      <c r="AS65" s="166"/>
      <c r="AT65" s="166"/>
      <c r="AU65" s="166"/>
      <c r="AV65" s="166"/>
      <c r="AW65" s="166"/>
      <c r="AX65" s="166"/>
      <c r="AY65" s="166"/>
      <c r="AZ65" s="166"/>
      <c r="BA65" s="166"/>
      <c r="BB65" s="166"/>
      <c r="BC65" s="166"/>
      <c r="BD65" s="166"/>
      <c r="BE65" s="166"/>
      <c r="BF65" s="166"/>
      <c r="BG65" s="166"/>
      <c r="BH65" s="166"/>
      <c r="BI65" s="166"/>
      <c r="BJ65" s="166"/>
      <c r="BK65" s="166"/>
      <c r="BL65" s="166"/>
      <c r="BM65" s="166"/>
      <c r="BN65" s="166"/>
      <c r="BO65" s="166"/>
      <c r="BP65" s="166"/>
      <c r="BQ65" s="166"/>
      <c r="BR65" s="166"/>
      <c r="BS65" s="166"/>
      <c r="BT65" s="166"/>
      <c r="BU65" s="166"/>
      <c r="BV65" s="166"/>
      <c r="BW65" s="166"/>
    </row>
    <row r="66" spans="2:75" ht="35.25" customHeight="1" thickBot="1" x14ac:dyDescent="0.25">
      <c r="B66" s="732"/>
      <c r="C66" s="734"/>
      <c r="D66" s="729"/>
      <c r="E66" s="729"/>
      <c r="F66" s="729"/>
      <c r="G66" s="729"/>
      <c r="H66" s="729"/>
      <c r="I66" s="730"/>
      <c r="J66" s="735"/>
      <c r="K66" s="753"/>
      <c r="L66" s="166"/>
      <c r="M66" s="166"/>
      <c r="N66" s="166"/>
      <c r="O66" s="166"/>
      <c r="P66" s="166"/>
      <c r="Q66" s="166"/>
      <c r="R66" s="166"/>
      <c r="S66" s="166"/>
      <c r="T66" s="166"/>
      <c r="U66" s="166"/>
      <c r="V66" s="166"/>
      <c r="W66" s="166"/>
      <c r="X66" s="166"/>
      <c r="Y66" s="166"/>
      <c r="Z66" s="166"/>
      <c r="AA66" s="166"/>
      <c r="AB66" s="166"/>
      <c r="AC66" s="166"/>
      <c r="AD66" s="166"/>
      <c r="AE66" s="166"/>
      <c r="AF66" s="166"/>
      <c r="AG66" s="166"/>
      <c r="AH66" s="166"/>
      <c r="AI66" s="166"/>
      <c r="AJ66" s="166"/>
      <c r="AK66" s="166"/>
      <c r="AL66" s="166"/>
      <c r="AM66" s="166"/>
      <c r="AN66" s="166"/>
      <c r="AO66" s="166"/>
      <c r="AP66" s="166"/>
      <c r="AQ66" s="166"/>
      <c r="AR66" s="166"/>
      <c r="AS66" s="166"/>
      <c r="AT66" s="166"/>
      <c r="AU66" s="166"/>
      <c r="AV66" s="166"/>
      <c r="AW66" s="166"/>
      <c r="AX66" s="166"/>
      <c r="AY66" s="166"/>
      <c r="AZ66" s="166"/>
      <c r="BA66" s="166"/>
      <c r="BB66" s="166"/>
      <c r="BC66" s="166"/>
      <c r="BD66" s="166"/>
      <c r="BE66" s="166"/>
      <c r="BF66" s="166"/>
      <c r="BG66" s="166"/>
      <c r="BH66" s="166"/>
      <c r="BI66" s="166"/>
      <c r="BJ66" s="166"/>
      <c r="BK66" s="166"/>
      <c r="BL66" s="166"/>
      <c r="BM66" s="166"/>
      <c r="BN66" s="166"/>
      <c r="BO66" s="166"/>
      <c r="BP66" s="166"/>
      <c r="BQ66" s="166"/>
      <c r="BR66" s="166"/>
      <c r="BS66" s="166"/>
      <c r="BT66" s="166"/>
      <c r="BU66" s="166"/>
      <c r="BV66" s="166"/>
      <c r="BW66" s="166"/>
    </row>
    <row r="67" spans="2:75" ht="30.75" thickBot="1" x14ac:dyDescent="0.25">
      <c r="B67" s="194" t="s">
        <v>63</v>
      </c>
      <c r="C67" s="744" t="s">
        <v>231</v>
      </c>
      <c r="D67" s="738"/>
      <c r="E67" s="738"/>
      <c r="F67" s="738"/>
      <c r="G67" s="738"/>
      <c r="H67" s="738"/>
      <c r="I67" s="739"/>
      <c r="J67" s="735"/>
      <c r="K67" s="753"/>
      <c r="L67" s="166"/>
      <c r="M67" s="166"/>
      <c r="N67" s="166"/>
      <c r="O67" s="166"/>
      <c r="P67" s="166"/>
      <c r="Q67" s="166"/>
      <c r="R67" s="166"/>
      <c r="S67" s="166"/>
      <c r="T67" s="166"/>
      <c r="U67" s="166"/>
      <c r="V67" s="166"/>
      <c r="W67" s="166"/>
      <c r="X67" s="166"/>
      <c r="Y67" s="166"/>
      <c r="Z67" s="166"/>
      <c r="AA67" s="166"/>
      <c r="AB67" s="166"/>
      <c r="AC67" s="166"/>
      <c r="AD67" s="166"/>
      <c r="AE67" s="166"/>
      <c r="AF67" s="166"/>
      <c r="AG67" s="166"/>
      <c r="AH67" s="166"/>
      <c r="AI67" s="166"/>
      <c r="AJ67" s="166"/>
      <c r="AK67" s="166"/>
      <c r="AL67" s="166"/>
      <c r="AM67" s="166"/>
      <c r="AN67" s="166"/>
      <c r="AO67" s="166"/>
      <c r="AP67" s="166"/>
      <c r="AQ67" s="166"/>
      <c r="AR67" s="166"/>
      <c r="AS67" s="166"/>
      <c r="AT67" s="166"/>
      <c r="AU67" s="166"/>
      <c r="AV67" s="166"/>
      <c r="AW67" s="166"/>
      <c r="AX67" s="166"/>
      <c r="AY67" s="166"/>
      <c r="AZ67" s="166"/>
      <c r="BA67" s="166"/>
      <c r="BB67" s="166"/>
      <c r="BC67" s="166"/>
      <c r="BD67" s="166"/>
      <c r="BE67" s="166"/>
      <c r="BF67" s="166"/>
      <c r="BG67" s="166"/>
      <c r="BH67" s="166"/>
      <c r="BI67" s="166"/>
      <c r="BJ67" s="166"/>
      <c r="BK67" s="166"/>
      <c r="BL67" s="166"/>
      <c r="BM67" s="166"/>
      <c r="BN67" s="166"/>
      <c r="BO67" s="166"/>
      <c r="BP67" s="166"/>
      <c r="BQ67" s="166"/>
      <c r="BR67" s="166"/>
      <c r="BS67" s="166"/>
      <c r="BT67" s="166"/>
      <c r="BU67" s="166"/>
      <c r="BV67" s="166"/>
      <c r="BW67" s="166"/>
    </row>
    <row r="68" spans="2:75" ht="39" customHeight="1" thickBot="1" x14ac:dyDescent="0.25">
      <c r="B68" s="194" t="s">
        <v>245</v>
      </c>
      <c r="C68" s="195" t="s">
        <v>438</v>
      </c>
      <c r="D68" s="744" t="s">
        <v>444</v>
      </c>
      <c r="E68" s="738"/>
      <c r="F68" s="745"/>
      <c r="G68" s="195" t="s">
        <v>439</v>
      </c>
      <c r="H68" s="744" t="s">
        <v>232</v>
      </c>
      <c r="I68" s="739"/>
      <c r="J68" s="735"/>
      <c r="K68" s="753"/>
      <c r="L68" s="166"/>
      <c r="M68" s="166"/>
      <c r="N68" s="166"/>
      <c r="O68" s="166"/>
      <c r="P68" s="166"/>
      <c r="Q68" s="166"/>
      <c r="R68" s="166"/>
      <c r="S68" s="166"/>
      <c r="T68" s="166"/>
      <c r="U68" s="166"/>
      <c r="V68" s="166"/>
      <c r="W68" s="166"/>
      <c r="X68" s="166"/>
      <c r="Y68" s="166"/>
      <c r="Z68" s="166"/>
      <c r="AA68" s="166"/>
      <c r="AB68" s="166"/>
      <c r="AC68" s="166"/>
      <c r="AD68" s="166"/>
      <c r="AE68" s="166"/>
      <c r="AF68" s="166"/>
      <c r="AG68" s="166"/>
      <c r="AH68" s="166"/>
      <c r="AI68" s="166"/>
      <c r="AJ68" s="166"/>
      <c r="AK68" s="166"/>
      <c r="AL68" s="166"/>
      <c r="AM68" s="166"/>
      <c r="AN68" s="166"/>
      <c r="AO68" s="166"/>
      <c r="AP68" s="166"/>
      <c r="AQ68" s="166"/>
      <c r="AR68" s="166"/>
      <c r="AS68" s="166"/>
      <c r="AT68" s="166"/>
      <c r="AU68" s="166"/>
      <c r="AV68" s="166"/>
      <c r="AW68" s="166"/>
      <c r="AX68" s="166"/>
      <c r="AY68" s="166"/>
      <c r="AZ68" s="166"/>
      <c r="BA68" s="166"/>
      <c r="BB68" s="166"/>
      <c r="BC68" s="166"/>
      <c r="BD68" s="166"/>
      <c r="BE68" s="166"/>
      <c r="BF68" s="166"/>
      <c r="BG68" s="166"/>
      <c r="BH68" s="166"/>
      <c r="BI68" s="166"/>
      <c r="BJ68" s="166"/>
      <c r="BK68" s="166"/>
      <c r="BL68" s="166"/>
      <c r="BM68" s="166"/>
      <c r="BN68" s="166"/>
      <c r="BO68" s="166"/>
      <c r="BP68" s="166"/>
      <c r="BQ68" s="166"/>
      <c r="BR68" s="166"/>
      <c r="BS68" s="166"/>
      <c r="BT68" s="166"/>
      <c r="BU68" s="166"/>
      <c r="BV68" s="166"/>
      <c r="BW68" s="166"/>
    </row>
    <row r="69" spans="2:75" ht="15" thickBot="1" x14ac:dyDescent="0.25">
      <c r="B69" s="743" t="s">
        <v>246</v>
      </c>
      <c r="C69" s="741"/>
      <c r="D69" s="742"/>
      <c r="E69" s="743" t="s">
        <v>247</v>
      </c>
      <c r="F69" s="741"/>
      <c r="G69" s="742"/>
      <c r="H69" s="743" t="s">
        <v>248</v>
      </c>
      <c r="I69" s="742"/>
      <c r="J69" s="750"/>
      <c r="K69" s="750"/>
      <c r="L69" s="166"/>
      <c r="M69" s="166"/>
      <c r="N69" s="166"/>
      <c r="O69" s="166"/>
      <c r="P69" s="166"/>
      <c r="Q69" s="166"/>
      <c r="R69" s="166"/>
      <c r="S69" s="166"/>
      <c r="T69" s="166"/>
      <c r="U69" s="166"/>
      <c r="V69" s="166"/>
      <c r="W69" s="166"/>
      <c r="X69" s="166"/>
      <c r="Y69" s="166"/>
      <c r="Z69" s="166"/>
      <c r="AA69" s="166"/>
      <c r="AB69" s="166"/>
      <c r="AC69" s="166"/>
      <c r="AD69" s="166"/>
      <c r="AE69" s="166"/>
      <c r="AF69" s="166"/>
      <c r="AG69" s="166"/>
      <c r="AH69" s="166"/>
      <c r="AI69" s="166"/>
      <c r="AJ69" s="166"/>
      <c r="AK69" s="166"/>
      <c r="AL69" s="166"/>
      <c r="AM69" s="166"/>
      <c r="AN69" s="166"/>
      <c r="AO69" s="166"/>
      <c r="AP69" s="166"/>
      <c r="AQ69" s="166"/>
      <c r="AR69" s="166"/>
      <c r="AS69" s="166"/>
      <c r="AT69" s="166"/>
      <c r="AU69" s="166"/>
      <c r="AV69" s="166"/>
      <c r="AW69" s="166"/>
      <c r="AX69" s="166"/>
      <c r="AY69" s="166"/>
      <c r="AZ69" s="166"/>
      <c r="BA69" s="166"/>
      <c r="BB69" s="166"/>
      <c r="BC69" s="166"/>
      <c r="BD69" s="166"/>
      <c r="BE69" s="166"/>
      <c r="BF69" s="166"/>
      <c r="BG69" s="166"/>
      <c r="BH69" s="166"/>
      <c r="BI69" s="166"/>
      <c r="BJ69" s="166"/>
      <c r="BK69" s="166"/>
      <c r="BL69" s="166"/>
      <c r="BM69" s="166"/>
      <c r="BN69" s="166"/>
      <c r="BO69" s="166"/>
      <c r="BP69" s="166"/>
      <c r="BQ69" s="166"/>
      <c r="BR69" s="166"/>
      <c r="BS69" s="166"/>
      <c r="BT69" s="166"/>
      <c r="BU69" s="166"/>
      <c r="BV69" s="166"/>
      <c r="BW69" s="166"/>
    </row>
    <row r="70" spans="2:75" ht="15" thickBot="1" x14ac:dyDescent="0.25">
      <c r="B70" s="208" t="s">
        <v>249</v>
      </c>
      <c r="C70" s="208" t="s">
        <v>250</v>
      </c>
      <c r="D70" s="208" t="s">
        <v>251</v>
      </c>
      <c r="E70" s="208" t="s">
        <v>249</v>
      </c>
      <c r="F70" s="208" t="s">
        <v>252</v>
      </c>
      <c r="G70" s="208" t="s">
        <v>253</v>
      </c>
      <c r="H70" s="208" t="s">
        <v>249</v>
      </c>
      <c r="I70" s="209" t="s">
        <v>254</v>
      </c>
      <c r="J70" s="750"/>
      <c r="K70" s="750"/>
      <c r="L70" s="166"/>
      <c r="M70" s="166"/>
      <c r="N70" s="166"/>
      <c r="O70" s="166"/>
      <c r="P70" s="166"/>
      <c r="Q70" s="166"/>
      <c r="R70" s="166"/>
      <c r="S70" s="166"/>
      <c r="T70" s="166"/>
      <c r="U70" s="166"/>
      <c r="V70" s="166"/>
      <c r="W70" s="166"/>
      <c r="X70" s="166"/>
      <c r="Y70" s="166"/>
      <c r="Z70" s="166"/>
      <c r="AA70" s="166"/>
      <c r="AB70" s="166"/>
      <c r="AC70" s="166"/>
      <c r="AD70" s="166"/>
      <c r="AE70" s="166"/>
      <c r="AF70" s="166"/>
      <c r="AG70" s="166"/>
      <c r="AH70" s="166"/>
      <c r="AI70" s="166"/>
      <c r="AJ70" s="166"/>
      <c r="AK70" s="166"/>
      <c r="AL70" s="166"/>
      <c r="AM70" s="166"/>
      <c r="AN70" s="166"/>
      <c r="AO70" s="166"/>
      <c r="AP70" s="166"/>
      <c r="AQ70" s="166"/>
      <c r="AR70" s="166"/>
      <c r="AS70" s="166"/>
      <c r="AT70" s="166"/>
      <c r="AU70" s="166"/>
      <c r="AV70" s="166"/>
      <c r="AW70" s="166"/>
      <c r="AX70" s="166"/>
      <c r="AY70" s="166"/>
      <c r="AZ70" s="166"/>
      <c r="BA70" s="166"/>
      <c r="BB70" s="166"/>
      <c r="BC70" s="166"/>
      <c r="BD70" s="166"/>
      <c r="BE70" s="166"/>
      <c r="BF70" s="166"/>
      <c r="BG70" s="166"/>
      <c r="BH70" s="166"/>
      <c r="BI70" s="166"/>
      <c r="BJ70" s="166"/>
      <c r="BK70" s="166"/>
      <c r="BL70" s="166"/>
      <c r="BM70" s="166"/>
      <c r="BN70" s="166"/>
      <c r="BO70" s="166"/>
      <c r="BP70" s="166"/>
      <c r="BQ70" s="166"/>
      <c r="BR70" s="166"/>
      <c r="BS70" s="166"/>
      <c r="BT70" s="166"/>
      <c r="BU70" s="166"/>
      <c r="BV70" s="166"/>
      <c r="BW70" s="166"/>
    </row>
    <row r="71" spans="2:75" ht="99" customHeight="1" thickBot="1" x14ac:dyDescent="0.25">
      <c r="B71" s="210" t="s">
        <v>255</v>
      </c>
      <c r="C71" s="213" t="s">
        <v>974</v>
      </c>
      <c r="D71" s="213"/>
      <c r="E71" s="210" t="s">
        <v>256</v>
      </c>
      <c r="F71" s="213" t="s">
        <v>1009</v>
      </c>
      <c r="G71" s="213"/>
      <c r="H71" s="210" t="s">
        <v>257</v>
      </c>
      <c r="I71" s="546" t="s">
        <v>860</v>
      </c>
      <c r="J71" s="750"/>
      <c r="K71" s="751"/>
      <c r="L71" s="166"/>
      <c r="M71" s="166"/>
      <c r="N71" s="166"/>
      <c r="O71" s="166"/>
      <c r="P71" s="166"/>
      <c r="Q71" s="166"/>
      <c r="R71" s="166"/>
      <c r="S71" s="166"/>
      <c r="T71" s="166"/>
      <c r="U71" s="166"/>
      <c r="V71" s="166"/>
      <c r="W71" s="166"/>
      <c r="X71" s="166"/>
      <c r="Y71" s="166"/>
      <c r="Z71" s="166"/>
      <c r="AA71" s="166"/>
      <c r="AB71" s="166"/>
      <c r="AC71" s="166"/>
      <c r="AD71" s="166"/>
      <c r="AE71" s="166"/>
      <c r="AF71" s="166"/>
      <c r="AG71" s="166"/>
      <c r="AH71" s="166"/>
      <c r="AI71" s="166"/>
      <c r="AJ71" s="166"/>
      <c r="AK71" s="166"/>
      <c r="AL71" s="166"/>
      <c r="AM71" s="166"/>
      <c r="AN71" s="166"/>
      <c r="AO71" s="166"/>
      <c r="AP71" s="166"/>
      <c r="AQ71" s="166"/>
      <c r="AR71" s="166"/>
      <c r="AS71" s="166"/>
      <c r="AT71" s="166"/>
      <c r="AU71" s="166"/>
      <c r="AV71" s="166"/>
      <c r="AW71" s="166"/>
      <c r="AX71" s="166"/>
      <c r="AY71" s="166"/>
      <c r="AZ71" s="166"/>
      <c r="BA71" s="166"/>
      <c r="BB71" s="166"/>
      <c r="BC71" s="166"/>
      <c r="BD71" s="166"/>
      <c r="BE71" s="166"/>
      <c r="BF71" s="166"/>
      <c r="BG71" s="166"/>
      <c r="BH71" s="166"/>
      <c r="BI71" s="166"/>
      <c r="BJ71" s="166"/>
      <c r="BK71" s="166"/>
      <c r="BL71" s="166"/>
      <c r="BM71" s="166"/>
      <c r="BN71" s="166"/>
      <c r="BO71" s="166"/>
      <c r="BP71" s="166"/>
      <c r="BQ71" s="166"/>
      <c r="BR71" s="166"/>
      <c r="BS71" s="166"/>
      <c r="BT71" s="166"/>
      <c r="BU71" s="166"/>
      <c r="BV71" s="166"/>
      <c r="BW71" s="166"/>
    </row>
    <row r="72" spans="2:75" ht="201.75" customHeight="1" thickBot="1" x14ac:dyDescent="0.25">
      <c r="B72" s="210" t="s">
        <v>258</v>
      </c>
      <c r="C72" s="168"/>
      <c r="D72" s="168"/>
      <c r="E72" s="210" t="s">
        <v>259</v>
      </c>
      <c r="F72" s="168" t="s">
        <v>984</v>
      </c>
      <c r="G72" s="168"/>
      <c r="H72" s="210" t="s">
        <v>260</v>
      </c>
      <c r="I72" s="169" t="s">
        <v>768</v>
      </c>
      <c r="J72" s="750"/>
      <c r="K72" s="751"/>
      <c r="L72" s="166"/>
      <c r="M72" s="166"/>
      <c r="N72" s="166"/>
      <c r="O72" s="166"/>
      <c r="P72" s="166"/>
      <c r="Q72" s="166"/>
      <c r="R72" s="166"/>
      <c r="S72" s="166"/>
      <c r="T72" s="166"/>
      <c r="U72" s="166"/>
      <c r="V72" s="166"/>
      <c r="W72" s="166"/>
      <c r="X72" s="166"/>
      <c r="Y72" s="166"/>
      <c r="Z72" s="166"/>
      <c r="AA72" s="166"/>
      <c r="AB72" s="166"/>
      <c r="AC72" s="166"/>
      <c r="AD72" s="166"/>
      <c r="AE72" s="166"/>
      <c r="AF72" s="166"/>
      <c r="AG72" s="166"/>
      <c r="AH72" s="166"/>
      <c r="AI72" s="166"/>
      <c r="AJ72" s="166"/>
      <c r="AK72" s="166"/>
      <c r="AL72" s="166"/>
      <c r="AM72" s="166"/>
      <c r="AN72" s="166"/>
      <c r="AO72" s="166"/>
      <c r="AP72" s="166"/>
      <c r="AQ72" s="166"/>
      <c r="AR72" s="166"/>
      <c r="AS72" s="166"/>
      <c r="AT72" s="166"/>
      <c r="AU72" s="166"/>
      <c r="AV72" s="166"/>
      <c r="AW72" s="166"/>
      <c r="AX72" s="166"/>
      <c r="AY72" s="166"/>
      <c r="AZ72" s="166"/>
      <c r="BA72" s="166"/>
      <c r="BB72" s="166"/>
      <c r="BC72" s="166"/>
      <c r="BD72" s="166"/>
      <c r="BE72" s="166"/>
      <c r="BF72" s="166"/>
      <c r="BG72" s="166"/>
      <c r="BH72" s="166"/>
      <c r="BI72" s="166"/>
      <c r="BJ72" s="166"/>
      <c r="BK72" s="166"/>
      <c r="BL72" s="166"/>
      <c r="BM72" s="166"/>
      <c r="BN72" s="166"/>
      <c r="BO72" s="166"/>
      <c r="BP72" s="166"/>
      <c r="BQ72" s="166"/>
      <c r="BR72" s="166"/>
      <c r="BS72" s="166"/>
      <c r="BT72" s="166"/>
      <c r="BU72" s="166"/>
      <c r="BV72" s="166"/>
      <c r="BW72" s="166"/>
    </row>
    <row r="73" spans="2:75" ht="134.25" customHeight="1" thickBot="1" x14ac:dyDescent="0.25">
      <c r="B73" s="210" t="s">
        <v>261</v>
      </c>
      <c r="C73" s="168" t="s">
        <v>975</v>
      </c>
      <c r="D73" s="168" t="s">
        <v>976</v>
      </c>
      <c r="E73" s="210" t="s">
        <v>262</v>
      </c>
      <c r="F73" s="168"/>
      <c r="G73" s="168" t="s">
        <v>983</v>
      </c>
      <c r="H73" s="210" t="s">
        <v>263</v>
      </c>
      <c r="I73" s="169" t="s">
        <v>1027</v>
      </c>
      <c r="J73" s="750"/>
      <c r="K73" s="751"/>
      <c r="L73" s="166"/>
      <c r="M73" s="166"/>
      <c r="N73" s="166"/>
      <c r="O73" s="166"/>
      <c r="P73" s="166"/>
      <c r="Q73" s="166"/>
      <c r="R73" s="166"/>
      <c r="S73" s="166"/>
      <c r="T73" s="166"/>
      <c r="U73" s="166"/>
      <c r="V73" s="166"/>
      <c r="W73" s="166"/>
      <c r="X73" s="166"/>
      <c r="Y73" s="166"/>
      <c r="Z73" s="166"/>
      <c r="AA73" s="166"/>
      <c r="AB73" s="166"/>
      <c r="AC73" s="166"/>
      <c r="AD73" s="166"/>
      <c r="AE73" s="166"/>
      <c r="AF73" s="166"/>
      <c r="AG73" s="166"/>
      <c r="AH73" s="166"/>
      <c r="AI73" s="166"/>
      <c r="AJ73" s="166"/>
      <c r="AK73" s="166"/>
      <c r="AL73" s="166"/>
      <c r="AM73" s="166"/>
      <c r="AN73" s="166"/>
      <c r="AO73" s="166"/>
      <c r="AP73" s="166"/>
      <c r="AQ73" s="166"/>
      <c r="AR73" s="166"/>
      <c r="AS73" s="166"/>
      <c r="AT73" s="166"/>
      <c r="AU73" s="166"/>
      <c r="AV73" s="166"/>
      <c r="AW73" s="166"/>
      <c r="AX73" s="166"/>
      <c r="AY73" s="166"/>
      <c r="AZ73" s="166"/>
      <c r="BA73" s="166"/>
      <c r="BB73" s="166"/>
      <c r="BC73" s="166"/>
      <c r="BD73" s="166"/>
      <c r="BE73" s="166"/>
      <c r="BF73" s="166"/>
      <c r="BG73" s="166"/>
      <c r="BH73" s="166"/>
      <c r="BI73" s="166"/>
      <c r="BJ73" s="166"/>
      <c r="BK73" s="166"/>
      <c r="BL73" s="166"/>
      <c r="BM73" s="166"/>
      <c r="BN73" s="166"/>
      <c r="BO73" s="166"/>
      <c r="BP73" s="166"/>
      <c r="BQ73" s="166"/>
      <c r="BR73" s="166"/>
      <c r="BS73" s="166"/>
      <c r="BT73" s="166"/>
      <c r="BU73" s="166"/>
      <c r="BV73" s="166"/>
      <c r="BW73" s="166"/>
    </row>
    <row r="74" spans="2:75" ht="121.5" customHeight="1" thickBot="1" x14ac:dyDescent="0.25">
      <c r="B74" s="210" t="s">
        <v>264</v>
      </c>
      <c r="C74" s="168" t="s">
        <v>977</v>
      </c>
      <c r="D74" s="168"/>
      <c r="E74" s="210" t="s">
        <v>265</v>
      </c>
      <c r="F74" s="168"/>
      <c r="G74" s="168" t="s">
        <v>1010</v>
      </c>
      <c r="H74" s="210" t="s">
        <v>266</v>
      </c>
      <c r="I74" s="169" t="s">
        <v>861</v>
      </c>
      <c r="J74" s="175"/>
      <c r="K74" s="241"/>
      <c r="L74" s="166"/>
      <c r="M74" s="166"/>
      <c r="N74" s="166"/>
      <c r="O74" s="166"/>
      <c r="P74" s="166"/>
      <c r="Q74" s="166"/>
      <c r="R74" s="166"/>
      <c r="S74" s="166"/>
      <c r="T74" s="166"/>
      <c r="U74" s="166"/>
      <c r="V74" s="166"/>
      <c r="W74" s="166"/>
      <c r="X74" s="166"/>
      <c r="Y74" s="166"/>
      <c r="Z74" s="166"/>
      <c r="AA74" s="166"/>
      <c r="AB74" s="166"/>
      <c r="AC74" s="166"/>
      <c r="AD74" s="166"/>
      <c r="AE74" s="166"/>
      <c r="AF74" s="166"/>
      <c r="AG74" s="166"/>
      <c r="AH74" s="166"/>
      <c r="AI74" s="166"/>
      <c r="AJ74" s="166"/>
      <c r="AK74" s="166"/>
      <c r="AL74" s="166"/>
      <c r="AM74" s="166"/>
      <c r="AN74" s="166"/>
      <c r="AO74" s="166"/>
      <c r="AP74" s="166"/>
      <c r="AQ74" s="166"/>
      <c r="AR74" s="166"/>
      <c r="AS74" s="166"/>
      <c r="AT74" s="166"/>
      <c r="AU74" s="166"/>
      <c r="AV74" s="166"/>
      <c r="AW74" s="166"/>
      <c r="AX74" s="166"/>
      <c r="AY74" s="166"/>
      <c r="AZ74" s="166"/>
      <c r="BA74" s="166"/>
      <c r="BB74" s="166"/>
      <c r="BC74" s="166"/>
      <c r="BD74" s="166"/>
      <c r="BE74" s="166"/>
      <c r="BF74" s="166"/>
      <c r="BG74" s="166"/>
      <c r="BH74" s="166"/>
      <c r="BI74" s="166"/>
      <c r="BJ74" s="166"/>
      <c r="BK74" s="166"/>
      <c r="BL74" s="166"/>
      <c r="BM74" s="166"/>
      <c r="BN74" s="166"/>
      <c r="BO74" s="166"/>
      <c r="BP74" s="166"/>
      <c r="BQ74" s="166"/>
      <c r="BR74" s="166"/>
      <c r="BS74" s="166"/>
      <c r="BT74" s="166"/>
      <c r="BU74" s="166"/>
      <c r="BV74" s="166"/>
      <c r="BW74" s="166"/>
    </row>
    <row r="75" spans="2:75" ht="90.75" customHeight="1" thickBot="1" x14ac:dyDescent="0.25">
      <c r="B75" s="210" t="s">
        <v>267</v>
      </c>
      <c r="C75" s="168"/>
      <c r="D75" s="168" t="s">
        <v>978</v>
      </c>
      <c r="E75" s="210" t="s">
        <v>268</v>
      </c>
      <c r="F75" s="168"/>
      <c r="G75" s="168" t="s">
        <v>1022</v>
      </c>
      <c r="H75" s="210" t="s">
        <v>269</v>
      </c>
      <c r="I75" s="169" t="s">
        <v>862</v>
      </c>
      <c r="J75" s="175"/>
      <c r="K75" s="175"/>
      <c r="L75" s="166"/>
      <c r="M75" s="166"/>
      <c r="N75" s="166"/>
      <c r="O75" s="166"/>
      <c r="P75" s="166"/>
      <c r="Q75" s="166"/>
      <c r="R75" s="166"/>
      <c r="S75" s="166"/>
      <c r="T75" s="166"/>
      <c r="U75" s="166"/>
      <c r="V75" s="166"/>
      <c r="W75" s="166"/>
      <c r="X75" s="166"/>
      <c r="Y75" s="166"/>
      <c r="Z75" s="166"/>
      <c r="AA75" s="166"/>
      <c r="AB75" s="166"/>
      <c r="AC75" s="166"/>
      <c r="AD75" s="166"/>
      <c r="AE75" s="166"/>
      <c r="AF75" s="166"/>
      <c r="AG75" s="166"/>
      <c r="AH75" s="166"/>
      <c r="AI75" s="166"/>
      <c r="AJ75" s="166"/>
      <c r="AK75" s="166"/>
      <c r="AL75" s="166"/>
      <c r="AM75" s="166"/>
      <c r="AN75" s="166"/>
      <c r="AO75" s="166"/>
      <c r="AP75" s="166"/>
      <c r="AQ75" s="166"/>
      <c r="AR75" s="166"/>
      <c r="AS75" s="166"/>
      <c r="AT75" s="166"/>
      <c r="AU75" s="166"/>
      <c r="AV75" s="166"/>
      <c r="AW75" s="166"/>
      <c r="AX75" s="166"/>
      <c r="AY75" s="166"/>
      <c r="AZ75" s="166"/>
      <c r="BA75" s="166"/>
      <c r="BB75" s="166"/>
      <c r="BC75" s="166"/>
      <c r="BD75" s="166"/>
      <c r="BE75" s="166"/>
      <c r="BF75" s="166"/>
      <c r="BG75" s="166"/>
      <c r="BH75" s="166"/>
      <c r="BI75" s="166"/>
      <c r="BJ75" s="166"/>
      <c r="BK75" s="166"/>
      <c r="BL75" s="166"/>
      <c r="BM75" s="166"/>
      <c r="BN75" s="166"/>
      <c r="BO75" s="166"/>
      <c r="BP75" s="166"/>
      <c r="BQ75" s="166"/>
      <c r="BR75" s="166"/>
      <c r="BS75" s="166"/>
      <c r="BT75" s="166"/>
      <c r="BU75" s="166"/>
      <c r="BV75" s="166"/>
      <c r="BW75" s="166"/>
    </row>
    <row r="76" spans="2:75" ht="93" customHeight="1" thickBot="1" x14ac:dyDescent="0.25">
      <c r="B76" s="211" t="s">
        <v>270</v>
      </c>
      <c r="C76" s="215"/>
      <c r="D76" s="215"/>
      <c r="E76" s="211" t="s">
        <v>271</v>
      </c>
      <c r="F76" s="215"/>
      <c r="G76" s="215" t="s">
        <v>980</v>
      </c>
      <c r="H76" s="211" t="s">
        <v>272</v>
      </c>
      <c r="I76" s="169" t="s">
        <v>769</v>
      </c>
      <c r="J76" s="175"/>
      <c r="K76" s="175"/>
      <c r="L76" s="166"/>
      <c r="M76" s="166"/>
      <c r="N76" s="166"/>
      <c r="O76" s="166"/>
      <c r="P76" s="166"/>
      <c r="Q76" s="166"/>
      <c r="R76" s="166"/>
      <c r="S76" s="166"/>
      <c r="T76" s="166"/>
      <c r="U76" s="166"/>
      <c r="V76" s="166"/>
      <c r="W76" s="166"/>
      <c r="X76" s="166"/>
      <c r="Y76" s="166"/>
      <c r="Z76" s="166"/>
      <c r="AA76" s="166"/>
      <c r="AB76" s="166"/>
      <c r="AC76" s="166"/>
      <c r="AD76" s="166"/>
      <c r="AE76" s="166"/>
      <c r="AF76" s="166"/>
      <c r="AG76" s="166"/>
      <c r="AH76" s="166"/>
      <c r="AI76" s="166"/>
      <c r="AJ76" s="166"/>
      <c r="AK76" s="166"/>
      <c r="AL76" s="166"/>
      <c r="AM76" s="166"/>
      <c r="AN76" s="166"/>
      <c r="AO76" s="166"/>
      <c r="AP76" s="166"/>
      <c r="AQ76" s="166"/>
      <c r="AR76" s="166"/>
      <c r="AS76" s="166"/>
      <c r="AT76" s="166"/>
      <c r="AU76" s="166"/>
      <c r="AV76" s="166"/>
      <c r="AW76" s="166"/>
      <c r="AX76" s="166"/>
      <c r="AY76" s="166"/>
      <c r="AZ76" s="166"/>
      <c r="BA76" s="166"/>
      <c r="BB76" s="166"/>
      <c r="BC76" s="166"/>
      <c r="BD76" s="166"/>
      <c r="BE76" s="166"/>
      <c r="BF76" s="166"/>
      <c r="BG76" s="166"/>
      <c r="BH76" s="166"/>
      <c r="BI76" s="166"/>
      <c r="BJ76" s="166"/>
      <c r="BK76" s="166"/>
      <c r="BL76" s="166"/>
      <c r="BM76" s="166"/>
      <c r="BN76" s="166"/>
      <c r="BO76" s="166"/>
      <c r="BP76" s="166"/>
      <c r="BQ76" s="166"/>
      <c r="BR76" s="166"/>
      <c r="BS76" s="166"/>
      <c r="BT76" s="166"/>
      <c r="BU76" s="166"/>
      <c r="BV76" s="166"/>
      <c r="BW76" s="166"/>
    </row>
    <row r="77" spans="2:75" ht="102.75" thickBot="1" x14ac:dyDescent="0.25">
      <c r="B77" s="171"/>
      <c r="C77" s="172"/>
      <c r="D77" s="172"/>
      <c r="E77" s="173"/>
      <c r="F77" s="172"/>
      <c r="G77" s="172"/>
      <c r="H77" s="217" t="s">
        <v>461</v>
      </c>
      <c r="I77" s="174" t="s">
        <v>765</v>
      </c>
      <c r="J77" s="175"/>
      <c r="K77" s="175"/>
      <c r="L77" s="166"/>
      <c r="M77" s="166"/>
      <c r="N77" s="166"/>
      <c r="O77" s="166"/>
      <c r="P77" s="166"/>
      <c r="Q77" s="166"/>
      <c r="R77" s="166"/>
      <c r="S77" s="166"/>
      <c r="T77" s="166"/>
      <c r="U77" s="166"/>
      <c r="V77" s="166"/>
      <c r="W77" s="166"/>
      <c r="X77" s="166"/>
      <c r="Y77" s="166"/>
      <c r="Z77" s="166"/>
      <c r="AA77" s="166"/>
      <c r="AB77" s="166"/>
      <c r="AC77" s="166"/>
      <c r="AD77" s="166"/>
      <c r="AE77" s="166"/>
      <c r="AF77" s="166"/>
      <c r="AG77" s="166"/>
      <c r="AH77" s="166"/>
      <c r="AI77" s="166"/>
      <c r="AJ77" s="166"/>
      <c r="AK77" s="166"/>
      <c r="AL77" s="166"/>
      <c r="AM77" s="166"/>
      <c r="AN77" s="166"/>
      <c r="AO77" s="166"/>
      <c r="AP77" s="166"/>
      <c r="AQ77" s="166"/>
      <c r="AR77" s="166"/>
      <c r="AS77" s="166"/>
      <c r="AT77" s="166"/>
      <c r="AU77" s="166"/>
      <c r="AV77" s="166"/>
      <c r="AW77" s="166"/>
      <c r="AX77" s="166"/>
      <c r="AY77" s="166"/>
      <c r="AZ77" s="166"/>
      <c r="BA77" s="166"/>
      <c r="BB77" s="166"/>
      <c r="BC77" s="166"/>
      <c r="BD77" s="166"/>
      <c r="BE77" s="166"/>
      <c r="BF77" s="166"/>
      <c r="BG77" s="166"/>
      <c r="BH77" s="166"/>
      <c r="BI77" s="166"/>
      <c r="BJ77" s="166"/>
      <c r="BK77" s="166"/>
      <c r="BL77" s="166"/>
      <c r="BM77" s="166"/>
      <c r="BN77" s="166"/>
      <c r="BO77" s="166"/>
      <c r="BP77" s="166"/>
      <c r="BQ77" s="166"/>
      <c r="BR77" s="166"/>
      <c r="BS77" s="166"/>
      <c r="BT77" s="166"/>
      <c r="BU77" s="166"/>
      <c r="BV77" s="166"/>
      <c r="BW77" s="166"/>
    </row>
    <row r="78" spans="2:75" ht="15" thickBot="1" x14ac:dyDescent="0.25">
      <c r="B78" s="166"/>
      <c r="C78" s="166"/>
      <c r="D78" s="166"/>
      <c r="E78" s="166"/>
      <c r="F78" s="166"/>
      <c r="G78" s="166"/>
      <c r="H78" s="166"/>
      <c r="I78" s="166"/>
      <c r="J78" s="175"/>
      <c r="K78" s="175"/>
      <c r="L78" s="166"/>
      <c r="M78" s="166"/>
      <c r="N78" s="166"/>
      <c r="O78" s="166"/>
      <c r="P78" s="166"/>
      <c r="Q78" s="166"/>
      <c r="R78" s="166"/>
      <c r="S78" s="166"/>
      <c r="T78" s="166"/>
      <c r="U78" s="166"/>
      <c r="V78" s="166"/>
      <c r="W78" s="166"/>
      <c r="X78" s="166"/>
      <c r="Y78" s="166"/>
      <c r="Z78" s="166"/>
      <c r="AA78" s="166"/>
      <c r="AB78" s="166"/>
      <c r="AC78" s="166"/>
      <c r="AD78" s="166"/>
      <c r="AE78" s="166"/>
      <c r="AF78" s="166"/>
      <c r="AG78" s="166"/>
      <c r="AH78" s="166"/>
      <c r="AI78" s="166"/>
      <c r="AJ78" s="166"/>
      <c r="AK78" s="166"/>
      <c r="AL78" s="166"/>
      <c r="AM78" s="166"/>
      <c r="AN78" s="166"/>
      <c r="AO78" s="166"/>
      <c r="AP78" s="166"/>
      <c r="AQ78" s="166"/>
      <c r="AR78" s="166"/>
      <c r="AS78" s="166"/>
      <c r="AT78" s="166"/>
      <c r="AU78" s="166"/>
      <c r="AV78" s="166"/>
      <c r="AW78" s="166"/>
      <c r="AX78" s="166"/>
      <c r="AY78" s="166"/>
      <c r="AZ78" s="166"/>
      <c r="BA78" s="166"/>
      <c r="BB78" s="166"/>
      <c r="BC78" s="166"/>
      <c r="BD78" s="166"/>
      <c r="BE78" s="166"/>
      <c r="BF78" s="166"/>
      <c r="BG78" s="166"/>
      <c r="BH78" s="166"/>
      <c r="BI78" s="166"/>
      <c r="BJ78" s="166"/>
      <c r="BK78" s="166"/>
      <c r="BL78" s="166"/>
      <c r="BM78" s="166"/>
      <c r="BN78" s="166"/>
      <c r="BO78" s="166"/>
      <c r="BP78" s="166"/>
      <c r="BQ78" s="166"/>
      <c r="BR78" s="166"/>
      <c r="BS78" s="166"/>
      <c r="BT78" s="166"/>
      <c r="BU78" s="166"/>
      <c r="BV78" s="166"/>
      <c r="BW78" s="166"/>
    </row>
    <row r="79" spans="2:75" ht="33.75" customHeight="1" x14ac:dyDescent="0.2">
      <c r="B79" s="731" t="s">
        <v>16</v>
      </c>
      <c r="C79" s="733" t="s">
        <v>445</v>
      </c>
      <c r="D79" s="726"/>
      <c r="E79" s="726"/>
      <c r="F79" s="726"/>
      <c r="G79" s="726"/>
      <c r="H79" s="726"/>
      <c r="I79" s="727"/>
      <c r="J79" s="175"/>
      <c r="K79" s="240"/>
      <c r="L79" s="166"/>
      <c r="M79" s="166"/>
      <c r="N79" s="166"/>
      <c r="O79" s="166"/>
      <c r="P79" s="166"/>
      <c r="Q79" s="166"/>
      <c r="R79" s="166"/>
      <c r="S79" s="166"/>
      <c r="T79" s="166"/>
      <c r="U79" s="166"/>
      <c r="V79" s="166"/>
      <c r="W79" s="166"/>
      <c r="X79" s="166"/>
      <c r="Y79" s="166"/>
      <c r="Z79" s="166"/>
      <c r="AA79" s="166"/>
      <c r="AB79" s="166"/>
      <c r="AC79" s="166"/>
      <c r="AD79" s="166"/>
      <c r="AE79" s="166"/>
      <c r="AF79" s="166"/>
      <c r="AG79" s="166"/>
      <c r="AH79" s="166"/>
      <c r="AI79" s="166"/>
      <c r="AJ79" s="166"/>
      <c r="AK79" s="166"/>
      <c r="AL79" s="166"/>
      <c r="AM79" s="166"/>
      <c r="AN79" s="166"/>
      <c r="AO79" s="166"/>
      <c r="AP79" s="166"/>
      <c r="AQ79" s="166"/>
      <c r="AR79" s="166"/>
      <c r="AS79" s="166"/>
      <c r="AT79" s="166"/>
      <c r="AU79" s="166"/>
      <c r="AV79" s="166"/>
      <c r="AW79" s="166"/>
      <c r="AX79" s="166"/>
      <c r="AY79" s="166"/>
      <c r="AZ79" s="166"/>
      <c r="BA79" s="166"/>
      <c r="BB79" s="166"/>
      <c r="BC79" s="166"/>
      <c r="BD79" s="166"/>
      <c r="BE79" s="166"/>
      <c r="BF79" s="166"/>
      <c r="BG79" s="166"/>
      <c r="BH79" s="166"/>
      <c r="BI79" s="166"/>
      <c r="BJ79" s="166"/>
      <c r="BK79" s="166"/>
      <c r="BL79" s="166"/>
      <c r="BM79" s="166"/>
      <c r="BN79" s="166"/>
      <c r="BO79" s="166"/>
      <c r="BP79" s="166"/>
      <c r="BQ79" s="166"/>
      <c r="BR79" s="166"/>
      <c r="BS79" s="166"/>
      <c r="BT79" s="166"/>
      <c r="BU79" s="166"/>
      <c r="BV79" s="166"/>
      <c r="BW79" s="166"/>
    </row>
    <row r="80" spans="2:75" ht="25.5" customHeight="1" thickBot="1" x14ac:dyDescent="0.25">
      <c r="B80" s="732"/>
      <c r="C80" s="734"/>
      <c r="D80" s="729"/>
      <c r="E80" s="729"/>
      <c r="F80" s="729"/>
      <c r="G80" s="729"/>
      <c r="H80" s="729"/>
      <c r="I80" s="730"/>
      <c r="J80" s="735"/>
      <c r="K80" s="753"/>
      <c r="L80" s="166"/>
      <c r="M80" s="166"/>
      <c r="N80" s="166"/>
      <c r="O80" s="166"/>
      <c r="P80" s="166"/>
      <c r="Q80" s="166"/>
      <c r="R80" s="166"/>
      <c r="S80" s="166"/>
      <c r="T80" s="166"/>
      <c r="U80" s="166"/>
      <c r="V80" s="166"/>
      <c r="W80" s="166"/>
      <c r="X80" s="166"/>
      <c r="Y80" s="166"/>
      <c r="Z80" s="166"/>
      <c r="AA80" s="166"/>
      <c r="AB80" s="166"/>
      <c r="AC80" s="166"/>
      <c r="AD80" s="166"/>
      <c r="AE80" s="166"/>
      <c r="AF80" s="166"/>
      <c r="AG80" s="166"/>
      <c r="AH80" s="166"/>
      <c r="AI80" s="166"/>
      <c r="AJ80" s="166"/>
      <c r="AK80" s="166"/>
      <c r="AL80" s="166"/>
      <c r="AM80" s="166"/>
      <c r="AN80" s="166"/>
      <c r="AO80" s="166"/>
      <c r="AP80" s="166"/>
      <c r="AQ80" s="166"/>
      <c r="AR80" s="166"/>
      <c r="AS80" s="166"/>
      <c r="AT80" s="166"/>
      <c r="AU80" s="166"/>
      <c r="AV80" s="166"/>
      <c r="AW80" s="166"/>
      <c r="AX80" s="166"/>
      <c r="AY80" s="166"/>
      <c r="AZ80" s="166"/>
      <c r="BA80" s="166"/>
      <c r="BB80" s="166"/>
      <c r="BC80" s="166"/>
      <c r="BD80" s="166"/>
      <c r="BE80" s="166"/>
      <c r="BF80" s="166"/>
      <c r="BG80" s="166"/>
      <c r="BH80" s="166"/>
      <c r="BI80" s="166"/>
      <c r="BJ80" s="166"/>
      <c r="BK80" s="166"/>
      <c r="BL80" s="166"/>
      <c r="BM80" s="166"/>
      <c r="BN80" s="166"/>
      <c r="BO80" s="166"/>
      <c r="BP80" s="166"/>
      <c r="BQ80" s="166"/>
      <c r="BR80" s="166"/>
      <c r="BS80" s="166"/>
      <c r="BT80" s="166"/>
      <c r="BU80" s="166"/>
      <c r="BV80" s="166"/>
      <c r="BW80" s="166"/>
    </row>
    <row r="81" spans="2:75" ht="30.75" thickBot="1" x14ac:dyDescent="0.25">
      <c r="B81" s="194" t="s">
        <v>63</v>
      </c>
      <c r="C81" s="744" t="s">
        <v>299</v>
      </c>
      <c r="D81" s="738"/>
      <c r="E81" s="738"/>
      <c r="F81" s="738"/>
      <c r="G81" s="738"/>
      <c r="H81" s="738"/>
      <c r="I81" s="739"/>
      <c r="J81" s="735"/>
      <c r="K81" s="753"/>
      <c r="L81" s="166"/>
      <c r="M81" s="166"/>
      <c r="N81" s="166"/>
      <c r="O81" s="166"/>
      <c r="P81" s="166"/>
      <c r="Q81" s="166"/>
      <c r="R81" s="166"/>
      <c r="S81" s="166"/>
      <c r="T81" s="166"/>
      <c r="U81" s="166"/>
      <c r="V81" s="166"/>
      <c r="W81" s="166"/>
      <c r="X81" s="166"/>
      <c r="Y81" s="166"/>
      <c r="Z81" s="166"/>
      <c r="AA81" s="166"/>
      <c r="AB81" s="166"/>
      <c r="AC81" s="166"/>
      <c r="AD81" s="166"/>
      <c r="AE81" s="166"/>
      <c r="AF81" s="166"/>
      <c r="AG81" s="166"/>
      <c r="AH81" s="166"/>
      <c r="AI81" s="166"/>
      <c r="AJ81" s="166"/>
      <c r="AK81" s="166"/>
      <c r="AL81" s="166"/>
      <c r="AM81" s="166"/>
      <c r="AN81" s="166"/>
      <c r="AO81" s="166"/>
      <c r="AP81" s="166"/>
      <c r="AQ81" s="166"/>
      <c r="AR81" s="166"/>
      <c r="AS81" s="166"/>
      <c r="AT81" s="166"/>
      <c r="AU81" s="166"/>
      <c r="AV81" s="166"/>
      <c r="AW81" s="166"/>
      <c r="AX81" s="166"/>
      <c r="AY81" s="166"/>
      <c r="AZ81" s="166"/>
      <c r="BA81" s="166"/>
      <c r="BB81" s="166"/>
      <c r="BC81" s="166"/>
      <c r="BD81" s="166"/>
      <c r="BE81" s="166"/>
      <c r="BF81" s="166"/>
      <c r="BG81" s="166"/>
      <c r="BH81" s="166"/>
      <c r="BI81" s="166"/>
      <c r="BJ81" s="166"/>
      <c r="BK81" s="166"/>
      <c r="BL81" s="166"/>
      <c r="BM81" s="166"/>
      <c r="BN81" s="166"/>
      <c r="BO81" s="166"/>
      <c r="BP81" s="166"/>
      <c r="BQ81" s="166"/>
      <c r="BR81" s="166"/>
      <c r="BS81" s="166"/>
      <c r="BT81" s="166"/>
      <c r="BU81" s="166"/>
      <c r="BV81" s="166"/>
      <c r="BW81" s="166"/>
    </row>
    <row r="82" spans="2:75" ht="36" customHeight="1" thickBot="1" x14ac:dyDescent="0.25">
      <c r="B82" s="194" t="s">
        <v>245</v>
      </c>
      <c r="C82" s="195" t="s">
        <v>438</v>
      </c>
      <c r="D82" s="744" t="s">
        <v>300</v>
      </c>
      <c r="E82" s="738"/>
      <c r="F82" s="745"/>
      <c r="G82" s="195" t="s">
        <v>439</v>
      </c>
      <c r="H82" s="744"/>
      <c r="I82" s="739"/>
      <c r="J82" s="735"/>
      <c r="K82" s="753"/>
      <c r="L82" s="166"/>
      <c r="M82" s="166"/>
      <c r="N82" s="166"/>
      <c r="O82" s="166"/>
      <c r="P82" s="166"/>
      <c r="Q82" s="166"/>
      <c r="R82" s="166"/>
      <c r="S82" s="166"/>
      <c r="T82" s="166"/>
      <c r="U82" s="166"/>
      <c r="V82" s="166"/>
      <c r="W82" s="166"/>
      <c r="X82" s="166"/>
      <c r="Y82" s="166"/>
      <c r="Z82" s="166"/>
      <c r="AA82" s="166"/>
      <c r="AB82" s="166"/>
      <c r="AC82" s="166"/>
      <c r="AD82" s="166"/>
      <c r="AE82" s="166"/>
      <c r="AF82" s="166"/>
      <c r="AG82" s="166"/>
      <c r="AH82" s="166"/>
      <c r="AI82" s="166"/>
      <c r="AJ82" s="166"/>
      <c r="AK82" s="166"/>
      <c r="AL82" s="166"/>
      <c r="AM82" s="166"/>
      <c r="AN82" s="166"/>
      <c r="AO82" s="166"/>
      <c r="AP82" s="166"/>
      <c r="AQ82" s="166"/>
      <c r="AR82" s="166"/>
      <c r="AS82" s="166"/>
      <c r="AT82" s="166"/>
      <c r="AU82" s="166"/>
      <c r="AV82" s="166"/>
      <c r="AW82" s="166"/>
      <c r="AX82" s="166"/>
      <c r="AY82" s="166"/>
      <c r="AZ82" s="166"/>
      <c r="BA82" s="166"/>
      <c r="BB82" s="166"/>
      <c r="BC82" s="166"/>
      <c r="BD82" s="166"/>
      <c r="BE82" s="166"/>
      <c r="BF82" s="166"/>
      <c r="BG82" s="166"/>
      <c r="BH82" s="166"/>
      <c r="BI82" s="166"/>
      <c r="BJ82" s="166"/>
      <c r="BK82" s="166"/>
      <c r="BL82" s="166"/>
      <c r="BM82" s="166"/>
      <c r="BN82" s="166"/>
      <c r="BO82" s="166"/>
      <c r="BP82" s="166"/>
      <c r="BQ82" s="166"/>
      <c r="BR82" s="166"/>
      <c r="BS82" s="166"/>
      <c r="BT82" s="166"/>
      <c r="BU82" s="166"/>
      <c r="BV82" s="166"/>
      <c r="BW82" s="166"/>
    </row>
    <row r="83" spans="2:75" ht="15" thickBot="1" x14ac:dyDescent="0.25">
      <c r="B83" s="743" t="s">
        <v>246</v>
      </c>
      <c r="C83" s="741"/>
      <c r="D83" s="742"/>
      <c r="E83" s="743" t="s">
        <v>247</v>
      </c>
      <c r="F83" s="741"/>
      <c r="G83" s="742"/>
      <c r="H83" s="743" t="s">
        <v>248</v>
      </c>
      <c r="I83" s="742"/>
      <c r="J83" s="750"/>
      <c r="K83" s="750"/>
      <c r="L83" s="166"/>
      <c r="M83" s="166"/>
      <c r="N83" s="166"/>
      <c r="O83" s="166"/>
      <c r="P83" s="166"/>
      <c r="Q83" s="166"/>
      <c r="R83" s="166"/>
      <c r="S83" s="166"/>
      <c r="T83" s="166"/>
      <c r="U83" s="166"/>
      <c r="V83" s="166"/>
      <c r="W83" s="166"/>
      <c r="X83" s="166"/>
      <c r="Y83" s="166"/>
      <c r="Z83" s="166"/>
      <c r="AA83" s="166"/>
      <c r="AB83" s="166"/>
      <c r="AC83" s="166"/>
      <c r="AD83" s="166"/>
      <c r="AE83" s="166"/>
      <c r="AF83" s="166"/>
      <c r="AG83" s="166"/>
      <c r="AH83" s="166"/>
      <c r="AI83" s="166"/>
      <c r="AJ83" s="166"/>
      <c r="AK83" s="166"/>
      <c r="AL83" s="166"/>
      <c r="AM83" s="166"/>
      <c r="AN83" s="166"/>
      <c r="AO83" s="166"/>
      <c r="AP83" s="166"/>
      <c r="AQ83" s="166"/>
      <c r="AR83" s="166"/>
      <c r="AS83" s="166"/>
      <c r="AT83" s="166"/>
      <c r="AU83" s="166"/>
      <c r="AV83" s="166"/>
      <c r="AW83" s="166"/>
      <c r="AX83" s="166"/>
      <c r="AY83" s="166"/>
      <c r="AZ83" s="166"/>
      <c r="BA83" s="166"/>
      <c r="BB83" s="166"/>
      <c r="BC83" s="166"/>
      <c r="BD83" s="166"/>
      <c r="BE83" s="166"/>
      <c r="BF83" s="166"/>
      <c r="BG83" s="166"/>
      <c r="BH83" s="166"/>
      <c r="BI83" s="166"/>
      <c r="BJ83" s="166"/>
      <c r="BK83" s="166"/>
      <c r="BL83" s="166"/>
      <c r="BM83" s="166"/>
      <c r="BN83" s="166"/>
      <c r="BO83" s="166"/>
      <c r="BP83" s="166"/>
      <c r="BQ83" s="166"/>
      <c r="BR83" s="166"/>
      <c r="BS83" s="166"/>
      <c r="BT83" s="166"/>
      <c r="BU83" s="166"/>
      <c r="BV83" s="166"/>
      <c r="BW83" s="166"/>
    </row>
    <row r="84" spans="2:75" ht="15" thickBot="1" x14ac:dyDescent="0.25">
      <c r="B84" s="208" t="s">
        <v>249</v>
      </c>
      <c r="C84" s="208" t="s">
        <v>250</v>
      </c>
      <c r="D84" s="208" t="s">
        <v>251</v>
      </c>
      <c r="E84" s="208" t="s">
        <v>249</v>
      </c>
      <c r="F84" s="208" t="s">
        <v>252</v>
      </c>
      <c r="G84" s="208" t="s">
        <v>253</v>
      </c>
      <c r="H84" s="208" t="s">
        <v>249</v>
      </c>
      <c r="I84" s="209" t="s">
        <v>254</v>
      </c>
      <c r="J84" s="750"/>
      <c r="K84" s="750"/>
      <c r="L84" s="166"/>
      <c r="M84" s="166"/>
      <c r="N84" s="166"/>
      <c r="O84" s="166"/>
      <c r="P84" s="166"/>
      <c r="Q84" s="166"/>
      <c r="R84" s="166"/>
      <c r="S84" s="166"/>
      <c r="T84" s="166"/>
      <c r="U84" s="166"/>
      <c r="V84" s="166"/>
      <c r="W84" s="166"/>
      <c r="X84" s="166"/>
      <c r="Y84" s="166"/>
      <c r="Z84" s="166"/>
      <c r="AA84" s="166"/>
      <c r="AB84" s="166"/>
      <c r="AC84" s="166"/>
      <c r="AD84" s="166"/>
      <c r="AE84" s="166"/>
      <c r="AF84" s="166"/>
      <c r="AG84" s="166"/>
      <c r="AH84" s="166"/>
      <c r="AI84" s="166"/>
      <c r="AJ84" s="166"/>
      <c r="AK84" s="166"/>
      <c r="AL84" s="166"/>
      <c r="AM84" s="166"/>
      <c r="AN84" s="166"/>
      <c r="AO84" s="166"/>
      <c r="AP84" s="166"/>
      <c r="AQ84" s="166"/>
      <c r="AR84" s="166"/>
      <c r="AS84" s="166"/>
      <c r="AT84" s="166"/>
      <c r="AU84" s="166"/>
      <c r="AV84" s="166"/>
      <c r="AW84" s="166"/>
      <c r="AX84" s="166"/>
      <c r="AY84" s="166"/>
      <c r="AZ84" s="166"/>
      <c r="BA84" s="166"/>
      <c r="BB84" s="166"/>
      <c r="BC84" s="166"/>
      <c r="BD84" s="166"/>
      <c r="BE84" s="166"/>
      <c r="BF84" s="166"/>
      <c r="BG84" s="166"/>
      <c r="BH84" s="166"/>
      <c r="BI84" s="166"/>
      <c r="BJ84" s="166"/>
      <c r="BK84" s="166"/>
      <c r="BL84" s="166"/>
      <c r="BM84" s="166"/>
      <c r="BN84" s="166"/>
      <c r="BO84" s="166"/>
      <c r="BP84" s="166"/>
      <c r="BQ84" s="166"/>
      <c r="BR84" s="166"/>
      <c r="BS84" s="166"/>
      <c r="BT84" s="166"/>
      <c r="BU84" s="166"/>
      <c r="BV84" s="166"/>
      <c r="BW84" s="166"/>
    </row>
    <row r="85" spans="2:75" ht="90" thickBot="1" x14ac:dyDescent="0.25">
      <c r="B85" s="210" t="s">
        <v>255</v>
      </c>
      <c r="C85" s="213" t="s">
        <v>301</v>
      </c>
      <c r="D85" s="213"/>
      <c r="E85" s="210" t="s">
        <v>256</v>
      </c>
      <c r="F85" s="213"/>
      <c r="G85" s="213" t="s">
        <v>1028</v>
      </c>
      <c r="H85" s="210" t="s">
        <v>257</v>
      </c>
      <c r="I85" s="214" t="s">
        <v>930</v>
      </c>
      <c r="J85" s="750"/>
      <c r="K85" s="751"/>
      <c r="L85" s="166"/>
      <c r="M85" s="166"/>
      <c r="N85" s="166"/>
      <c r="O85" s="166"/>
      <c r="P85" s="166"/>
      <c r="Q85" s="166"/>
      <c r="R85" s="166"/>
      <c r="S85" s="166"/>
      <c r="T85" s="166"/>
      <c r="U85" s="166"/>
      <c r="V85" s="166"/>
      <c r="W85" s="166"/>
      <c r="X85" s="166"/>
      <c r="Y85" s="166"/>
      <c r="Z85" s="166"/>
      <c r="AA85" s="166"/>
      <c r="AB85" s="166"/>
      <c r="AC85" s="166"/>
      <c r="AD85" s="166"/>
      <c r="AE85" s="166"/>
      <c r="AF85" s="166"/>
      <c r="AG85" s="166"/>
      <c r="AH85" s="166"/>
      <c r="AI85" s="166"/>
      <c r="AJ85" s="166"/>
      <c r="AK85" s="166"/>
      <c r="AL85" s="166"/>
      <c r="AM85" s="166"/>
      <c r="AN85" s="166"/>
      <c r="AO85" s="166"/>
      <c r="AP85" s="166"/>
      <c r="AQ85" s="166"/>
      <c r="AR85" s="166"/>
      <c r="AS85" s="166"/>
      <c r="AT85" s="166"/>
      <c r="AU85" s="166"/>
      <c r="AV85" s="166"/>
      <c r="AW85" s="166"/>
      <c r="AX85" s="166"/>
      <c r="AY85" s="166"/>
      <c r="AZ85" s="166"/>
      <c r="BA85" s="166"/>
      <c r="BB85" s="166"/>
      <c r="BC85" s="166"/>
      <c r="BD85" s="166"/>
      <c r="BE85" s="166"/>
      <c r="BF85" s="166"/>
      <c r="BG85" s="166"/>
      <c r="BH85" s="166"/>
      <c r="BI85" s="166"/>
      <c r="BJ85" s="166"/>
      <c r="BK85" s="166"/>
      <c r="BL85" s="166"/>
      <c r="BM85" s="166"/>
      <c r="BN85" s="166"/>
      <c r="BO85" s="166"/>
      <c r="BP85" s="166"/>
      <c r="BQ85" s="166"/>
      <c r="BR85" s="166"/>
      <c r="BS85" s="166"/>
      <c r="BT85" s="166"/>
      <c r="BU85" s="166"/>
      <c r="BV85" s="166"/>
      <c r="BW85" s="166"/>
    </row>
    <row r="86" spans="2:75" ht="153.75" thickBot="1" x14ac:dyDescent="0.25">
      <c r="B86" s="210" t="s">
        <v>258</v>
      </c>
      <c r="C86" s="168"/>
      <c r="D86" s="168" t="s">
        <v>932</v>
      </c>
      <c r="E86" s="210" t="s">
        <v>259</v>
      </c>
      <c r="F86" s="168" t="s">
        <v>969</v>
      </c>
      <c r="G86" s="168"/>
      <c r="H86" s="210" t="s">
        <v>260</v>
      </c>
      <c r="I86" s="169" t="s">
        <v>1029</v>
      </c>
      <c r="J86" s="750"/>
      <c r="K86" s="751"/>
      <c r="L86" s="166"/>
      <c r="M86" s="166"/>
      <c r="N86" s="166"/>
      <c r="O86" s="166"/>
      <c r="P86" s="166"/>
      <c r="Q86" s="166"/>
      <c r="R86" s="166"/>
      <c r="S86" s="166"/>
      <c r="T86" s="166"/>
      <c r="U86" s="166"/>
      <c r="V86" s="166"/>
      <c r="W86" s="166"/>
      <c r="X86" s="166"/>
      <c r="Y86" s="166"/>
      <c r="Z86" s="166"/>
      <c r="AA86" s="166"/>
      <c r="AB86" s="166"/>
      <c r="AC86" s="166"/>
      <c r="AD86" s="166"/>
      <c r="AE86" s="166"/>
      <c r="AF86" s="166"/>
      <c r="AG86" s="166"/>
      <c r="AH86" s="166"/>
      <c r="AI86" s="166"/>
      <c r="AJ86" s="166"/>
      <c r="AK86" s="166"/>
      <c r="AL86" s="166"/>
      <c r="AM86" s="166"/>
      <c r="AN86" s="166"/>
      <c r="AO86" s="166"/>
      <c r="AP86" s="166"/>
      <c r="AQ86" s="166"/>
      <c r="AR86" s="166"/>
      <c r="AS86" s="166"/>
      <c r="AT86" s="166"/>
      <c r="AU86" s="166"/>
      <c r="AV86" s="166"/>
      <c r="AW86" s="166"/>
      <c r="AX86" s="166"/>
      <c r="AY86" s="166"/>
      <c r="AZ86" s="166"/>
      <c r="BA86" s="166"/>
      <c r="BB86" s="166"/>
      <c r="BC86" s="166"/>
      <c r="BD86" s="166"/>
      <c r="BE86" s="166"/>
      <c r="BF86" s="166"/>
      <c r="BG86" s="166"/>
      <c r="BH86" s="166"/>
      <c r="BI86" s="166"/>
      <c r="BJ86" s="166"/>
      <c r="BK86" s="166"/>
      <c r="BL86" s="166"/>
      <c r="BM86" s="166"/>
      <c r="BN86" s="166"/>
      <c r="BO86" s="166"/>
      <c r="BP86" s="166"/>
      <c r="BQ86" s="166"/>
      <c r="BR86" s="166"/>
      <c r="BS86" s="166"/>
      <c r="BT86" s="166"/>
      <c r="BU86" s="166"/>
      <c r="BV86" s="166"/>
      <c r="BW86" s="166"/>
    </row>
    <row r="87" spans="2:75" ht="77.25" thickBot="1" x14ac:dyDescent="0.25">
      <c r="B87" s="210" t="s">
        <v>261</v>
      </c>
      <c r="C87" s="168" t="s">
        <v>965</v>
      </c>
      <c r="D87" s="168"/>
      <c r="E87" s="210" t="s">
        <v>262</v>
      </c>
      <c r="F87" s="168"/>
      <c r="G87" s="168" t="s">
        <v>933</v>
      </c>
      <c r="H87" s="210" t="s">
        <v>263</v>
      </c>
      <c r="I87" s="546" t="s">
        <v>970</v>
      </c>
      <c r="J87" s="750"/>
      <c r="K87" s="751"/>
      <c r="L87" s="166"/>
      <c r="M87" s="166"/>
      <c r="N87" s="166"/>
      <c r="O87" s="166"/>
      <c r="P87" s="166"/>
      <c r="Q87" s="166"/>
      <c r="R87" s="166"/>
      <c r="S87" s="166"/>
      <c r="T87" s="166"/>
      <c r="U87" s="166"/>
      <c r="V87" s="166"/>
      <c r="W87" s="166"/>
      <c r="X87" s="166"/>
      <c r="Y87" s="166"/>
      <c r="Z87" s="166"/>
      <c r="AA87" s="166"/>
      <c r="AB87" s="166"/>
      <c r="AC87" s="166"/>
      <c r="AD87" s="166"/>
      <c r="AE87" s="166"/>
      <c r="AF87" s="166"/>
      <c r="AG87" s="166"/>
      <c r="AH87" s="166"/>
      <c r="AI87" s="166"/>
      <c r="AJ87" s="166"/>
      <c r="AK87" s="166"/>
      <c r="AL87" s="166"/>
      <c r="AM87" s="166"/>
      <c r="AN87" s="166"/>
      <c r="AO87" s="166"/>
      <c r="AP87" s="166"/>
      <c r="AQ87" s="166"/>
      <c r="AR87" s="166"/>
      <c r="AS87" s="166"/>
      <c r="AT87" s="166"/>
      <c r="AU87" s="166"/>
      <c r="AV87" s="166"/>
      <c r="AW87" s="166"/>
      <c r="AX87" s="166"/>
      <c r="AY87" s="166"/>
      <c r="AZ87" s="166"/>
      <c r="BA87" s="166"/>
      <c r="BB87" s="166"/>
      <c r="BC87" s="166"/>
      <c r="BD87" s="166"/>
      <c r="BE87" s="166"/>
      <c r="BF87" s="166"/>
      <c r="BG87" s="166"/>
      <c r="BH87" s="166"/>
      <c r="BI87" s="166"/>
      <c r="BJ87" s="166"/>
      <c r="BK87" s="166"/>
      <c r="BL87" s="166"/>
      <c r="BM87" s="166"/>
      <c r="BN87" s="166"/>
      <c r="BO87" s="166"/>
      <c r="BP87" s="166"/>
      <c r="BQ87" s="166"/>
      <c r="BR87" s="166"/>
      <c r="BS87" s="166"/>
      <c r="BT87" s="166"/>
      <c r="BU87" s="166"/>
      <c r="BV87" s="166"/>
      <c r="BW87" s="166"/>
    </row>
    <row r="88" spans="2:75" ht="102.75" thickBot="1" x14ac:dyDescent="0.25">
      <c r="B88" s="210" t="s">
        <v>264</v>
      </c>
      <c r="C88" s="168" t="s">
        <v>1030</v>
      </c>
      <c r="D88" s="168"/>
      <c r="E88" s="210" t="s">
        <v>265</v>
      </c>
      <c r="F88" s="168" t="s">
        <v>971</v>
      </c>
      <c r="G88" s="168" t="s">
        <v>934</v>
      </c>
      <c r="H88" s="210" t="s">
        <v>266</v>
      </c>
      <c r="I88" s="169" t="s">
        <v>931</v>
      </c>
      <c r="J88" s="175"/>
      <c r="K88" s="241"/>
      <c r="L88" s="166"/>
      <c r="M88" s="166"/>
      <c r="N88" s="166"/>
      <c r="O88" s="166"/>
      <c r="P88" s="166"/>
      <c r="Q88" s="166"/>
      <c r="R88" s="166"/>
      <c r="S88" s="166"/>
      <c r="T88" s="166"/>
      <c r="U88" s="166"/>
      <c r="V88" s="166"/>
      <c r="W88" s="166"/>
      <c r="X88" s="166"/>
      <c r="Y88" s="166"/>
      <c r="Z88" s="166"/>
      <c r="AA88" s="166"/>
      <c r="AB88" s="166"/>
      <c r="AC88" s="166"/>
      <c r="AD88" s="166"/>
      <c r="AE88" s="166"/>
      <c r="AF88" s="166"/>
      <c r="AG88" s="166"/>
      <c r="AH88" s="166"/>
      <c r="AI88" s="166"/>
      <c r="AJ88" s="166"/>
      <c r="AK88" s="166"/>
      <c r="AL88" s="166"/>
      <c r="AM88" s="166"/>
      <c r="AN88" s="166"/>
      <c r="AO88" s="166"/>
      <c r="AP88" s="166"/>
      <c r="AQ88" s="166"/>
      <c r="AR88" s="166"/>
      <c r="AS88" s="166"/>
      <c r="AT88" s="166"/>
      <c r="AU88" s="166"/>
      <c r="AV88" s="166"/>
      <c r="AW88" s="166"/>
      <c r="AX88" s="166"/>
      <c r="AY88" s="166"/>
      <c r="AZ88" s="166"/>
      <c r="BA88" s="166"/>
      <c r="BB88" s="166"/>
      <c r="BC88" s="166"/>
      <c r="BD88" s="166"/>
      <c r="BE88" s="166"/>
      <c r="BF88" s="166"/>
      <c r="BG88" s="166"/>
      <c r="BH88" s="166"/>
      <c r="BI88" s="166"/>
      <c r="BJ88" s="166"/>
      <c r="BK88" s="166"/>
      <c r="BL88" s="166"/>
      <c r="BM88" s="166"/>
      <c r="BN88" s="166"/>
      <c r="BO88" s="166"/>
      <c r="BP88" s="166"/>
      <c r="BQ88" s="166"/>
      <c r="BR88" s="166"/>
      <c r="BS88" s="166"/>
      <c r="BT88" s="166"/>
      <c r="BU88" s="166"/>
      <c r="BV88" s="166"/>
      <c r="BW88" s="166"/>
    </row>
    <row r="89" spans="2:75" ht="332.25" thickBot="1" x14ac:dyDescent="0.25">
      <c r="B89" s="210" t="s">
        <v>267</v>
      </c>
      <c r="C89" s="168" t="s">
        <v>1031</v>
      </c>
      <c r="D89" s="168"/>
      <c r="E89" s="210" t="s">
        <v>268</v>
      </c>
      <c r="F89" s="168"/>
      <c r="G89" s="168" t="s">
        <v>1042</v>
      </c>
      <c r="H89" s="210" t="s">
        <v>269</v>
      </c>
      <c r="I89" s="169" t="s">
        <v>1032</v>
      </c>
      <c r="J89" s="175"/>
      <c r="K89" s="175"/>
      <c r="L89" s="166"/>
      <c r="M89" s="166"/>
      <c r="N89" s="166"/>
      <c r="O89" s="166"/>
      <c r="P89" s="166"/>
      <c r="Q89" s="166"/>
      <c r="R89" s="166"/>
      <c r="S89" s="166"/>
      <c r="T89" s="166"/>
      <c r="U89" s="166"/>
      <c r="V89" s="166"/>
      <c r="W89" s="166"/>
      <c r="X89" s="166"/>
      <c r="Y89" s="166"/>
      <c r="Z89" s="166"/>
      <c r="AA89" s="166"/>
      <c r="AB89" s="166"/>
      <c r="AC89" s="166"/>
      <c r="AD89" s="166"/>
      <c r="AE89" s="166"/>
      <c r="AF89" s="166"/>
      <c r="AG89" s="166"/>
      <c r="AH89" s="166"/>
      <c r="AI89" s="166"/>
      <c r="AJ89" s="166"/>
      <c r="AK89" s="166"/>
      <c r="AL89" s="166"/>
      <c r="AM89" s="166"/>
      <c r="AN89" s="166"/>
      <c r="AO89" s="166"/>
      <c r="AP89" s="166"/>
      <c r="AQ89" s="166"/>
      <c r="AR89" s="166"/>
      <c r="AS89" s="166"/>
      <c r="AT89" s="166"/>
      <c r="AU89" s="166"/>
      <c r="AV89" s="166"/>
      <c r="AW89" s="166"/>
      <c r="AX89" s="166"/>
      <c r="AY89" s="166"/>
      <c r="AZ89" s="166"/>
      <c r="BA89" s="166"/>
      <c r="BB89" s="166"/>
      <c r="BC89" s="166"/>
      <c r="BD89" s="166"/>
      <c r="BE89" s="166"/>
      <c r="BF89" s="166"/>
      <c r="BG89" s="166"/>
      <c r="BH89" s="166"/>
      <c r="BI89" s="166"/>
      <c r="BJ89" s="166"/>
      <c r="BK89" s="166"/>
      <c r="BL89" s="166"/>
      <c r="BM89" s="166"/>
      <c r="BN89" s="166"/>
      <c r="BO89" s="166"/>
      <c r="BP89" s="166"/>
      <c r="BQ89" s="166"/>
      <c r="BR89" s="166"/>
      <c r="BS89" s="166"/>
      <c r="BT89" s="166"/>
      <c r="BU89" s="166"/>
      <c r="BV89" s="166"/>
      <c r="BW89" s="166"/>
    </row>
    <row r="90" spans="2:75" ht="166.5" thickBot="1" x14ac:dyDescent="0.25">
      <c r="B90" s="211" t="s">
        <v>270</v>
      </c>
      <c r="C90" s="215"/>
      <c r="D90" s="215" t="s">
        <v>1033</v>
      </c>
      <c r="E90" s="211" t="s">
        <v>271</v>
      </c>
      <c r="F90" s="215"/>
      <c r="G90" s="215" t="s">
        <v>972</v>
      </c>
      <c r="H90" s="211" t="s">
        <v>272</v>
      </c>
      <c r="I90" s="216" t="s">
        <v>973</v>
      </c>
      <c r="J90" s="175"/>
      <c r="K90" s="175"/>
      <c r="L90" s="166"/>
      <c r="M90" s="166"/>
      <c r="N90" s="166"/>
      <c r="O90" s="166"/>
      <c r="P90" s="166"/>
      <c r="Q90" s="166"/>
      <c r="R90" s="166"/>
      <c r="S90" s="166"/>
      <c r="T90" s="166"/>
      <c r="U90" s="166"/>
      <c r="V90" s="166"/>
      <c r="W90" s="166"/>
      <c r="X90" s="166"/>
      <c r="Y90" s="166"/>
      <c r="Z90" s="166"/>
      <c r="AA90" s="166"/>
      <c r="AB90" s="166"/>
      <c r="AC90" s="166"/>
      <c r="AD90" s="166"/>
      <c r="AE90" s="166"/>
      <c r="AF90" s="166"/>
      <c r="AG90" s="166"/>
      <c r="AH90" s="166"/>
      <c r="AI90" s="166"/>
      <c r="AJ90" s="166"/>
      <c r="AK90" s="166"/>
      <c r="AL90" s="166"/>
      <c r="AM90" s="166"/>
      <c r="AN90" s="166"/>
      <c r="AO90" s="166"/>
      <c r="AP90" s="166"/>
      <c r="AQ90" s="166"/>
      <c r="AR90" s="166"/>
      <c r="AS90" s="166"/>
      <c r="AT90" s="166"/>
      <c r="AU90" s="166"/>
      <c r="AV90" s="166"/>
      <c r="AW90" s="166"/>
      <c r="AX90" s="166"/>
      <c r="AY90" s="166"/>
      <c r="AZ90" s="166"/>
      <c r="BA90" s="166"/>
      <c r="BB90" s="166"/>
      <c r="BC90" s="166"/>
      <c r="BD90" s="166"/>
      <c r="BE90" s="166"/>
      <c r="BF90" s="166"/>
      <c r="BG90" s="166"/>
      <c r="BH90" s="166"/>
      <c r="BI90" s="166"/>
      <c r="BJ90" s="166"/>
      <c r="BK90" s="166"/>
      <c r="BL90" s="166"/>
      <c r="BM90" s="166"/>
      <c r="BN90" s="166"/>
      <c r="BO90" s="166"/>
      <c r="BP90" s="166"/>
      <c r="BQ90" s="166"/>
      <c r="BR90" s="166"/>
      <c r="BS90" s="166"/>
      <c r="BT90" s="166"/>
      <c r="BU90" s="166"/>
      <c r="BV90" s="166"/>
      <c r="BW90" s="166"/>
    </row>
    <row r="91" spans="2:75" ht="174" customHeight="1" thickBot="1" x14ac:dyDescent="0.25">
      <c r="B91" s="171"/>
      <c r="C91" s="172"/>
      <c r="D91" s="172"/>
      <c r="E91" s="173"/>
      <c r="F91" s="172"/>
      <c r="G91" s="172"/>
      <c r="H91" s="217" t="s">
        <v>461</v>
      </c>
      <c r="I91" s="212" t="s">
        <v>1021</v>
      </c>
      <c r="J91" s="175"/>
      <c r="K91" s="175"/>
      <c r="L91" s="166"/>
      <c r="M91" s="166"/>
      <c r="N91" s="166"/>
      <c r="O91" s="166"/>
      <c r="P91" s="166"/>
      <c r="Q91" s="166"/>
      <c r="R91" s="166"/>
      <c r="S91" s="166"/>
      <c r="T91" s="166"/>
      <c r="U91" s="166"/>
      <c r="V91" s="166"/>
      <c r="W91" s="166"/>
      <c r="X91" s="166"/>
      <c r="Y91" s="166"/>
      <c r="Z91" s="166"/>
      <c r="AA91" s="166"/>
      <c r="AB91" s="166"/>
      <c r="AC91" s="166"/>
      <c r="AD91" s="166"/>
      <c r="AE91" s="166"/>
      <c r="AF91" s="166"/>
      <c r="AG91" s="166"/>
      <c r="AH91" s="166"/>
      <c r="AI91" s="166"/>
      <c r="AJ91" s="166"/>
      <c r="AK91" s="166"/>
      <c r="AL91" s="166"/>
      <c r="AM91" s="166"/>
      <c r="AN91" s="166"/>
      <c r="AO91" s="166"/>
      <c r="AP91" s="166"/>
      <c r="AQ91" s="166"/>
      <c r="AR91" s="166"/>
      <c r="AS91" s="166"/>
      <c r="AT91" s="166"/>
      <c r="AU91" s="166"/>
      <c r="AV91" s="166"/>
      <c r="AW91" s="166"/>
      <c r="AX91" s="166"/>
      <c r="AY91" s="166"/>
      <c r="AZ91" s="166"/>
      <c r="BA91" s="166"/>
      <c r="BB91" s="166"/>
      <c r="BC91" s="166"/>
      <c r="BD91" s="166"/>
      <c r="BE91" s="166"/>
      <c r="BF91" s="166"/>
      <c r="BG91" s="166"/>
      <c r="BH91" s="166"/>
      <c r="BI91" s="166"/>
      <c r="BJ91" s="166"/>
      <c r="BK91" s="166"/>
      <c r="BL91" s="166"/>
      <c r="BM91" s="166"/>
      <c r="BN91" s="166"/>
      <c r="BO91" s="166"/>
      <c r="BP91" s="166"/>
      <c r="BQ91" s="166"/>
      <c r="BR91" s="166"/>
      <c r="BS91" s="166"/>
      <c r="BT91" s="166"/>
      <c r="BU91" s="166"/>
      <c r="BV91" s="166"/>
      <c r="BW91" s="166"/>
    </row>
    <row r="92" spans="2:75" ht="15" customHeight="1" thickBot="1" x14ac:dyDescent="0.25">
      <c r="B92" s="166"/>
      <c r="C92" s="166"/>
      <c r="D92" s="166"/>
      <c r="E92" s="166"/>
      <c r="F92" s="166"/>
      <c r="G92" s="166"/>
      <c r="H92" s="166"/>
      <c r="I92" s="166"/>
      <c r="J92" s="175"/>
      <c r="K92" s="175"/>
      <c r="L92" s="166"/>
      <c r="M92" s="166"/>
      <c r="N92" s="166"/>
      <c r="O92" s="166"/>
      <c r="P92" s="166"/>
      <c r="Q92" s="166"/>
      <c r="R92" s="166"/>
      <c r="S92" s="166"/>
      <c r="T92" s="166"/>
      <c r="U92" s="166"/>
      <c r="V92" s="166"/>
      <c r="W92" s="166"/>
      <c r="X92" s="166"/>
      <c r="Y92" s="166"/>
      <c r="Z92" s="166"/>
      <c r="AA92" s="166"/>
      <c r="AB92" s="166"/>
      <c r="AC92" s="166"/>
      <c r="AD92" s="166"/>
      <c r="AE92" s="166"/>
      <c r="AF92" s="166"/>
      <c r="AG92" s="166"/>
      <c r="AH92" s="166"/>
      <c r="AI92" s="166"/>
      <c r="AJ92" s="166"/>
      <c r="AK92" s="166"/>
      <c r="AL92" s="166"/>
      <c r="AM92" s="166"/>
      <c r="AN92" s="166"/>
      <c r="AO92" s="166"/>
      <c r="AP92" s="166"/>
      <c r="AQ92" s="166"/>
      <c r="AR92" s="166"/>
      <c r="AS92" s="166"/>
      <c r="AT92" s="166"/>
      <c r="AU92" s="166"/>
      <c r="AV92" s="166"/>
      <c r="AW92" s="166"/>
      <c r="AX92" s="166"/>
      <c r="AY92" s="166"/>
      <c r="AZ92" s="166"/>
      <c r="BA92" s="166"/>
      <c r="BB92" s="166"/>
      <c r="BC92" s="166"/>
      <c r="BD92" s="166"/>
      <c r="BE92" s="166"/>
      <c r="BF92" s="166"/>
      <c r="BG92" s="166"/>
      <c r="BH92" s="166"/>
      <c r="BI92" s="166"/>
      <c r="BJ92" s="166"/>
      <c r="BK92" s="166"/>
      <c r="BL92" s="166"/>
      <c r="BM92" s="166"/>
      <c r="BN92" s="166"/>
      <c r="BO92" s="166"/>
      <c r="BP92" s="166"/>
      <c r="BQ92" s="166"/>
      <c r="BR92" s="166"/>
      <c r="BS92" s="166"/>
      <c r="BT92" s="166"/>
      <c r="BU92" s="166"/>
      <c r="BV92" s="166"/>
      <c r="BW92" s="166"/>
    </row>
    <row r="93" spans="2:75" ht="15" x14ac:dyDescent="0.2">
      <c r="B93" s="731" t="s">
        <v>16</v>
      </c>
      <c r="C93" s="733" t="s">
        <v>446</v>
      </c>
      <c r="D93" s="726"/>
      <c r="E93" s="726"/>
      <c r="F93" s="726"/>
      <c r="G93" s="726"/>
      <c r="H93" s="726"/>
      <c r="I93" s="727"/>
      <c r="J93" s="175"/>
      <c r="K93" s="240"/>
      <c r="L93" s="166"/>
      <c r="M93" s="166"/>
      <c r="N93" s="166"/>
      <c r="O93" s="166"/>
      <c r="P93" s="166"/>
      <c r="Q93" s="166"/>
      <c r="R93" s="166"/>
      <c r="S93" s="166"/>
      <c r="T93" s="166"/>
      <c r="U93" s="166"/>
      <c r="V93" s="166"/>
      <c r="W93" s="166"/>
      <c r="X93" s="166"/>
      <c r="Y93" s="166"/>
      <c r="Z93" s="166"/>
      <c r="AA93" s="166"/>
      <c r="AB93" s="166"/>
      <c r="AC93" s="166"/>
      <c r="AD93" s="166"/>
      <c r="AE93" s="166"/>
      <c r="AF93" s="166"/>
      <c r="AG93" s="166"/>
      <c r="AH93" s="166"/>
      <c r="AI93" s="166"/>
      <c r="AJ93" s="166"/>
      <c r="AK93" s="166"/>
      <c r="AL93" s="166"/>
      <c r="AM93" s="166"/>
      <c r="AN93" s="166"/>
      <c r="AO93" s="166"/>
      <c r="AP93" s="166"/>
      <c r="AQ93" s="166"/>
      <c r="AR93" s="166"/>
      <c r="AS93" s="166"/>
      <c r="AT93" s="166"/>
      <c r="AU93" s="166"/>
      <c r="AV93" s="166"/>
      <c r="AW93" s="166"/>
      <c r="AX93" s="166"/>
      <c r="AY93" s="166"/>
      <c r="AZ93" s="166"/>
      <c r="BA93" s="166"/>
      <c r="BB93" s="166"/>
      <c r="BC93" s="166"/>
      <c r="BD93" s="166"/>
      <c r="BE93" s="166"/>
      <c r="BF93" s="166"/>
      <c r="BG93" s="166"/>
      <c r="BH93" s="166"/>
      <c r="BI93" s="166"/>
      <c r="BJ93" s="166"/>
      <c r="BK93" s="166"/>
      <c r="BL93" s="166"/>
      <c r="BM93" s="166"/>
      <c r="BN93" s="166"/>
      <c r="BO93" s="166"/>
      <c r="BP93" s="166"/>
      <c r="BQ93" s="166"/>
      <c r="BR93" s="166"/>
      <c r="BS93" s="166"/>
      <c r="BT93" s="166"/>
      <c r="BU93" s="166"/>
      <c r="BV93" s="166"/>
      <c r="BW93" s="166"/>
    </row>
    <row r="94" spans="2:75" ht="15" thickBot="1" x14ac:dyDescent="0.25">
      <c r="B94" s="732"/>
      <c r="C94" s="734"/>
      <c r="D94" s="729"/>
      <c r="E94" s="729"/>
      <c r="F94" s="729"/>
      <c r="G94" s="729"/>
      <c r="H94" s="729"/>
      <c r="I94" s="730"/>
      <c r="J94" s="735"/>
      <c r="K94" s="753"/>
      <c r="L94" s="166"/>
      <c r="M94" s="166"/>
      <c r="N94" s="166"/>
      <c r="O94" s="166"/>
      <c r="P94" s="166"/>
      <c r="Q94" s="166"/>
      <c r="R94" s="166"/>
      <c r="S94" s="166"/>
      <c r="T94" s="166"/>
      <c r="U94" s="166"/>
      <c r="V94" s="166"/>
      <c r="W94" s="166"/>
      <c r="X94" s="166"/>
      <c r="Y94" s="166"/>
      <c r="Z94" s="166"/>
      <c r="AA94" s="166"/>
      <c r="AB94" s="166"/>
      <c r="AC94" s="166"/>
      <c r="AD94" s="166"/>
      <c r="AE94" s="166"/>
      <c r="AF94" s="166"/>
      <c r="AG94" s="166"/>
      <c r="AH94" s="166"/>
      <c r="AI94" s="166"/>
      <c r="AJ94" s="166"/>
      <c r="AK94" s="166"/>
      <c r="AL94" s="166"/>
      <c r="AM94" s="166"/>
      <c r="AN94" s="166"/>
      <c r="AO94" s="166"/>
      <c r="AP94" s="166"/>
      <c r="AQ94" s="166"/>
      <c r="AR94" s="166"/>
      <c r="AS94" s="166"/>
      <c r="AT94" s="166"/>
      <c r="AU94" s="166"/>
      <c r="AV94" s="166"/>
      <c r="AW94" s="166"/>
      <c r="AX94" s="166"/>
      <c r="AY94" s="166"/>
      <c r="AZ94" s="166"/>
      <c r="BA94" s="166"/>
      <c r="BB94" s="166"/>
      <c r="BC94" s="166"/>
      <c r="BD94" s="166"/>
      <c r="BE94" s="166"/>
      <c r="BF94" s="166"/>
      <c r="BG94" s="166"/>
      <c r="BH94" s="166"/>
      <c r="BI94" s="166"/>
      <c r="BJ94" s="166"/>
      <c r="BK94" s="166"/>
      <c r="BL94" s="166"/>
      <c r="BM94" s="166"/>
      <c r="BN94" s="166"/>
      <c r="BO94" s="166"/>
      <c r="BP94" s="166"/>
      <c r="BQ94" s="166"/>
      <c r="BR94" s="166"/>
      <c r="BS94" s="166"/>
      <c r="BT94" s="166"/>
      <c r="BU94" s="166"/>
      <c r="BV94" s="166"/>
      <c r="BW94" s="166"/>
    </row>
    <row r="95" spans="2:75" ht="30.75" thickBot="1" x14ac:dyDescent="0.25">
      <c r="B95" s="194" t="s">
        <v>63</v>
      </c>
      <c r="C95" s="744" t="s">
        <v>309</v>
      </c>
      <c r="D95" s="738"/>
      <c r="E95" s="738"/>
      <c r="F95" s="738"/>
      <c r="G95" s="738"/>
      <c r="H95" s="738"/>
      <c r="I95" s="739"/>
      <c r="J95" s="735"/>
      <c r="K95" s="753"/>
      <c r="L95" s="166"/>
      <c r="M95" s="166"/>
      <c r="N95" s="166"/>
      <c r="O95" s="166"/>
      <c r="P95" s="166"/>
      <c r="Q95" s="166"/>
      <c r="R95" s="166"/>
      <c r="S95" s="166"/>
      <c r="T95" s="166"/>
      <c r="U95" s="166"/>
      <c r="V95" s="166"/>
      <c r="W95" s="166"/>
      <c r="X95" s="166"/>
      <c r="Y95" s="166"/>
      <c r="Z95" s="166"/>
      <c r="AA95" s="166"/>
      <c r="AB95" s="166"/>
      <c r="AC95" s="166"/>
      <c r="AD95" s="166"/>
      <c r="AE95" s="166"/>
      <c r="AF95" s="166"/>
      <c r="AG95" s="166"/>
      <c r="AH95" s="166"/>
      <c r="AI95" s="166"/>
      <c r="AJ95" s="166"/>
      <c r="AK95" s="166"/>
      <c r="AL95" s="166"/>
      <c r="AM95" s="166"/>
      <c r="AN95" s="166"/>
      <c r="AO95" s="166"/>
      <c r="AP95" s="166"/>
      <c r="AQ95" s="166"/>
      <c r="AR95" s="166"/>
      <c r="AS95" s="166"/>
      <c r="AT95" s="166"/>
      <c r="AU95" s="166"/>
      <c r="AV95" s="166"/>
      <c r="AW95" s="166"/>
      <c r="AX95" s="166"/>
      <c r="AY95" s="166"/>
      <c r="AZ95" s="166"/>
      <c r="BA95" s="166"/>
      <c r="BB95" s="166"/>
      <c r="BC95" s="166"/>
      <c r="BD95" s="166"/>
      <c r="BE95" s="166"/>
      <c r="BF95" s="166"/>
      <c r="BG95" s="166"/>
      <c r="BH95" s="166"/>
      <c r="BI95" s="166"/>
      <c r="BJ95" s="166"/>
      <c r="BK95" s="166"/>
      <c r="BL95" s="166"/>
      <c r="BM95" s="166"/>
      <c r="BN95" s="166"/>
      <c r="BO95" s="166"/>
      <c r="BP95" s="166"/>
      <c r="BQ95" s="166"/>
      <c r="BR95" s="166"/>
      <c r="BS95" s="166"/>
      <c r="BT95" s="166"/>
      <c r="BU95" s="166"/>
      <c r="BV95" s="166"/>
      <c r="BW95" s="166"/>
    </row>
    <row r="96" spans="2:75" ht="29.25" customHeight="1" thickBot="1" x14ac:dyDescent="0.25">
      <c r="B96" s="731" t="s">
        <v>245</v>
      </c>
      <c r="C96" s="733" t="s">
        <v>438</v>
      </c>
      <c r="D96" s="744" t="s">
        <v>310</v>
      </c>
      <c r="E96" s="738"/>
      <c r="F96" s="745"/>
      <c r="G96" s="733" t="s">
        <v>439</v>
      </c>
      <c r="H96" s="738"/>
      <c r="I96" s="739"/>
      <c r="J96" s="735"/>
      <c r="K96" s="753"/>
      <c r="L96" s="166"/>
      <c r="M96" s="166"/>
      <c r="N96" s="166"/>
      <c r="O96" s="166"/>
      <c r="P96" s="166"/>
      <c r="Q96" s="166"/>
      <c r="R96" s="166"/>
      <c r="S96" s="166"/>
      <c r="T96" s="166"/>
      <c r="U96" s="166"/>
      <c r="V96" s="166"/>
      <c r="W96" s="166"/>
      <c r="X96" s="166"/>
      <c r="Y96" s="166"/>
      <c r="Z96" s="166"/>
      <c r="AA96" s="166"/>
      <c r="AB96" s="166"/>
      <c r="AC96" s="166"/>
      <c r="AD96" s="166"/>
      <c r="AE96" s="166"/>
      <c r="AF96" s="166"/>
      <c r="AG96" s="166"/>
      <c r="AH96" s="166"/>
      <c r="AI96" s="166"/>
      <c r="AJ96" s="166"/>
      <c r="AK96" s="166"/>
      <c r="AL96" s="166"/>
      <c r="AM96" s="166"/>
      <c r="AN96" s="166"/>
      <c r="AO96" s="166"/>
      <c r="AP96" s="166"/>
      <c r="AQ96" s="166"/>
      <c r="AR96" s="166"/>
      <c r="AS96" s="166"/>
      <c r="AT96" s="166"/>
      <c r="AU96" s="166"/>
      <c r="AV96" s="166"/>
      <c r="AW96" s="166"/>
      <c r="AX96" s="166"/>
      <c r="AY96" s="166"/>
      <c r="AZ96" s="166"/>
      <c r="BA96" s="166"/>
      <c r="BB96" s="166"/>
      <c r="BC96" s="166"/>
      <c r="BD96" s="166"/>
      <c r="BE96" s="166"/>
      <c r="BF96" s="166"/>
      <c r="BG96" s="166"/>
      <c r="BH96" s="166"/>
      <c r="BI96" s="166"/>
      <c r="BJ96" s="166"/>
      <c r="BK96" s="166"/>
      <c r="BL96" s="166"/>
      <c r="BM96" s="166"/>
      <c r="BN96" s="166"/>
      <c r="BO96" s="166"/>
      <c r="BP96" s="166"/>
      <c r="BQ96" s="166"/>
      <c r="BR96" s="166"/>
      <c r="BS96" s="166"/>
      <c r="BT96" s="166"/>
      <c r="BU96" s="166"/>
      <c r="BV96" s="166"/>
      <c r="BW96" s="166"/>
    </row>
    <row r="97" spans="2:75" ht="42.75" customHeight="1" thickBot="1" x14ac:dyDescent="0.25">
      <c r="B97" s="754"/>
      <c r="C97" s="755"/>
      <c r="D97" s="744" t="s">
        <v>317</v>
      </c>
      <c r="E97" s="738"/>
      <c r="F97" s="745"/>
      <c r="G97" s="755"/>
      <c r="H97" s="744"/>
      <c r="I97" s="739"/>
      <c r="J97" s="735"/>
      <c r="K97" s="753"/>
      <c r="L97" s="166"/>
      <c r="M97" s="166"/>
      <c r="N97" s="166"/>
      <c r="O97" s="166"/>
      <c r="P97" s="166"/>
      <c r="Q97" s="166"/>
      <c r="R97" s="166"/>
      <c r="S97" s="166"/>
      <c r="T97" s="166"/>
      <c r="U97" s="166"/>
      <c r="V97" s="166"/>
      <c r="W97" s="166"/>
      <c r="X97" s="166"/>
      <c r="Y97" s="166"/>
      <c r="Z97" s="166"/>
      <c r="AA97" s="166"/>
      <c r="AB97" s="166"/>
      <c r="AC97" s="166"/>
      <c r="AD97" s="166"/>
      <c r="AE97" s="166"/>
      <c r="AF97" s="166"/>
      <c r="AG97" s="166"/>
      <c r="AH97" s="166"/>
      <c r="AI97" s="166"/>
      <c r="AJ97" s="166"/>
      <c r="AK97" s="166"/>
      <c r="AL97" s="166"/>
      <c r="AM97" s="166"/>
      <c r="AN97" s="166"/>
      <c r="AO97" s="166"/>
      <c r="AP97" s="166"/>
      <c r="AQ97" s="166"/>
      <c r="AR97" s="166"/>
      <c r="AS97" s="166"/>
      <c r="AT97" s="166"/>
      <c r="AU97" s="166"/>
      <c r="AV97" s="166"/>
      <c r="AW97" s="166"/>
      <c r="AX97" s="166"/>
      <c r="AY97" s="166"/>
      <c r="AZ97" s="166"/>
      <c r="BA97" s="166"/>
      <c r="BB97" s="166"/>
      <c r="BC97" s="166"/>
      <c r="BD97" s="166"/>
      <c r="BE97" s="166"/>
      <c r="BF97" s="166"/>
      <c r="BG97" s="166"/>
      <c r="BH97" s="166"/>
      <c r="BI97" s="166"/>
      <c r="BJ97" s="166"/>
      <c r="BK97" s="166"/>
      <c r="BL97" s="166"/>
      <c r="BM97" s="166"/>
      <c r="BN97" s="166"/>
      <c r="BO97" s="166"/>
      <c r="BP97" s="166"/>
      <c r="BQ97" s="166"/>
      <c r="BR97" s="166"/>
      <c r="BS97" s="166"/>
      <c r="BT97" s="166"/>
      <c r="BU97" s="166"/>
      <c r="BV97" s="166"/>
      <c r="BW97" s="166"/>
    </row>
    <row r="98" spans="2:75" ht="15" thickBot="1" x14ac:dyDescent="0.25">
      <c r="B98" s="743" t="s">
        <v>246</v>
      </c>
      <c r="C98" s="741"/>
      <c r="D98" s="742"/>
      <c r="E98" s="743" t="s">
        <v>247</v>
      </c>
      <c r="F98" s="741"/>
      <c r="G98" s="742"/>
      <c r="H98" s="743" t="s">
        <v>248</v>
      </c>
      <c r="I98" s="742"/>
      <c r="J98" s="750"/>
      <c r="K98" s="750"/>
      <c r="L98" s="166"/>
      <c r="M98" s="166"/>
      <c r="N98" s="166"/>
      <c r="O98" s="166"/>
      <c r="P98" s="166"/>
      <c r="Q98" s="166"/>
      <c r="R98" s="166"/>
      <c r="S98" s="166"/>
      <c r="T98" s="166"/>
      <c r="U98" s="166"/>
      <c r="V98" s="166"/>
      <c r="W98" s="166"/>
      <c r="X98" s="166"/>
      <c r="Y98" s="166"/>
      <c r="Z98" s="166"/>
      <c r="AA98" s="166"/>
      <c r="AB98" s="166"/>
      <c r="AC98" s="166"/>
      <c r="AD98" s="166"/>
      <c r="AE98" s="166"/>
      <c r="AF98" s="166"/>
      <c r="AG98" s="166"/>
      <c r="AH98" s="166"/>
      <c r="AI98" s="166"/>
      <c r="AJ98" s="166"/>
      <c r="AK98" s="166"/>
      <c r="AL98" s="166"/>
      <c r="AM98" s="166"/>
      <c r="AN98" s="166"/>
      <c r="AO98" s="166"/>
      <c r="AP98" s="166"/>
      <c r="AQ98" s="166"/>
      <c r="AR98" s="166"/>
      <c r="AS98" s="166"/>
      <c r="AT98" s="166"/>
      <c r="AU98" s="166"/>
      <c r="AV98" s="166"/>
      <c r="AW98" s="166"/>
      <c r="AX98" s="166"/>
      <c r="AY98" s="166"/>
      <c r="AZ98" s="166"/>
      <c r="BA98" s="166"/>
      <c r="BB98" s="166"/>
      <c r="BC98" s="166"/>
      <c r="BD98" s="166"/>
      <c r="BE98" s="166"/>
      <c r="BF98" s="166"/>
      <c r="BG98" s="166"/>
      <c r="BH98" s="166"/>
      <c r="BI98" s="166"/>
      <c r="BJ98" s="166"/>
      <c r="BK98" s="166"/>
      <c r="BL98" s="166"/>
      <c r="BM98" s="166"/>
      <c r="BN98" s="166"/>
      <c r="BO98" s="166"/>
      <c r="BP98" s="166"/>
      <c r="BQ98" s="166"/>
      <c r="BR98" s="166"/>
      <c r="BS98" s="166"/>
      <c r="BT98" s="166"/>
      <c r="BU98" s="166"/>
      <c r="BV98" s="166"/>
      <c r="BW98" s="166"/>
    </row>
    <row r="99" spans="2:75" ht="15" thickBot="1" x14ac:dyDescent="0.25">
      <c r="B99" s="208" t="s">
        <v>249</v>
      </c>
      <c r="C99" s="208" t="s">
        <v>250</v>
      </c>
      <c r="D99" s="208" t="s">
        <v>251</v>
      </c>
      <c r="E99" s="208" t="s">
        <v>249</v>
      </c>
      <c r="F99" s="208" t="s">
        <v>252</v>
      </c>
      <c r="G99" s="208" t="s">
        <v>253</v>
      </c>
      <c r="H99" s="208" t="s">
        <v>249</v>
      </c>
      <c r="I99" s="209" t="s">
        <v>254</v>
      </c>
      <c r="J99" s="750"/>
      <c r="K99" s="750"/>
      <c r="L99" s="166"/>
      <c r="M99" s="166"/>
      <c r="N99" s="166"/>
      <c r="O99" s="166"/>
      <c r="P99" s="166"/>
      <c r="Q99" s="166"/>
      <c r="R99" s="166"/>
      <c r="S99" s="166"/>
      <c r="T99" s="166"/>
      <c r="U99" s="166"/>
      <c r="V99" s="166"/>
      <c r="W99" s="166"/>
      <c r="X99" s="166"/>
      <c r="Y99" s="166"/>
      <c r="Z99" s="166"/>
      <c r="AA99" s="166"/>
      <c r="AB99" s="166"/>
      <c r="AC99" s="166"/>
      <c r="AD99" s="166"/>
      <c r="AE99" s="166"/>
      <c r="AF99" s="166"/>
      <c r="AG99" s="166"/>
      <c r="AH99" s="166"/>
      <c r="AI99" s="166"/>
      <c r="AJ99" s="166"/>
      <c r="AK99" s="166"/>
      <c r="AL99" s="166"/>
      <c r="AM99" s="166"/>
      <c r="AN99" s="166"/>
      <c r="AO99" s="166"/>
      <c r="AP99" s="166"/>
      <c r="AQ99" s="166"/>
      <c r="AR99" s="166"/>
      <c r="AS99" s="166"/>
      <c r="AT99" s="166"/>
      <c r="AU99" s="166"/>
      <c r="AV99" s="166"/>
      <c r="AW99" s="166"/>
      <c r="AX99" s="166"/>
      <c r="AY99" s="166"/>
      <c r="AZ99" s="166"/>
      <c r="BA99" s="166"/>
      <c r="BB99" s="166"/>
      <c r="BC99" s="166"/>
      <c r="BD99" s="166"/>
      <c r="BE99" s="166"/>
      <c r="BF99" s="166"/>
      <c r="BG99" s="166"/>
      <c r="BH99" s="166"/>
      <c r="BI99" s="166"/>
      <c r="BJ99" s="166"/>
      <c r="BK99" s="166"/>
      <c r="BL99" s="166"/>
      <c r="BM99" s="166"/>
      <c r="BN99" s="166"/>
      <c r="BO99" s="166"/>
      <c r="BP99" s="166"/>
      <c r="BQ99" s="166"/>
      <c r="BR99" s="166"/>
      <c r="BS99" s="166"/>
      <c r="BT99" s="166"/>
      <c r="BU99" s="166"/>
      <c r="BV99" s="166"/>
      <c r="BW99" s="166"/>
    </row>
    <row r="100" spans="2:75" ht="102.75" thickBot="1" x14ac:dyDescent="0.25">
      <c r="B100" s="210" t="s">
        <v>255</v>
      </c>
      <c r="C100" s="213" t="s">
        <v>947</v>
      </c>
      <c r="D100" s="213"/>
      <c r="E100" s="210" t="s">
        <v>256</v>
      </c>
      <c r="F100" s="213" t="s">
        <v>951</v>
      </c>
      <c r="G100" s="213"/>
      <c r="H100" s="210" t="s">
        <v>257</v>
      </c>
      <c r="I100" s="214" t="s">
        <v>957</v>
      </c>
      <c r="J100" s="750"/>
      <c r="K100" s="751"/>
      <c r="L100" s="166"/>
      <c r="M100" s="166"/>
      <c r="N100" s="166"/>
      <c r="O100" s="166"/>
      <c r="P100" s="166"/>
      <c r="Q100" s="166"/>
      <c r="R100" s="166"/>
      <c r="S100" s="166"/>
      <c r="T100" s="166"/>
      <c r="U100" s="166"/>
      <c r="V100" s="166"/>
      <c r="W100" s="166"/>
      <c r="X100" s="166"/>
      <c r="Y100" s="166"/>
      <c r="Z100" s="166"/>
      <c r="AA100" s="166"/>
      <c r="AB100" s="166"/>
      <c r="AC100" s="166"/>
      <c r="AD100" s="166"/>
      <c r="AE100" s="166"/>
      <c r="AF100" s="166"/>
      <c r="AG100" s="166"/>
      <c r="AH100" s="166"/>
      <c r="AI100" s="166"/>
      <c r="AJ100" s="166"/>
      <c r="AK100" s="166"/>
      <c r="AL100" s="166"/>
      <c r="AM100" s="166"/>
      <c r="AN100" s="166"/>
      <c r="AO100" s="166"/>
      <c r="AP100" s="166"/>
      <c r="AQ100" s="166"/>
      <c r="AR100" s="166"/>
      <c r="AS100" s="166"/>
      <c r="AT100" s="166"/>
      <c r="AU100" s="166"/>
      <c r="AV100" s="166"/>
      <c r="AW100" s="166"/>
      <c r="AX100" s="166"/>
      <c r="AY100" s="166"/>
      <c r="AZ100" s="166"/>
      <c r="BA100" s="166"/>
      <c r="BB100" s="166"/>
      <c r="BC100" s="166"/>
      <c r="BD100" s="166"/>
      <c r="BE100" s="166"/>
      <c r="BF100" s="166"/>
      <c r="BG100" s="166"/>
      <c r="BH100" s="166"/>
      <c r="BI100" s="166"/>
      <c r="BJ100" s="166"/>
      <c r="BK100" s="166"/>
      <c r="BL100" s="166"/>
      <c r="BM100" s="166"/>
      <c r="BN100" s="166"/>
      <c r="BO100" s="166"/>
      <c r="BP100" s="166"/>
      <c r="BQ100" s="166"/>
      <c r="BR100" s="166"/>
      <c r="BS100" s="166"/>
      <c r="BT100" s="166"/>
      <c r="BU100" s="166"/>
      <c r="BV100" s="166"/>
      <c r="BW100" s="166"/>
    </row>
    <row r="101" spans="2:75" ht="77.25" thickBot="1" x14ac:dyDescent="0.25">
      <c r="B101" s="210" t="s">
        <v>258</v>
      </c>
      <c r="C101" s="168" t="s">
        <v>948</v>
      </c>
      <c r="D101" s="168" t="s">
        <v>949</v>
      </c>
      <c r="E101" s="210" t="s">
        <v>259</v>
      </c>
      <c r="F101" s="168" t="s">
        <v>952</v>
      </c>
      <c r="G101" s="168" t="s">
        <v>953</v>
      </c>
      <c r="H101" s="210" t="s">
        <v>260</v>
      </c>
      <c r="I101" s="169" t="s">
        <v>958</v>
      </c>
      <c r="J101" s="750"/>
      <c r="K101" s="751"/>
      <c r="L101" s="166"/>
      <c r="M101" s="166"/>
      <c r="N101" s="166"/>
      <c r="O101" s="166"/>
      <c r="P101" s="166"/>
      <c r="Q101" s="166"/>
      <c r="R101" s="166"/>
      <c r="S101" s="166"/>
      <c r="T101" s="166"/>
      <c r="U101" s="166"/>
      <c r="V101" s="166"/>
      <c r="W101" s="166"/>
      <c r="X101" s="166"/>
      <c r="Y101" s="166"/>
      <c r="Z101" s="166"/>
      <c r="AA101" s="166"/>
      <c r="AB101" s="166"/>
      <c r="AC101" s="166"/>
      <c r="AD101" s="166"/>
      <c r="AE101" s="166"/>
      <c r="AF101" s="166"/>
      <c r="AG101" s="166"/>
      <c r="AH101" s="166"/>
      <c r="AI101" s="166"/>
      <c r="AJ101" s="166"/>
      <c r="AK101" s="166"/>
      <c r="AL101" s="166"/>
      <c r="AM101" s="166"/>
      <c r="AN101" s="166"/>
      <c r="AO101" s="166"/>
      <c r="AP101" s="166"/>
      <c r="AQ101" s="166"/>
      <c r="AR101" s="166"/>
      <c r="AS101" s="166"/>
      <c r="AT101" s="166"/>
      <c r="AU101" s="166"/>
      <c r="AV101" s="166"/>
      <c r="AW101" s="166"/>
      <c r="AX101" s="166"/>
      <c r="AY101" s="166"/>
      <c r="AZ101" s="166"/>
      <c r="BA101" s="166"/>
      <c r="BB101" s="166"/>
      <c r="BC101" s="166"/>
      <c r="BD101" s="166"/>
      <c r="BE101" s="166"/>
      <c r="BF101" s="166"/>
      <c r="BG101" s="166"/>
      <c r="BH101" s="166"/>
      <c r="BI101" s="166"/>
      <c r="BJ101" s="166"/>
      <c r="BK101" s="166"/>
      <c r="BL101" s="166"/>
      <c r="BM101" s="166"/>
      <c r="BN101" s="166"/>
      <c r="BO101" s="166"/>
      <c r="BP101" s="166"/>
      <c r="BQ101" s="166"/>
      <c r="BR101" s="166"/>
      <c r="BS101" s="166"/>
      <c r="BT101" s="166"/>
      <c r="BU101" s="166"/>
      <c r="BV101" s="166"/>
      <c r="BW101" s="166"/>
    </row>
    <row r="102" spans="2:75" ht="64.5" thickBot="1" x14ac:dyDescent="0.25">
      <c r="B102" s="210" t="s">
        <v>261</v>
      </c>
      <c r="C102" s="168"/>
      <c r="D102" s="168"/>
      <c r="E102" s="210" t="s">
        <v>262</v>
      </c>
      <c r="F102" s="168" t="s">
        <v>923</v>
      </c>
      <c r="G102" s="168"/>
      <c r="H102" s="210" t="s">
        <v>263</v>
      </c>
      <c r="I102" s="169" t="s">
        <v>959</v>
      </c>
      <c r="J102" s="750"/>
      <c r="K102" s="751"/>
      <c r="L102" s="166"/>
      <c r="M102" s="166"/>
      <c r="N102" s="166"/>
      <c r="O102" s="166"/>
      <c r="P102" s="166"/>
      <c r="Q102" s="166"/>
      <c r="R102" s="166"/>
      <c r="S102" s="166"/>
      <c r="T102" s="166"/>
      <c r="U102" s="166"/>
      <c r="V102" s="166"/>
      <c r="W102" s="166"/>
      <c r="X102" s="166"/>
      <c r="Y102" s="166"/>
      <c r="Z102" s="166"/>
      <c r="AA102" s="166"/>
      <c r="AB102" s="166"/>
      <c r="AC102" s="166"/>
      <c r="AD102" s="166"/>
      <c r="AE102" s="166"/>
      <c r="AF102" s="166"/>
      <c r="AG102" s="166"/>
      <c r="AH102" s="166"/>
      <c r="AI102" s="166"/>
      <c r="AJ102" s="166"/>
      <c r="AK102" s="166"/>
      <c r="AL102" s="166"/>
      <c r="AM102" s="166"/>
      <c r="AN102" s="166"/>
      <c r="AO102" s="166"/>
      <c r="AP102" s="166"/>
      <c r="AQ102" s="166"/>
      <c r="AR102" s="166"/>
      <c r="AS102" s="166"/>
      <c r="AT102" s="166"/>
      <c r="AU102" s="166"/>
      <c r="AV102" s="166"/>
      <c r="AW102" s="166"/>
      <c r="AX102" s="166"/>
      <c r="AY102" s="166"/>
      <c r="AZ102" s="166"/>
      <c r="BA102" s="166"/>
      <c r="BB102" s="166"/>
      <c r="BC102" s="166"/>
      <c r="BD102" s="166"/>
      <c r="BE102" s="166"/>
      <c r="BF102" s="166"/>
      <c r="BG102" s="166"/>
      <c r="BH102" s="166"/>
      <c r="BI102" s="166"/>
      <c r="BJ102" s="166"/>
      <c r="BK102" s="166"/>
      <c r="BL102" s="166"/>
      <c r="BM102" s="166"/>
      <c r="BN102" s="166"/>
      <c r="BO102" s="166"/>
      <c r="BP102" s="166"/>
      <c r="BQ102" s="166"/>
      <c r="BR102" s="166"/>
      <c r="BS102" s="166"/>
      <c r="BT102" s="166"/>
      <c r="BU102" s="166"/>
      <c r="BV102" s="166"/>
      <c r="BW102" s="166"/>
    </row>
    <row r="103" spans="2:75" ht="102.75" thickBot="1" x14ac:dyDescent="0.25">
      <c r="B103" s="210" t="s">
        <v>264</v>
      </c>
      <c r="C103" s="168" t="s">
        <v>950</v>
      </c>
      <c r="D103" s="168"/>
      <c r="E103" s="210" t="s">
        <v>265</v>
      </c>
      <c r="F103" s="168"/>
      <c r="G103" s="168" t="s">
        <v>954</v>
      </c>
      <c r="H103" s="210" t="s">
        <v>266</v>
      </c>
      <c r="I103" s="169" t="s">
        <v>960</v>
      </c>
      <c r="J103" s="175"/>
      <c r="K103" s="241"/>
      <c r="L103" s="166"/>
      <c r="M103" s="166"/>
      <c r="N103" s="166"/>
      <c r="O103" s="166"/>
      <c r="P103" s="166"/>
      <c r="Q103" s="166"/>
      <c r="R103" s="166"/>
      <c r="S103" s="166"/>
      <c r="T103" s="166"/>
      <c r="U103" s="166"/>
      <c r="V103" s="166"/>
      <c r="W103" s="166"/>
      <c r="X103" s="166"/>
      <c r="Y103" s="166"/>
      <c r="Z103" s="166"/>
      <c r="AA103" s="166"/>
      <c r="AB103" s="166"/>
      <c r="AC103" s="166"/>
      <c r="AD103" s="166"/>
      <c r="AE103" s="166"/>
      <c r="AF103" s="166"/>
      <c r="AG103" s="166"/>
      <c r="AH103" s="166"/>
      <c r="AI103" s="166"/>
      <c r="AJ103" s="166"/>
      <c r="AK103" s="166"/>
      <c r="AL103" s="166"/>
      <c r="AM103" s="166"/>
      <c r="AN103" s="166"/>
      <c r="AO103" s="166"/>
      <c r="AP103" s="166"/>
      <c r="AQ103" s="166"/>
      <c r="AR103" s="166"/>
      <c r="AS103" s="166"/>
      <c r="AT103" s="166"/>
      <c r="AU103" s="166"/>
      <c r="AV103" s="166"/>
      <c r="AW103" s="166"/>
      <c r="AX103" s="166"/>
      <c r="AY103" s="166"/>
      <c r="AZ103" s="166"/>
      <c r="BA103" s="166"/>
      <c r="BB103" s="166"/>
      <c r="BC103" s="166"/>
      <c r="BD103" s="166"/>
      <c r="BE103" s="166"/>
      <c r="BF103" s="166"/>
      <c r="BG103" s="166"/>
      <c r="BH103" s="166"/>
      <c r="BI103" s="166"/>
      <c r="BJ103" s="166"/>
      <c r="BK103" s="166"/>
      <c r="BL103" s="166"/>
      <c r="BM103" s="166"/>
      <c r="BN103" s="166"/>
      <c r="BO103" s="166"/>
      <c r="BP103" s="166"/>
      <c r="BQ103" s="166"/>
      <c r="BR103" s="166"/>
      <c r="BS103" s="166"/>
      <c r="BT103" s="166"/>
      <c r="BU103" s="166"/>
      <c r="BV103" s="166"/>
      <c r="BW103" s="166"/>
    </row>
    <row r="104" spans="2:75" ht="128.25" thickBot="1" x14ac:dyDescent="0.25">
      <c r="B104" s="210" t="s">
        <v>267</v>
      </c>
      <c r="C104" s="168"/>
      <c r="D104" s="168"/>
      <c r="E104" s="210" t="s">
        <v>268</v>
      </c>
      <c r="F104" s="168"/>
      <c r="G104" s="168" t="s">
        <v>955</v>
      </c>
      <c r="H104" s="210" t="s">
        <v>269</v>
      </c>
      <c r="I104" s="169" t="s">
        <v>961</v>
      </c>
      <c r="J104" s="175"/>
      <c r="K104" s="175"/>
      <c r="L104" s="166"/>
      <c r="M104" s="166"/>
      <c r="N104" s="166"/>
      <c r="O104" s="166"/>
      <c r="P104" s="166"/>
      <c r="Q104" s="166"/>
      <c r="R104" s="166"/>
      <c r="S104" s="166"/>
      <c r="T104" s="166"/>
      <c r="U104" s="166"/>
      <c r="V104" s="166"/>
      <c r="W104" s="166"/>
      <c r="X104" s="166"/>
      <c r="Y104" s="166"/>
      <c r="Z104" s="166"/>
      <c r="AA104" s="166"/>
      <c r="AB104" s="166"/>
      <c r="AC104" s="166"/>
      <c r="AD104" s="166"/>
      <c r="AE104" s="166"/>
      <c r="AF104" s="166"/>
      <c r="AG104" s="166"/>
      <c r="AH104" s="166"/>
      <c r="AI104" s="166"/>
      <c r="AJ104" s="166"/>
      <c r="AK104" s="166"/>
      <c r="AL104" s="166"/>
      <c r="AM104" s="166"/>
      <c r="AN104" s="166"/>
      <c r="AO104" s="166"/>
      <c r="AP104" s="166"/>
      <c r="AQ104" s="166"/>
      <c r="AR104" s="166"/>
      <c r="AS104" s="166"/>
      <c r="AT104" s="166"/>
      <c r="AU104" s="166"/>
      <c r="AV104" s="166"/>
      <c r="AW104" s="166"/>
      <c r="AX104" s="166"/>
      <c r="AY104" s="166"/>
      <c r="AZ104" s="166"/>
      <c r="BA104" s="166"/>
      <c r="BB104" s="166"/>
      <c r="BC104" s="166"/>
      <c r="BD104" s="166"/>
      <c r="BE104" s="166"/>
      <c r="BF104" s="166"/>
      <c r="BG104" s="166"/>
      <c r="BH104" s="166"/>
      <c r="BI104" s="166"/>
      <c r="BJ104" s="166"/>
      <c r="BK104" s="166"/>
      <c r="BL104" s="166"/>
      <c r="BM104" s="166"/>
      <c r="BN104" s="166"/>
      <c r="BO104" s="166"/>
      <c r="BP104" s="166"/>
      <c r="BQ104" s="166"/>
      <c r="BR104" s="166"/>
      <c r="BS104" s="166"/>
      <c r="BT104" s="166"/>
      <c r="BU104" s="166"/>
      <c r="BV104" s="166"/>
      <c r="BW104" s="166"/>
    </row>
    <row r="105" spans="2:75" ht="102.75" thickBot="1" x14ac:dyDescent="0.25">
      <c r="B105" s="211" t="s">
        <v>270</v>
      </c>
      <c r="C105" s="215" t="s">
        <v>1034</v>
      </c>
      <c r="D105" s="215"/>
      <c r="E105" s="211" t="s">
        <v>271</v>
      </c>
      <c r="F105" s="215"/>
      <c r="G105" s="215" t="s">
        <v>956</v>
      </c>
      <c r="H105" s="211" t="s">
        <v>272</v>
      </c>
      <c r="I105" s="216" t="s">
        <v>962</v>
      </c>
      <c r="J105" s="175"/>
      <c r="K105" s="175"/>
      <c r="L105" s="166"/>
      <c r="M105" s="166"/>
      <c r="N105" s="166"/>
      <c r="O105" s="166"/>
      <c r="P105" s="166"/>
      <c r="Q105" s="166"/>
      <c r="R105" s="166"/>
      <c r="S105" s="166"/>
      <c r="T105" s="166"/>
      <c r="U105" s="166"/>
      <c r="V105" s="166"/>
      <c r="W105" s="166"/>
      <c r="X105" s="166"/>
      <c r="Y105" s="166"/>
      <c r="Z105" s="166"/>
      <c r="AA105" s="166"/>
      <c r="AB105" s="166"/>
      <c r="AC105" s="166"/>
      <c r="AD105" s="166"/>
      <c r="AE105" s="166"/>
      <c r="AF105" s="166"/>
      <c r="AG105" s="166"/>
      <c r="AH105" s="166"/>
      <c r="AI105" s="166"/>
      <c r="AJ105" s="166"/>
      <c r="AK105" s="166"/>
      <c r="AL105" s="166"/>
      <c r="AM105" s="166"/>
      <c r="AN105" s="166"/>
      <c r="AO105" s="166"/>
      <c r="AP105" s="166"/>
      <c r="AQ105" s="166"/>
      <c r="AR105" s="166"/>
      <c r="AS105" s="166"/>
      <c r="AT105" s="166"/>
      <c r="AU105" s="166"/>
      <c r="AV105" s="166"/>
      <c r="AW105" s="166"/>
      <c r="AX105" s="166"/>
      <c r="AY105" s="166"/>
      <c r="AZ105" s="166"/>
      <c r="BA105" s="166"/>
      <c r="BB105" s="166"/>
      <c r="BC105" s="166"/>
      <c r="BD105" s="166"/>
      <c r="BE105" s="166"/>
      <c r="BF105" s="166"/>
      <c r="BG105" s="166"/>
      <c r="BH105" s="166"/>
      <c r="BI105" s="166"/>
      <c r="BJ105" s="166"/>
      <c r="BK105" s="166"/>
      <c r="BL105" s="166"/>
      <c r="BM105" s="166"/>
      <c r="BN105" s="166"/>
      <c r="BO105" s="166"/>
      <c r="BP105" s="166"/>
      <c r="BQ105" s="166"/>
      <c r="BR105" s="166"/>
      <c r="BS105" s="166"/>
      <c r="BT105" s="166"/>
      <c r="BU105" s="166"/>
      <c r="BV105" s="166"/>
      <c r="BW105" s="166"/>
    </row>
    <row r="106" spans="2:75" ht="102.75" thickBot="1" x14ac:dyDescent="0.25">
      <c r="B106" s="171"/>
      <c r="C106" s="172"/>
      <c r="D106" s="172"/>
      <c r="E106" s="173"/>
      <c r="F106" s="172"/>
      <c r="G106" s="172"/>
      <c r="H106" s="217" t="s">
        <v>461</v>
      </c>
      <c r="I106" s="212" t="s">
        <v>765</v>
      </c>
      <c r="J106" s="175"/>
      <c r="K106" s="175"/>
      <c r="L106" s="166"/>
      <c r="M106" s="166"/>
      <c r="N106" s="166"/>
      <c r="O106" s="166"/>
      <c r="P106" s="166"/>
      <c r="Q106" s="166"/>
      <c r="R106" s="166"/>
      <c r="S106" s="166"/>
      <c r="T106" s="166"/>
      <c r="U106" s="166"/>
      <c r="V106" s="166"/>
      <c r="W106" s="166"/>
      <c r="X106" s="166"/>
      <c r="Y106" s="166"/>
      <c r="Z106" s="166"/>
      <c r="AA106" s="166"/>
      <c r="AB106" s="166"/>
      <c r="AC106" s="166"/>
      <c r="AD106" s="166"/>
      <c r="AE106" s="166"/>
      <c r="AF106" s="166"/>
      <c r="AG106" s="166"/>
      <c r="AH106" s="166"/>
      <c r="AI106" s="166"/>
      <c r="AJ106" s="166"/>
      <c r="AK106" s="166"/>
      <c r="AL106" s="166"/>
      <c r="AM106" s="166"/>
      <c r="AN106" s="166"/>
      <c r="AO106" s="166"/>
      <c r="AP106" s="166"/>
      <c r="AQ106" s="166"/>
      <c r="AR106" s="166"/>
      <c r="AS106" s="166"/>
      <c r="AT106" s="166"/>
      <c r="AU106" s="166"/>
      <c r="AV106" s="166"/>
      <c r="AW106" s="166"/>
      <c r="AX106" s="166"/>
      <c r="AY106" s="166"/>
      <c r="AZ106" s="166"/>
      <c r="BA106" s="166"/>
      <c r="BB106" s="166"/>
      <c r="BC106" s="166"/>
      <c r="BD106" s="166"/>
      <c r="BE106" s="166"/>
      <c r="BF106" s="166"/>
      <c r="BG106" s="166"/>
      <c r="BH106" s="166"/>
      <c r="BI106" s="166"/>
      <c r="BJ106" s="166"/>
      <c r="BK106" s="166"/>
      <c r="BL106" s="166"/>
      <c r="BM106" s="166"/>
      <c r="BN106" s="166"/>
      <c r="BO106" s="166"/>
      <c r="BP106" s="166"/>
      <c r="BQ106" s="166"/>
      <c r="BR106" s="166"/>
      <c r="BS106" s="166"/>
      <c r="BT106" s="166"/>
      <c r="BU106" s="166"/>
      <c r="BV106" s="166"/>
      <c r="BW106" s="166"/>
    </row>
    <row r="107" spans="2:75" ht="15" thickBot="1" x14ac:dyDescent="0.25">
      <c r="B107" s="166"/>
      <c r="C107" s="166"/>
      <c r="D107" s="166"/>
      <c r="E107" s="166"/>
      <c r="F107" s="166"/>
      <c r="G107" s="166"/>
      <c r="H107" s="166"/>
      <c r="I107" s="166"/>
      <c r="J107" s="175"/>
      <c r="K107" s="175"/>
      <c r="L107" s="166"/>
      <c r="M107" s="166"/>
      <c r="N107" s="166"/>
      <c r="O107" s="166"/>
      <c r="P107" s="166"/>
      <c r="Q107" s="166"/>
      <c r="R107" s="166"/>
      <c r="S107" s="166"/>
      <c r="T107" s="166"/>
      <c r="U107" s="166"/>
      <c r="V107" s="166"/>
      <c r="W107" s="166"/>
      <c r="X107" s="166"/>
      <c r="Y107" s="166"/>
      <c r="Z107" s="166"/>
      <c r="AA107" s="166"/>
      <c r="AB107" s="166"/>
      <c r="AC107" s="166"/>
      <c r="AD107" s="166"/>
      <c r="AE107" s="166"/>
      <c r="AF107" s="166"/>
      <c r="AG107" s="166"/>
      <c r="AH107" s="166"/>
      <c r="AI107" s="166"/>
      <c r="AJ107" s="166"/>
      <c r="AK107" s="166"/>
      <c r="AL107" s="166"/>
      <c r="AM107" s="166"/>
      <c r="AN107" s="166"/>
      <c r="AO107" s="166"/>
      <c r="AP107" s="166"/>
      <c r="AQ107" s="166"/>
      <c r="AR107" s="166"/>
      <c r="AS107" s="166"/>
      <c r="AT107" s="166"/>
      <c r="AU107" s="166"/>
      <c r="AV107" s="166"/>
      <c r="AW107" s="166"/>
      <c r="AX107" s="166"/>
      <c r="AY107" s="166"/>
      <c r="AZ107" s="166"/>
      <c r="BA107" s="166"/>
      <c r="BB107" s="166"/>
      <c r="BC107" s="166"/>
      <c r="BD107" s="166"/>
      <c r="BE107" s="166"/>
      <c r="BF107" s="166"/>
      <c r="BG107" s="166"/>
      <c r="BH107" s="166"/>
      <c r="BI107" s="166"/>
      <c r="BJ107" s="166"/>
      <c r="BK107" s="166"/>
      <c r="BL107" s="166"/>
      <c r="BM107" s="166"/>
      <c r="BN107" s="166"/>
      <c r="BO107" s="166"/>
      <c r="BP107" s="166"/>
      <c r="BQ107" s="166"/>
      <c r="BR107" s="166"/>
      <c r="BS107" s="166"/>
      <c r="BT107" s="166"/>
      <c r="BU107" s="166"/>
      <c r="BV107" s="166"/>
      <c r="BW107" s="166"/>
    </row>
    <row r="108" spans="2:75" ht="26.25" customHeight="1" x14ac:dyDescent="0.2">
      <c r="B108" s="731" t="s">
        <v>16</v>
      </c>
      <c r="C108" s="733" t="s">
        <v>447</v>
      </c>
      <c r="D108" s="726"/>
      <c r="E108" s="726"/>
      <c r="F108" s="726"/>
      <c r="G108" s="726"/>
      <c r="H108" s="726"/>
      <c r="I108" s="727"/>
      <c r="J108" s="175"/>
      <c r="K108" s="240"/>
      <c r="L108" s="166"/>
      <c r="M108" s="166"/>
      <c r="N108" s="166"/>
      <c r="O108" s="166"/>
      <c r="P108" s="166"/>
      <c r="Q108" s="166"/>
      <c r="R108" s="166"/>
      <c r="S108" s="166"/>
      <c r="T108" s="166"/>
      <c r="U108" s="166"/>
      <c r="V108" s="166"/>
      <c r="W108" s="166"/>
      <c r="X108" s="166"/>
      <c r="Y108" s="166"/>
      <c r="Z108" s="166"/>
      <c r="AA108" s="166"/>
      <c r="AB108" s="166"/>
      <c r="AC108" s="166"/>
      <c r="AD108" s="166"/>
      <c r="AE108" s="166"/>
      <c r="AF108" s="166"/>
      <c r="AG108" s="166"/>
      <c r="AH108" s="166"/>
      <c r="AI108" s="166"/>
      <c r="AJ108" s="166"/>
      <c r="AK108" s="166"/>
      <c r="AL108" s="166"/>
      <c r="AM108" s="166"/>
      <c r="AN108" s="166"/>
      <c r="AO108" s="166"/>
      <c r="AP108" s="166"/>
      <c r="AQ108" s="166"/>
      <c r="AR108" s="166"/>
      <c r="AS108" s="166"/>
      <c r="AT108" s="166"/>
      <c r="AU108" s="166"/>
      <c r="AV108" s="166"/>
      <c r="AW108" s="166"/>
      <c r="AX108" s="166"/>
      <c r="AY108" s="166"/>
      <c r="AZ108" s="166"/>
      <c r="BA108" s="166"/>
      <c r="BB108" s="166"/>
      <c r="BC108" s="166"/>
      <c r="BD108" s="166"/>
      <c r="BE108" s="166"/>
      <c r="BF108" s="166"/>
      <c r="BG108" s="166"/>
      <c r="BH108" s="166"/>
      <c r="BI108" s="166"/>
      <c r="BJ108" s="166"/>
      <c r="BK108" s="166"/>
      <c r="BL108" s="166"/>
      <c r="BM108" s="166"/>
      <c r="BN108" s="166"/>
      <c r="BO108" s="166"/>
      <c r="BP108" s="166"/>
      <c r="BQ108" s="166"/>
      <c r="BR108" s="166"/>
      <c r="BS108" s="166"/>
      <c r="BT108" s="166"/>
      <c r="BU108" s="166"/>
      <c r="BV108" s="166"/>
      <c r="BW108" s="166"/>
    </row>
    <row r="109" spans="2:75" ht="24.75" customHeight="1" thickBot="1" x14ac:dyDescent="0.25">
      <c r="B109" s="732"/>
      <c r="C109" s="734"/>
      <c r="D109" s="729"/>
      <c r="E109" s="729"/>
      <c r="F109" s="729"/>
      <c r="G109" s="729"/>
      <c r="H109" s="729"/>
      <c r="I109" s="730"/>
      <c r="J109" s="735"/>
      <c r="K109" s="753"/>
      <c r="L109" s="166"/>
      <c r="M109" s="166"/>
      <c r="N109" s="166"/>
      <c r="O109" s="166"/>
      <c r="P109" s="166"/>
      <c r="Q109" s="166"/>
      <c r="R109" s="166"/>
      <c r="S109" s="166"/>
      <c r="T109" s="166"/>
      <c r="U109" s="166"/>
      <c r="V109" s="166"/>
      <c r="W109" s="166"/>
      <c r="X109" s="166"/>
      <c r="Y109" s="166"/>
      <c r="Z109" s="166"/>
      <c r="AA109" s="166"/>
      <c r="AB109" s="166"/>
      <c r="AC109" s="166"/>
      <c r="AD109" s="166"/>
      <c r="AE109" s="166"/>
      <c r="AF109" s="166"/>
      <c r="AG109" s="166"/>
      <c r="AH109" s="166"/>
      <c r="AI109" s="166"/>
      <c r="AJ109" s="166"/>
      <c r="AK109" s="166"/>
      <c r="AL109" s="166"/>
      <c r="AM109" s="166"/>
      <c r="AN109" s="166"/>
      <c r="AO109" s="166"/>
      <c r="AP109" s="166"/>
      <c r="AQ109" s="166"/>
      <c r="AR109" s="166"/>
      <c r="AS109" s="166"/>
      <c r="AT109" s="166"/>
      <c r="AU109" s="166"/>
      <c r="AV109" s="166"/>
      <c r="AW109" s="166"/>
      <c r="AX109" s="166"/>
      <c r="AY109" s="166"/>
      <c r="AZ109" s="166"/>
      <c r="BA109" s="166"/>
      <c r="BB109" s="166"/>
      <c r="BC109" s="166"/>
      <c r="BD109" s="166"/>
      <c r="BE109" s="166"/>
      <c r="BF109" s="166"/>
      <c r="BG109" s="166"/>
      <c r="BH109" s="166"/>
      <c r="BI109" s="166"/>
      <c r="BJ109" s="166"/>
      <c r="BK109" s="166"/>
      <c r="BL109" s="166"/>
      <c r="BM109" s="166"/>
      <c r="BN109" s="166"/>
      <c r="BO109" s="166"/>
      <c r="BP109" s="166"/>
      <c r="BQ109" s="166"/>
      <c r="BR109" s="166"/>
      <c r="BS109" s="166"/>
      <c r="BT109" s="166"/>
      <c r="BU109" s="166"/>
      <c r="BV109" s="166"/>
      <c r="BW109" s="166"/>
    </row>
    <row r="110" spans="2:75" ht="30.75" thickBot="1" x14ac:dyDescent="0.25">
      <c r="B110" s="194" t="s">
        <v>63</v>
      </c>
      <c r="C110" s="744" t="s">
        <v>448</v>
      </c>
      <c r="D110" s="738"/>
      <c r="E110" s="738"/>
      <c r="F110" s="738"/>
      <c r="G110" s="738"/>
      <c r="H110" s="738"/>
      <c r="I110" s="739"/>
      <c r="J110" s="735"/>
      <c r="K110" s="753"/>
      <c r="L110" s="166"/>
      <c r="M110" s="166"/>
      <c r="N110" s="166"/>
      <c r="O110" s="166"/>
      <c r="P110" s="166"/>
      <c r="Q110" s="166"/>
      <c r="R110" s="166"/>
      <c r="S110" s="166"/>
      <c r="T110" s="166"/>
      <c r="U110" s="166"/>
      <c r="V110" s="166"/>
      <c r="W110" s="166"/>
      <c r="X110" s="166"/>
      <c r="Y110" s="166"/>
      <c r="Z110" s="166"/>
      <c r="AA110" s="166"/>
      <c r="AB110" s="166"/>
      <c r="AC110" s="166"/>
      <c r="AD110" s="166"/>
      <c r="AE110" s="166"/>
      <c r="AF110" s="166"/>
      <c r="AG110" s="166"/>
      <c r="AH110" s="166"/>
      <c r="AI110" s="166"/>
      <c r="AJ110" s="166"/>
      <c r="AK110" s="166"/>
      <c r="AL110" s="166"/>
      <c r="AM110" s="166"/>
      <c r="AN110" s="166"/>
      <c r="AO110" s="166"/>
      <c r="AP110" s="166"/>
      <c r="AQ110" s="166"/>
      <c r="AR110" s="166"/>
      <c r="AS110" s="166"/>
      <c r="AT110" s="166"/>
      <c r="AU110" s="166"/>
      <c r="AV110" s="166"/>
      <c r="AW110" s="166"/>
      <c r="AX110" s="166"/>
      <c r="AY110" s="166"/>
      <c r="AZ110" s="166"/>
      <c r="BA110" s="166"/>
      <c r="BB110" s="166"/>
      <c r="BC110" s="166"/>
      <c r="BD110" s="166"/>
      <c r="BE110" s="166"/>
      <c r="BF110" s="166"/>
      <c r="BG110" s="166"/>
      <c r="BH110" s="166"/>
      <c r="BI110" s="166"/>
      <c r="BJ110" s="166"/>
      <c r="BK110" s="166"/>
      <c r="BL110" s="166"/>
      <c r="BM110" s="166"/>
      <c r="BN110" s="166"/>
      <c r="BO110" s="166"/>
      <c r="BP110" s="166"/>
      <c r="BQ110" s="166"/>
      <c r="BR110" s="166"/>
      <c r="BS110" s="166"/>
      <c r="BT110" s="166"/>
      <c r="BU110" s="166"/>
      <c r="BV110" s="166"/>
      <c r="BW110" s="166"/>
    </row>
    <row r="111" spans="2:75" ht="36.75" customHeight="1" thickBot="1" x14ac:dyDescent="0.25">
      <c r="B111" s="519"/>
      <c r="C111" s="520"/>
      <c r="D111" s="744" t="s">
        <v>449</v>
      </c>
      <c r="E111" s="738"/>
      <c r="F111" s="745"/>
      <c r="G111" s="195" t="s">
        <v>439</v>
      </c>
      <c r="H111" s="744"/>
      <c r="I111" s="739"/>
      <c r="J111" s="735"/>
      <c r="K111" s="753"/>
      <c r="L111" s="166"/>
      <c r="M111" s="166"/>
      <c r="N111" s="166"/>
      <c r="O111" s="166"/>
      <c r="P111" s="166"/>
      <c r="Q111" s="166"/>
      <c r="R111" s="166"/>
      <c r="S111" s="166"/>
      <c r="T111" s="166"/>
      <c r="U111" s="166"/>
      <c r="V111" s="166"/>
      <c r="W111" s="166"/>
      <c r="X111" s="166"/>
      <c r="Y111" s="166"/>
      <c r="Z111" s="166"/>
      <c r="AA111" s="166"/>
      <c r="AB111" s="166"/>
      <c r="AC111" s="166"/>
      <c r="AD111" s="166"/>
      <c r="AE111" s="166"/>
      <c r="AF111" s="166"/>
      <c r="AG111" s="166"/>
      <c r="AH111" s="166"/>
      <c r="AI111" s="166"/>
      <c r="AJ111" s="166"/>
      <c r="AK111" s="166"/>
      <c r="AL111" s="166"/>
      <c r="AM111" s="166"/>
      <c r="AN111" s="166"/>
      <c r="AO111" s="166"/>
      <c r="AP111" s="166"/>
      <c r="AQ111" s="166"/>
      <c r="AR111" s="166"/>
      <c r="AS111" s="166"/>
      <c r="AT111" s="166"/>
      <c r="AU111" s="166"/>
      <c r="AV111" s="166"/>
      <c r="AW111" s="166"/>
      <c r="AX111" s="166"/>
      <c r="AY111" s="166"/>
      <c r="AZ111" s="166"/>
      <c r="BA111" s="166"/>
      <c r="BB111" s="166"/>
      <c r="BC111" s="166"/>
      <c r="BD111" s="166"/>
      <c r="BE111" s="166"/>
      <c r="BF111" s="166"/>
      <c r="BG111" s="166"/>
      <c r="BH111" s="166"/>
      <c r="BI111" s="166"/>
      <c r="BJ111" s="166"/>
      <c r="BK111" s="166"/>
      <c r="BL111" s="166"/>
      <c r="BM111" s="166"/>
      <c r="BN111" s="166"/>
      <c r="BO111" s="166"/>
      <c r="BP111" s="166"/>
      <c r="BQ111" s="166"/>
      <c r="BR111" s="166"/>
      <c r="BS111" s="166"/>
      <c r="BT111" s="166"/>
      <c r="BU111" s="166"/>
      <c r="BV111" s="166"/>
      <c r="BW111" s="166"/>
    </row>
    <row r="112" spans="2:75" ht="15" thickBot="1" x14ac:dyDescent="0.25">
      <c r="B112" s="743" t="s">
        <v>246</v>
      </c>
      <c r="C112" s="741"/>
      <c r="D112" s="742"/>
      <c r="E112" s="743" t="s">
        <v>247</v>
      </c>
      <c r="F112" s="741"/>
      <c r="G112" s="742"/>
      <c r="H112" s="743" t="s">
        <v>248</v>
      </c>
      <c r="I112" s="742"/>
      <c r="J112" s="750"/>
      <c r="K112" s="750"/>
      <c r="L112" s="166"/>
      <c r="M112" s="166"/>
      <c r="N112" s="166"/>
      <c r="O112" s="166"/>
      <c r="P112" s="166"/>
      <c r="Q112" s="166"/>
      <c r="R112" s="166"/>
      <c r="S112" s="166"/>
      <c r="T112" s="166"/>
      <c r="U112" s="166"/>
      <c r="V112" s="166"/>
      <c r="W112" s="166"/>
      <c r="X112" s="166"/>
      <c r="Y112" s="166"/>
      <c r="Z112" s="166"/>
      <c r="AA112" s="166"/>
      <c r="AB112" s="166"/>
      <c r="AC112" s="166"/>
      <c r="AD112" s="166"/>
      <c r="AE112" s="166"/>
      <c r="AF112" s="166"/>
      <c r="AG112" s="166"/>
      <c r="AH112" s="166"/>
      <c r="AI112" s="166"/>
      <c r="AJ112" s="166"/>
      <c r="AK112" s="166"/>
      <c r="AL112" s="166"/>
      <c r="AM112" s="166"/>
      <c r="AN112" s="166"/>
      <c r="AO112" s="166"/>
      <c r="AP112" s="166"/>
      <c r="AQ112" s="166"/>
      <c r="AR112" s="166"/>
      <c r="AS112" s="166"/>
      <c r="AT112" s="166"/>
      <c r="AU112" s="166"/>
      <c r="AV112" s="166"/>
      <c r="AW112" s="166"/>
      <c r="AX112" s="166"/>
      <c r="AY112" s="166"/>
      <c r="AZ112" s="166"/>
      <c r="BA112" s="166"/>
      <c r="BB112" s="166"/>
      <c r="BC112" s="166"/>
      <c r="BD112" s="166"/>
      <c r="BE112" s="166"/>
      <c r="BF112" s="166"/>
      <c r="BG112" s="166"/>
      <c r="BH112" s="166"/>
      <c r="BI112" s="166"/>
      <c r="BJ112" s="166"/>
      <c r="BK112" s="166"/>
      <c r="BL112" s="166"/>
      <c r="BM112" s="166"/>
      <c r="BN112" s="166"/>
      <c r="BO112" s="166"/>
      <c r="BP112" s="166"/>
      <c r="BQ112" s="166"/>
      <c r="BR112" s="166"/>
      <c r="BS112" s="166"/>
      <c r="BT112" s="166"/>
      <c r="BU112" s="166"/>
      <c r="BV112" s="166"/>
      <c r="BW112" s="166"/>
    </row>
    <row r="113" spans="2:75" ht="15" thickBot="1" x14ac:dyDescent="0.25">
      <c r="B113" s="208" t="s">
        <v>249</v>
      </c>
      <c r="C113" s="208" t="s">
        <v>250</v>
      </c>
      <c r="D113" s="208" t="s">
        <v>251</v>
      </c>
      <c r="E113" s="208" t="s">
        <v>249</v>
      </c>
      <c r="F113" s="208" t="s">
        <v>252</v>
      </c>
      <c r="G113" s="208" t="s">
        <v>253</v>
      </c>
      <c r="H113" s="208" t="s">
        <v>249</v>
      </c>
      <c r="I113" s="209" t="s">
        <v>254</v>
      </c>
      <c r="J113" s="750"/>
      <c r="K113" s="750"/>
      <c r="L113" s="166"/>
      <c r="M113" s="166"/>
      <c r="N113" s="166"/>
      <c r="O113" s="166"/>
      <c r="P113" s="166"/>
      <c r="Q113" s="166"/>
      <c r="R113" s="166"/>
      <c r="S113" s="166"/>
      <c r="T113" s="166"/>
      <c r="U113" s="166"/>
      <c r="V113" s="166"/>
      <c r="W113" s="166"/>
      <c r="X113" s="166"/>
      <c r="Y113" s="166"/>
      <c r="Z113" s="166"/>
      <c r="AA113" s="166"/>
      <c r="AB113" s="166"/>
      <c r="AC113" s="166"/>
      <c r="AD113" s="166"/>
      <c r="AE113" s="166"/>
      <c r="AF113" s="166"/>
      <c r="AG113" s="166"/>
      <c r="AH113" s="166"/>
      <c r="AI113" s="166"/>
      <c r="AJ113" s="166"/>
      <c r="AK113" s="166"/>
      <c r="AL113" s="166"/>
      <c r="AM113" s="166"/>
      <c r="AN113" s="166"/>
      <c r="AO113" s="166"/>
      <c r="AP113" s="166"/>
      <c r="AQ113" s="166"/>
      <c r="AR113" s="166"/>
      <c r="AS113" s="166"/>
      <c r="AT113" s="166"/>
      <c r="AU113" s="166"/>
      <c r="AV113" s="166"/>
      <c r="AW113" s="166"/>
      <c r="AX113" s="166"/>
      <c r="AY113" s="166"/>
      <c r="AZ113" s="166"/>
      <c r="BA113" s="166"/>
      <c r="BB113" s="166"/>
      <c r="BC113" s="166"/>
      <c r="BD113" s="166"/>
      <c r="BE113" s="166"/>
      <c r="BF113" s="166"/>
      <c r="BG113" s="166"/>
      <c r="BH113" s="166"/>
      <c r="BI113" s="166"/>
      <c r="BJ113" s="166"/>
      <c r="BK113" s="166"/>
      <c r="BL113" s="166"/>
      <c r="BM113" s="166"/>
      <c r="BN113" s="166"/>
      <c r="BO113" s="166"/>
      <c r="BP113" s="166"/>
      <c r="BQ113" s="166"/>
      <c r="BR113" s="166"/>
      <c r="BS113" s="166"/>
      <c r="BT113" s="166"/>
      <c r="BU113" s="166"/>
      <c r="BV113" s="166"/>
      <c r="BW113" s="166"/>
    </row>
    <row r="114" spans="2:75" ht="111.75" customHeight="1" thickBot="1" x14ac:dyDescent="0.25">
      <c r="B114" s="210" t="s">
        <v>255</v>
      </c>
      <c r="C114" s="168" t="s">
        <v>873</v>
      </c>
      <c r="D114" s="168" t="s">
        <v>874</v>
      </c>
      <c r="E114" s="210" t="s">
        <v>256</v>
      </c>
      <c r="F114" s="168" t="s">
        <v>881</v>
      </c>
      <c r="G114" s="168"/>
      <c r="H114" s="210" t="s">
        <v>257</v>
      </c>
      <c r="I114" s="546" t="s">
        <v>863</v>
      </c>
      <c r="J114" s="750"/>
      <c r="K114" s="751"/>
      <c r="L114" s="166"/>
      <c r="M114" s="166"/>
      <c r="N114" s="166"/>
      <c r="O114" s="166"/>
      <c r="P114" s="166"/>
      <c r="Q114" s="166"/>
      <c r="R114" s="166"/>
      <c r="S114" s="166"/>
      <c r="T114" s="166"/>
      <c r="U114" s="166"/>
      <c r="V114" s="166"/>
      <c r="W114" s="166"/>
      <c r="X114" s="166"/>
      <c r="Y114" s="166"/>
      <c r="Z114" s="166"/>
      <c r="AA114" s="166"/>
      <c r="AB114" s="166"/>
      <c r="AC114" s="166"/>
      <c r="AD114" s="166"/>
      <c r="AE114" s="166"/>
      <c r="AF114" s="166"/>
      <c r="AG114" s="166"/>
      <c r="AH114" s="166"/>
      <c r="AI114" s="166"/>
      <c r="AJ114" s="166"/>
      <c r="AK114" s="166"/>
      <c r="AL114" s="166"/>
      <c r="AM114" s="166"/>
      <c r="AN114" s="166"/>
      <c r="AO114" s="166"/>
      <c r="AP114" s="166"/>
      <c r="AQ114" s="166"/>
      <c r="AR114" s="166"/>
      <c r="AS114" s="166"/>
      <c r="AT114" s="166"/>
      <c r="AU114" s="166"/>
      <c r="AV114" s="166"/>
      <c r="AW114" s="166"/>
      <c r="AX114" s="166"/>
      <c r="AY114" s="166"/>
      <c r="AZ114" s="166"/>
      <c r="BA114" s="166"/>
      <c r="BB114" s="166"/>
      <c r="BC114" s="166"/>
      <c r="BD114" s="166"/>
      <c r="BE114" s="166"/>
      <c r="BF114" s="166"/>
      <c r="BG114" s="166"/>
      <c r="BH114" s="166"/>
      <c r="BI114" s="166"/>
      <c r="BJ114" s="166"/>
      <c r="BK114" s="166"/>
      <c r="BL114" s="166"/>
      <c r="BM114" s="166"/>
      <c r="BN114" s="166"/>
      <c r="BO114" s="166"/>
      <c r="BP114" s="166"/>
      <c r="BQ114" s="166"/>
      <c r="BR114" s="166"/>
      <c r="BS114" s="166"/>
      <c r="BT114" s="166"/>
      <c r="BU114" s="166"/>
      <c r="BV114" s="166"/>
      <c r="BW114" s="166"/>
    </row>
    <row r="115" spans="2:75" ht="166.5" thickBot="1" x14ac:dyDescent="0.25">
      <c r="B115" s="210" t="s">
        <v>258</v>
      </c>
      <c r="C115" s="168" t="s">
        <v>1035</v>
      </c>
      <c r="D115" s="168" t="s">
        <v>1011</v>
      </c>
      <c r="E115" s="210" t="s">
        <v>259</v>
      </c>
      <c r="F115" s="168" t="s">
        <v>1013</v>
      </c>
      <c r="G115" s="168" t="s">
        <v>1036</v>
      </c>
      <c r="H115" s="210" t="s">
        <v>260</v>
      </c>
      <c r="I115" s="169" t="s">
        <v>1003</v>
      </c>
      <c r="J115" s="750"/>
      <c r="K115" s="751"/>
      <c r="L115" s="166"/>
      <c r="M115" s="166"/>
      <c r="N115" s="166"/>
      <c r="O115" s="166"/>
      <c r="P115" s="166"/>
      <c r="Q115" s="166"/>
      <c r="R115" s="166"/>
      <c r="S115" s="166"/>
      <c r="T115" s="166"/>
      <c r="U115" s="166"/>
      <c r="V115" s="166"/>
      <c r="W115" s="166"/>
      <c r="X115" s="166"/>
      <c r="Y115" s="166"/>
      <c r="Z115" s="166"/>
      <c r="AA115" s="166"/>
      <c r="AB115" s="166"/>
      <c r="AC115" s="166"/>
      <c r="AD115" s="166"/>
      <c r="AE115" s="166"/>
      <c r="AF115" s="166"/>
      <c r="AG115" s="166"/>
      <c r="AH115" s="166"/>
      <c r="AI115" s="166"/>
      <c r="AJ115" s="166"/>
      <c r="AK115" s="166"/>
      <c r="AL115" s="166"/>
      <c r="AM115" s="166"/>
      <c r="AN115" s="166"/>
      <c r="AO115" s="166"/>
      <c r="AP115" s="166"/>
      <c r="AQ115" s="166"/>
      <c r="AR115" s="166"/>
      <c r="AS115" s="166"/>
      <c r="AT115" s="166"/>
      <c r="AU115" s="166"/>
      <c r="AV115" s="166"/>
      <c r="AW115" s="166"/>
      <c r="AX115" s="166"/>
      <c r="AY115" s="166"/>
      <c r="AZ115" s="166"/>
      <c r="BA115" s="166"/>
      <c r="BB115" s="166"/>
      <c r="BC115" s="166"/>
      <c r="BD115" s="166"/>
      <c r="BE115" s="166"/>
      <c r="BF115" s="166"/>
      <c r="BG115" s="166"/>
      <c r="BH115" s="166"/>
      <c r="BI115" s="166"/>
      <c r="BJ115" s="166"/>
      <c r="BK115" s="166"/>
      <c r="BL115" s="166"/>
      <c r="BM115" s="166"/>
      <c r="BN115" s="166"/>
      <c r="BO115" s="166"/>
      <c r="BP115" s="166"/>
      <c r="BQ115" s="166"/>
      <c r="BR115" s="166"/>
      <c r="BS115" s="166"/>
      <c r="BT115" s="166"/>
      <c r="BU115" s="166"/>
      <c r="BV115" s="166"/>
      <c r="BW115" s="166"/>
    </row>
    <row r="116" spans="2:75" ht="128.25" thickBot="1" x14ac:dyDescent="0.25">
      <c r="B116" s="210" t="s">
        <v>261</v>
      </c>
      <c r="C116" s="168" t="s">
        <v>877</v>
      </c>
      <c r="D116" s="168"/>
      <c r="E116" s="210" t="s">
        <v>262</v>
      </c>
      <c r="F116" s="168"/>
      <c r="G116" s="168" t="s">
        <v>890</v>
      </c>
      <c r="H116" s="210" t="s">
        <v>263</v>
      </c>
      <c r="I116" s="169" t="s">
        <v>766</v>
      </c>
      <c r="J116" s="750"/>
      <c r="K116" s="751"/>
      <c r="L116" s="166"/>
      <c r="M116" s="166"/>
      <c r="N116" s="166"/>
      <c r="O116" s="166"/>
      <c r="P116" s="166"/>
      <c r="Q116" s="166"/>
      <c r="R116" s="166"/>
      <c r="S116" s="166"/>
      <c r="T116" s="166"/>
      <c r="U116" s="166"/>
      <c r="V116" s="166"/>
      <c r="W116" s="166"/>
      <c r="X116" s="166"/>
      <c r="Y116" s="166"/>
      <c r="Z116" s="166"/>
      <c r="AA116" s="166"/>
      <c r="AB116" s="166"/>
      <c r="AC116" s="166"/>
      <c r="AD116" s="166"/>
      <c r="AE116" s="166"/>
      <c r="AF116" s="166"/>
      <c r="AG116" s="166"/>
      <c r="AH116" s="166"/>
      <c r="AI116" s="166"/>
      <c r="AJ116" s="166"/>
      <c r="AK116" s="166"/>
      <c r="AL116" s="166"/>
      <c r="AM116" s="166"/>
      <c r="AN116" s="166"/>
      <c r="AO116" s="166"/>
      <c r="AP116" s="166"/>
      <c r="AQ116" s="166"/>
      <c r="AR116" s="166"/>
      <c r="AS116" s="166"/>
      <c r="AT116" s="166"/>
      <c r="AU116" s="166"/>
      <c r="AV116" s="166"/>
      <c r="AW116" s="166"/>
      <c r="AX116" s="166"/>
      <c r="AY116" s="166"/>
      <c r="AZ116" s="166"/>
      <c r="BA116" s="166"/>
      <c r="BB116" s="166"/>
      <c r="BC116" s="166"/>
      <c r="BD116" s="166"/>
      <c r="BE116" s="166"/>
      <c r="BF116" s="166"/>
      <c r="BG116" s="166"/>
      <c r="BH116" s="166"/>
      <c r="BI116" s="166"/>
      <c r="BJ116" s="166"/>
      <c r="BK116" s="166"/>
      <c r="BL116" s="166"/>
      <c r="BM116" s="166"/>
      <c r="BN116" s="166"/>
      <c r="BO116" s="166"/>
      <c r="BP116" s="166"/>
      <c r="BQ116" s="166"/>
      <c r="BR116" s="166"/>
      <c r="BS116" s="166"/>
      <c r="BT116" s="166"/>
      <c r="BU116" s="166"/>
      <c r="BV116" s="166"/>
      <c r="BW116" s="166"/>
    </row>
    <row r="117" spans="2:75" ht="108.75" customHeight="1" thickBot="1" x14ac:dyDescent="0.25">
      <c r="B117" s="210" t="s">
        <v>264</v>
      </c>
      <c r="C117" s="168" t="s">
        <v>1037</v>
      </c>
      <c r="D117" s="168" t="s">
        <v>878</v>
      </c>
      <c r="E117" s="210" t="s">
        <v>265</v>
      </c>
      <c r="F117" s="168" t="s">
        <v>1014</v>
      </c>
      <c r="G117" s="168"/>
      <c r="H117" s="210" t="s">
        <v>266</v>
      </c>
      <c r="I117" s="169" t="s">
        <v>864</v>
      </c>
      <c r="J117" s="175"/>
      <c r="K117" s="241"/>
      <c r="L117" s="166"/>
      <c r="M117" s="166"/>
      <c r="N117" s="166"/>
      <c r="O117" s="166"/>
      <c r="P117" s="166"/>
      <c r="Q117" s="166"/>
      <c r="R117" s="166"/>
      <c r="S117" s="166"/>
      <c r="T117" s="166"/>
      <c r="U117" s="166"/>
      <c r="V117" s="166"/>
      <c r="W117" s="166"/>
      <c r="X117" s="166"/>
      <c r="Y117" s="166"/>
      <c r="Z117" s="166"/>
      <c r="AA117" s="166"/>
      <c r="AB117" s="166"/>
      <c r="AC117" s="166"/>
      <c r="AD117" s="166"/>
      <c r="AE117" s="166"/>
      <c r="AF117" s="166"/>
      <c r="AG117" s="166"/>
      <c r="AH117" s="166"/>
      <c r="AI117" s="166"/>
      <c r="AJ117" s="166"/>
      <c r="AK117" s="166"/>
      <c r="AL117" s="166"/>
      <c r="AM117" s="166"/>
      <c r="AN117" s="166"/>
      <c r="AO117" s="166"/>
      <c r="AP117" s="166"/>
      <c r="AQ117" s="166"/>
      <c r="AR117" s="166"/>
      <c r="AS117" s="166"/>
      <c r="AT117" s="166"/>
      <c r="AU117" s="166"/>
      <c r="AV117" s="166"/>
      <c r="AW117" s="166"/>
      <c r="AX117" s="166"/>
      <c r="AY117" s="166"/>
      <c r="AZ117" s="166"/>
      <c r="BA117" s="166"/>
      <c r="BB117" s="166"/>
      <c r="BC117" s="166"/>
      <c r="BD117" s="166"/>
      <c r="BE117" s="166"/>
      <c r="BF117" s="166"/>
      <c r="BG117" s="166"/>
      <c r="BH117" s="166"/>
      <c r="BI117" s="166"/>
      <c r="BJ117" s="166"/>
      <c r="BK117" s="166"/>
      <c r="BL117" s="166"/>
      <c r="BM117" s="166"/>
      <c r="BN117" s="166"/>
      <c r="BO117" s="166"/>
      <c r="BP117" s="166"/>
      <c r="BQ117" s="166"/>
      <c r="BR117" s="166"/>
      <c r="BS117" s="166"/>
      <c r="BT117" s="166"/>
      <c r="BU117" s="166"/>
      <c r="BV117" s="166"/>
      <c r="BW117" s="166"/>
    </row>
    <row r="118" spans="2:75" ht="93.75" customHeight="1" thickBot="1" x14ac:dyDescent="0.25">
      <c r="B118" s="210" t="s">
        <v>267</v>
      </c>
      <c r="C118" s="168"/>
      <c r="D118" s="168"/>
      <c r="E118" s="210" t="s">
        <v>268</v>
      </c>
      <c r="F118" s="168"/>
      <c r="G118" s="168" t="s">
        <v>1015</v>
      </c>
      <c r="H118" s="210" t="s">
        <v>269</v>
      </c>
      <c r="I118" s="169" t="s">
        <v>839</v>
      </c>
      <c r="J118" s="175"/>
      <c r="K118" s="175"/>
      <c r="L118" s="166"/>
      <c r="M118" s="166"/>
      <c r="N118" s="166"/>
      <c r="O118" s="166"/>
      <c r="P118" s="166"/>
      <c r="Q118" s="166"/>
      <c r="R118" s="166"/>
      <c r="S118" s="166"/>
      <c r="T118" s="166"/>
      <c r="U118" s="166"/>
      <c r="V118" s="166"/>
      <c r="W118" s="166"/>
      <c r="X118" s="166"/>
      <c r="Y118" s="166"/>
      <c r="Z118" s="166"/>
      <c r="AA118" s="166"/>
      <c r="AB118" s="166"/>
      <c r="AC118" s="166"/>
      <c r="AD118" s="166"/>
      <c r="AE118" s="166"/>
      <c r="AF118" s="166"/>
      <c r="AG118" s="166"/>
      <c r="AH118" s="166"/>
      <c r="AI118" s="166"/>
      <c r="AJ118" s="166"/>
      <c r="AK118" s="166"/>
      <c r="AL118" s="166"/>
      <c r="AM118" s="166"/>
      <c r="AN118" s="166"/>
      <c r="AO118" s="166"/>
      <c r="AP118" s="166"/>
      <c r="AQ118" s="166"/>
      <c r="AR118" s="166"/>
      <c r="AS118" s="166"/>
      <c r="AT118" s="166"/>
      <c r="AU118" s="166"/>
      <c r="AV118" s="166"/>
      <c r="AW118" s="166"/>
      <c r="AX118" s="166"/>
      <c r="AY118" s="166"/>
      <c r="AZ118" s="166"/>
      <c r="BA118" s="166"/>
      <c r="BB118" s="166"/>
      <c r="BC118" s="166"/>
      <c r="BD118" s="166"/>
      <c r="BE118" s="166"/>
      <c r="BF118" s="166"/>
      <c r="BG118" s="166"/>
      <c r="BH118" s="166"/>
      <c r="BI118" s="166"/>
      <c r="BJ118" s="166"/>
      <c r="BK118" s="166"/>
      <c r="BL118" s="166"/>
      <c r="BM118" s="166"/>
      <c r="BN118" s="166"/>
      <c r="BO118" s="166"/>
      <c r="BP118" s="166"/>
      <c r="BQ118" s="166"/>
      <c r="BR118" s="166"/>
      <c r="BS118" s="166"/>
      <c r="BT118" s="166"/>
      <c r="BU118" s="166"/>
      <c r="BV118" s="166"/>
      <c r="BW118" s="166"/>
    </row>
    <row r="119" spans="2:75" ht="100.5" customHeight="1" thickBot="1" x14ac:dyDescent="0.25">
      <c r="B119" s="211" t="s">
        <v>270</v>
      </c>
      <c r="C119" s="168"/>
      <c r="D119" s="168" t="s">
        <v>1012</v>
      </c>
      <c r="E119" s="211" t="s">
        <v>271</v>
      </c>
      <c r="F119" s="168"/>
      <c r="G119" s="168" t="s">
        <v>883</v>
      </c>
      <c r="H119" s="211" t="s">
        <v>272</v>
      </c>
      <c r="I119" s="169" t="s">
        <v>767</v>
      </c>
      <c r="J119" s="175"/>
      <c r="K119" s="175"/>
      <c r="L119" s="166"/>
      <c r="M119" s="166"/>
      <c r="N119" s="166"/>
      <c r="O119" s="166"/>
      <c r="P119" s="166"/>
      <c r="Q119" s="166"/>
      <c r="R119" s="166"/>
      <c r="S119" s="166"/>
      <c r="T119" s="166"/>
      <c r="U119" s="166"/>
      <c r="V119" s="166"/>
      <c r="W119" s="166"/>
      <c r="X119" s="166"/>
      <c r="Y119" s="166"/>
      <c r="Z119" s="166"/>
      <c r="AA119" s="166"/>
      <c r="AB119" s="166"/>
      <c r="AC119" s="166"/>
      <c r="AD119" s="166"/>
      <c r="AE119" s="166"/>
      <c r="AF119" s="166"/>
      <c r="AG119" s="166"/>
      <c r="AH119" s="166"/>
      <c r="AI119" s="166"/>
      <c r="AJ119" s="166"/>
      <c r="AK119" s="166"/>
      <c r="AL119" s="166"/>
      <c r="AM119" s="166"/>
      <c r="AN119" s="166"/>
      <c r="AO119" s="166"/>
      <c r="AP119" s="166"/>
      <c r="AQ119" s="166"/>
      <c r="AR119" s="166"/>
      <c r="AS119" s="166"/>
      <c r="AT119" s="166"/>
      <c r="AU119" s="166"/>
      <c r="AV119" s="166"/>
      <c r="AW119" s="166"/>
      <c r="AX119" s="166"/>
      <c r="AY119" s="166"/>
      <c r="AZ119" s="166"/>
      <c r="BA119" s="166"/>
      <c r="BB119" s="166"/>
      <c r="BC119" s="166"/>
      <c r="BD119" s="166"/>
      <c r="BE119" s="166"/>
      <c r="BF119" s="166"/>
      <c r="BG119" s="166"/>
      <c r="BH119" s="166"/>
      <c r="BI119" s="166"/>
      <c r="BJ119" s="166"/>
      <c r="BK119" s="166"/>
      <c r="BL119" s="166"/>
      <c r="BM119" s="166"/>
      <c r="BN119" s="166"/>
      <c r="BO119" s="166"/>
      <c r="BP119" s="166"/>
      <c r="BQ119" s="166"/>
      <c r="BR119" s="166"/>
      <c r="BS119" s="166"/>
      <c r="BT119" s="166"/>
      <c r="BU119" s="166"/>
      <c r="BV119" s="166"/>
      <c r="BW119" s="166"/>
    </row>
    <row r="120" spans="2:75" ht="102.75" thickBot="1" x14ac:dyDescent="0.25">
      <c r="B120" s="171"/>
      <c r="C120" s="172"/>
      <c r="D120" s="172"/>
      <c r="E120" s="173"/>
      <c r="F120" s="172"/>
      <c r="G120" s="172"/>
      <c r="H120" s="217" t="s">
        <v>461</v>
      </c>
      <c r="I120" s="174" t="s">
        <v>765</v>
      </c>
      <c r="J120" s="175"/>
      <c r="K120" s="175"/>
      <c r="L120" s="166"/>
      <c r="M120" s="166"/>
      <c r="N120" s="166"/>
      <c r="O120" s="166"/>
      <c r="P120" s="166"/>
      <c r="Q120" s="166"/>
      <c r="R120" s="166"/>
      <c r="S120" s="166"/>
      <c r="T120" s="166"/>
      <c r="U120" s="166"/>
      <c r="V120" s="166"/>
      <c r="W120" s="166"/>
      <c r="X120" s="166"/>
      <c r="Y120" s="166"/>
      <c r="Z120" s="166"/>
      <c r="AA120" s="166"/>
      <c r="AB120" s="166"/>
      <c r="AC120" s="166"/>
      <c r="AD120" s="166"/>
      <c r="AE120" s="166"/>
      <c r="AF120" s="166"/>
      <c r="AG120" s="166"/>
      <c r="AH120" s="166"/>
      <c r="AI120" s="166"/>
      <c r="AJ120" s="166"/>
      <c r="AK120" s="166"/>
      <c r="AL120" s="166"/>
      <c r="AM120" s="166"/>
      <c r="AN120" s="166"/>
      <c r="AO120" s="166"/>
      <c r="AP120" s="166"/>
      <c r="AQ120" s="166"/>
      <c r="AR120" s="166"/>
      <c r="AS120" s="166"/>
      <c r="AT120" s="166"/>
      <c r="AU120" s="166"/>
      <c r="AV120" s="166"/>
      <c r="AW120" s="166"/>
      <c r="AX120" s="166"/>
      <c r="AY120" s="166"/>
      <c r="AZ120" s="166"/>
      <c r="BA120" s="166"/>
      <c r="BB120" s="166"/>
      <c r="BC120" s="166"/>
      <c r="BD120" s="166"/>
      <c r="BE120" s="166"/>
      <c r="BF120" s="166"/>
      <c r="BG120" s="166"/>
      <c r="BH120" s="166"/>
      <c r="BI120" s="166"/>
      <c r="BJ120" s="166"/>
      <c r="BK120" s="166"/>
      <c r="BL120" s="166"/>
      <c r="BM120" s="166"/>
      <c r="BN120" s="166"/>
      <c r="BO120" s="166"/>
      <c r="BP120" s="166"/>
      <c r="BQ120" s="166"/>
      <c r="BR120" s="166"/>
      <c r="BS120" s="166"/>
      <c r="BT120" s="166"/>
      <c r="BU120" s="166"/>
      <c r="BV120" s="166"/>
      <c r="BW120" s="166"/>
    </row>
    <row r="121" spans="2:75" ht="15" thickBot="1" x14ac:dyDescent="0.25">
      <c r="B121" s="166"/>
      <c r="C121" s="166"/>
      <c r="D121" s="166"/>
      <c r="E121" s="166"/>
      <c r="F121" s="166"/>
      <c r="G121" s="166"/>
      <c r="H121" s="166"/>
      <c r="I121" s="166"/>
      <c r="J121" s="175"/>
      <c r="K121" s="175"/>
      <c r="L121" s="166"/>
      <c r="M121" s="166"/>
      <c r="N121" s="166"/>
      <c r="O121" s="166"/>
      <c r="P121" s="166"/>
      <c r="Q121" s="166"/>
      <c r="R121" s="166"/>
      <c r="S121" s="166"/>
      <c r="T121" s="166"/>
      <c r="U121" s="166"/>
      <c r="V121" s="166"/>
      <c r="W121" s="166"/>
      <c r="X121" s="166"/>
      <c r="Y121" s="166"/>
      <c r="Z121" s="166"/>
      <c r="AA121" s="166"/>
      <c r="AB121" s="166"/>
      <c r="AC121" s="166"/>
      <c r="AD121" s="166"/>
      <c r="AE121" s="166"/>
      <c r="AF121" s="166"/>
      <c r="AG121" s="166"/>
      <c r="AH121" s="166"/>
      <c r="AI121" s="166"/>
      <c r="AJ121" s="166"/>
      <c r="AK121" s="166"/>
      <c r="AL121" s="166"/>
      <c r="AM121" s="166"/>
      <c r="AN121" s="166"/>
      <c r="AO121" s="166"/>
      <c r="AP121" s="166"/>
      <c r="AQ121" s="166"/>
      <c r="AR121" s="166"/>
      <c r="AS121" s="166"/>
      <c r="AT121" s="166"/>
      <c r="AU121" s="166"/>
      <c r="AV121" s="166"/>
      <c r="AW121" s="166"/>
      <c r="AX121" s="166"/>
      <c r="AY121" s="166"/>
      <c r="AZ121" s="166"/>
      <c r="BA121" s="166"/>
      <c r="BB121" s="166"/>
      <c r="BC121" s="166"/>
      <c r="BD121" s="166"/>
      <c r="BE121" s="166"/>
      <c r="BF121" s="166"/>
      <c r="BG121" s="166"/>
      <c r="BH121" s="166"/>
      <c r="BI121" s="166"/>
      <c r="BJ121" s="166"/>
      <c r="BK121" s="166"/>
      <c r="BL121" s="166"/>
      <c r="BM121" s="166"/>
      <c r="BN121" s="166"/>
      <c r="BO121" s="166"/>
      <c r="BP121" s="166"/>
      <c r="BQ121" s="166"/>
      <c r="BR121" s="166"/>
      <c r="BS121" s="166"/>
      <c r="BT121" s="166"/>
      <c r="BU121" s="166"/>
      <c r="BV121" s="166"/>
      <c r="BW121" s="166"/>
    </row>
    <row r="122" spans="2:75" ht="29.25" customHeight="1" x14ac:dyDescent="0.2">
      <c r="B122" s="731" t="s">
        <v>16</v>
      </c>
      <c r="C122" s="733" t="s">
        <v>464</v>
      </c>
      <c r="D122" s="726"/>
      <c r="E122" s="726"/>
      <c r="F122" s="726"/>
      <c r="G122" s="726"/>
      <c r="H122" s="726"/>
      <c r="I122" s="727"/>
      <c r="J122" s="175"/>
      <c r="K122" s="240"/>
      <c r="L122" s="166"/>
      <c r="M122" s="166"/>
      <c r="N122" s="166"/>
      <c r="O122" s="166"/>
      <c r="P122" s="166"/>
      <c r="Q122" s="166"/>
      <c r="R122" s="166"/>
      <c r="S122" s="166"/>
      <c r="T122" s="166"/>
      <c r="U122" s="166"/>
      <c r="V122" s="166"/>
      <c r="W122" s="166"/>
      <c r="X122" s="166"/>
      <c r="Y122" s="166"/>
      <c r="Z122" s="166"/>
      <c r="AA122" s="166"/>
      <c r="AB122" s="166"/>
      <c r="AC122" s="166"/>
      <c r="AD122" s="166"/>
      <c r="AE122" s="166"/>
      <c r="AF122" s="166"/>
      <c r="AG122" s="166"/>
      <c r="AH122" s="166"/>
      <c r="AI122" s="166"/>
      <c r="AJ122" s="166"/>
      <c r="AK122" s="166"/>
      <c r="AL122" s="166"/>
      <c r="AM122" s="166"/>
      <c r="AN122" s="166"/>
      <c r="AO122" s="166"/>
      <c r="AP122" s="166"/>
      <c r="AQ122" s="166"/>
      <c r="AR122" s="166"/>
      <c r="AS122" s="166"/>
      <c r="AT122" s="166"/>
      <c r="AU122" s="166"/>
      <c r="AV122" s="166"/>
      <c r="AW122" s="166"/>
      <c r="AX122" s="166"/>
      <c r="AY122" s="166"/>
      <c r="AZ122" s="166"/>
      <c r="BA122" s="166"/>
      <c r="BB122" s="166"/>
      <c r="BC122" s="166"/>
      <c r="BD122" s="166"/>
      <c r="BE122" s="166"/>
      <c r="BF122" s="166"/>
      <c r="BG122" s="166"/>
      <c r="BH122" s="166"/>
      <c r="BI122" s="166"/>
      <c r="BJ122" s="166"/>
      <c r="BK122" s="166"/>
      <c r="BL122" s="166"/>
      <c r="BM122" s="166"/>
      <c r="BN122" s="166"/>
      <c r="BO122" s="166"/>
      <c r="BP122" s="166"/>
      <c r="BQ122" s="166"/>
      <c r="BR122" s="166"/>
      <c r="BS122" s="166"/>
      <c r="BT122" s="166"/>
      <c r="BU122" s="166"/>
      <c r="BV122" s="166"/>
      <c r="BW122" s="166"/>
    </row>
    <row r="123" spans="2:75" ht="22.5" customHeight="1" thickBot="1" x14ac:dyDescent="0.25">
      <c r="B123" s="732"/>
      <c r="C123" s="734"/>
      <c r="D123" s="729"/>
      <c r="E123" s="729"/>
      <c r="F123" s="729"/>
      <c r="G123" s="729"/>
      <c r="H123" s="729"/>
      <c r="I123" s="730"/>
      <c r="J123" s="735"/>
      <c r="K123" s="753"/>
      <c r="L123" s="166"/>
      <c r="M123" s="166"/>
      <c r="N123" s="166"/>
      <c r="O123" s="166"/>
      <c r="P123" s="166"/>
      <c r="Q123" s="166"/>
      <c r="R123" s="166"/>
      <c r="S123" s="166"/>
      <c r="T123" s="166"/>
      <c r="U123" s="166"/>
      <c r="V123" s="166"/>
      <c r="W123" s="166"/>
      <c r="X123" s="166"/>
      <c r="Y123" s="166"/>
      <c r="Z123" s="166"/>
      <c r="AA123" s="166"/>
      <c r="AB123" s="166"/>
      <c r="AC123" s="166"/>
      <c r="AD123" s="166"/>
      <c r="AE123" s="166"/>
      <c r="AF123" s="166"/>
      <c r="AG123" s="166"/>
      <c r="AH123" s="166"/>
      <c r="AI123" s="166"/>
      <c r="AJ123" s="166"/>
      <c r="AK123" s="166"/>
      <c r="AL123" s="166"/>
      <c r="AM123" s="166"/>
      <c r="AN123" s="166"/>
      <c r="AO123" s="166"/>
      <c r="AP123" s="166"/>
      <c r="AQ123" s="166"/>
      <c r="AR123" s="166"/>
      <c r="AS123" s="166"/>
      <c r="AT123" s="166"/>
      <c r="AU123" s="166"/>
      <c r="AV123" s="166"/>
      <c r="AW123" s="166"/>
      <c r="AX123" s="166"/>
      <c r="AY123" s="166"/>
      <c r="AZ123" s="166"/>
      <c r="BA123" s="166"/>
      <c r="BB123" s="166"/>
      <c r="BC123" s="166"/>
      <c r="BD123" s="166"/>
      <c r="BE123" s="166"/>
      <c r="BF123" s="166"/>
      <c r="BG123" s="166"/>
      <c r="BH123" s="166"/>
      <c r="BI123" s="166"/>
      <c r="BJ123" s="166"/>
      <c r="BK123" s="166"/>
      <c r="BL123" s="166"/>
      <c r="BM123" s="166"/>
      <c r="BN123" s="166"/>
      <c r="BO123" s="166"/>
      <c r="BP123" s="166"/>
      <c r="BQ123" s="166"/>
      <c r="BR123" s="166"/>
      <c r="BS123" s="166"/>
      <c r="BT123" s="166"/>
      <c r="BU123" s="166"/>
      <c r="BV123" s="166"/>
      <c r="BW123" s="166"/>
    </row>
    <row r="124" spans="2:75" ht="30.75" thickBot="1" x14ac:dyDescent="0.25">
      <c r="B124" s="194" t="s">
        <v>63</v>
      </c>
      <c r="C124" s="744" t="s">
        <v>235</v>
      </c>
      <c r="D124" s="738"/>
      <c r="E124" s="738"/>
      <c r="F124" s="738"/>
      <c r="G124" s="738"/>
      <c r="H124" s="738"/>
      <c r="I124" s="739"/>
      <c r="J124" s="735"/>
      <c r="K124" s="753"/>
      <c r="L124" s="166"/>
      <c r="M124" s="166"/>
      <c r="N124" s="166"/>
      <c r="O124" s="166"/>
      <c r="P124" s="166"/>
      <c r="Q124" s="166"/>
      <c r="R124" s="166"/>
      <c r="S124" s="166"/>
      <c r="T124" s="166"/>
      <c r="U124" s="166"/>
      <c r="V124" s="166"/>
      <c r="W124" s="166"/>
      <c r="X124" s="166"/>
      <c r="Y124" s="166"/>
      <c r="Z124" s="166"/>
      <c r="AA124" s="166"/>
      <c r="AB124" s="166"/>
      <c r="AC124" s="166"/>
      <c r="AD124" s="166"/>
      <c r="AE124" s="166"/>
      <c r="AF124" s="166"/>
      <c r="AG124" s="166"/>
      <c r="AH124" s="166"/>
      <c r="AI124" s="166"/>
      <c r="AJ124" s="166"/>
      <c r="AK124" s="166"/>
      <c r="AL124" s="166"/>
      <c r="AM124" s="166"/>
      <c r="AN124" s="166"/>
      <c r="AO124" s="166"/>
      <c r="AP124" s="166"/>
      <c r="AQ124" s="166"/>
      <c r="AR124" s="166"/>
      <c r="AS124" s="166"/>
      <c r="AT124" s="166"/>
      <c r="AU124" s="166"/>
      <c r="AV124" s="166"/>
      <c r="AW124" s="166"/>
      <c r="AX124" s="166"/>
      <c r="AY124" s="166"/>
      <c r="AZ124" s="166"/>
      <c r="BA124" s="166"/>
      <c r="BB124" s="166"/>
      <c r="BC124" s="166"/>
      <c r="BD124" s="166"/>
      <c r="BE124" s="166"/>
      <c r="BF124" s="166"/>
      <c r="BG124" s="166"/>
      <c r="BH124" s="166"/>
      <c r="BI124" s="166"/>
      <c r="BJ124" s="166"/>
      <c r="BK124" s="166"/>
      <c r="BL124" s="166"/>
      <c r="BM124" s="166"/>
      <c r="BN124" s="166"/>
      <c r="BO124" s="166"/>
      <c r="BP124" s="166"/>
      <c r="BQ124" s="166"/>
      <c r="BR124" s="166"/>
      <c r="BS124" s="166"/>
      <c r="BT124" s="166"/>
      <c r="BU124" s="166"/>
      <c r="BV124" s="166"/>
      <c r="BW124" s="166"/>
    </row>
    <row r="125" spans="2:75" ht="46.5" customHeight="1" thickBot="1" x14ac:dyDescent="0.25">
      <c r="B125" s="194" t="s">
        <v>245</v>
      </c>
      <c r="C125" s="195" t="s">
        <v>438</v>
      </c>
      <c r="D125" s="744" t="s">
        <v>325</v>
      </c>
      <c r="E125" s="738"/>
      <c r="F125" s="745"/>
      <c r="G125" s="195" t="s">
        <v>439</v>
      </c>
      <c r="H125" s="785"/>
      <c r="I125" s="786"/>
      <c r="J125" s="735"/>
      <c r="K125" s="753"/>
      <c r="L125" s="166"/>
      <c r="M125" s="166"/>
      <c r="N125" s="166"/>
      <c r="O125" s="166"/>
      <c r="P125" s="166"/>
      <c r="Q125" s="166"/>
      <c r="R125" s="166"/>
      <c r="S125" s="166"/>
      <c r="T125" s="166"/>
      <c r="U125" s="166"/>
      <c r="V125" s="166"/>
      <c r="W125" s="166"/>
      <c r="X125" s="166"/>
      <c r="Y125" s="166"/>
      <c r="Z125" s="166"/>
      <c r="AA125" s="166"/>
      <c r="AB125" s="166"/>
      <c r="AC125" s="166"/>
      <c r="AD125" s="166"/>
      <c r="AE125" s="166"/>
      <c r="AF125" s="166"/>
      <c r="AG125" s="166"/>
      <c r="AH125" s="166"/>
      <c r="AI125" s="166"/>
      <c r="AJ125" s="166"/>
      <c r="AK125" s="166"/>
      <c r="AL125" s="166"/>
      <c r="AM125" s="166"/>
      <c r="AN125" s="166"/>
      <c r="AO125" s="166"/>
      <c r="AP125" s="166"/>
      <c r="AQ125" s="166"/>
      <c r="AR125" s="166"/>
      <c r="AS125" s="166"/>
      <c r="AT125" s="166"/>
      <c r="AU125" s="166"/>
      <c r="AV125" s="166"/>
      <c r="AW125" s="166"/>
      <c r="AX125" s="166"/>
      <c r="AY125" s="166"/>
      <c r="AZ125" s="166"/>
      <c r="BA125" s="166"/>
      <c r="BB125" s="166"/>
      <c r="BC125" s="166"/>
      <c r="BD125" s="166"/>
      <c r="BE125" s="166"/>
      <c r="BF125" s="166"/>
      <c r="BG125" s="166"/>
      <c r="BH125" s="166"/>
      <c r="BI125" s="166"/>
      <c r="BJ125" s="166"/>
      <c r="BK125" s="166"/>
      <c r="BL125" s="166"/>
      <c r="BM125" s="166"/>
      <c r="BN125" s="166"/>
      <c r="BO125" s="166"/>
      <c r="BP125" s="166"/>
      <c r="BQ125" s="166"/>
      <c r="BR125" s="166"/>
      <c r="BS125" s="166"/>
      <c r="BT125" s="166"/>
      <c r="BU125" s="166"/>
      <c r="BV125" s="166"/>
      <c r="BW125" s="166"/>
    </row>
    <row r="126" spans="2:75" ht="15" thickBot="1" x14ac:dyDescent="0.25">
      <c r="B126" s="775" t="s">
        <v>246</v>
      </c>
      <c r="C126" s="776"/>
      <c r="D126" s="777"/>
      <c r="E126" s="775" t="s">
        <v>247</v>
      </c>
      <c r="F126" s="776"/>
      <c r="G126" s="777"/>
      <c r="H126" s="775" t="s">
        <v>248</v>
      </c>
      <c r="I126" s="777"/>
      <c r="J126" s="750"/>
      <c r="K126" s="750"/>
      <c r="L126" s="166"/>
      <c r="M126" s="166"/>
      <c r="N126" s="166"/>
      <c r="O126" s="166"/>
      <c r="P126" s="166"/>
      <c r="Q126" s="166"/>
      <c r="R126" s="166"/>
      <c r="S126" s="166"/>
      <c r="T126" s="166"/>
      <c r="U126" s="166"/>
      <c r="V126" s="166"/>
      <c r="W126" s="166"/>
      <c r="X126" s="166"/>
      <c r="Y126" s="166"/>
      <c r="Z126" s="166"/>
      <c r="AA126" s="166"/>
      <c r="AB126" s="166"/>
      <c r="AC126" s="166"/>
      <c r="AD126" s="166"/>
      <c r="AE126" s="166"/>
      <c r="AF126" s="166"/>
      <c r="AG126" s="166"/>
      <c r="AH126" s="166"/>
      <c r="AI126" s="166"/>
      <c r="AJ126" s="166"/>
      <c r="AK126" s="166"/>
      <c r="AL126" s="166"/>
      <c r="AM126" s="166"/>
      <c r="AN126" s="166"/>
      <c r="AO126" s="166"/>
      <c r="AP126" s="166"/>
      <c r="AQ126" s="166"/>
      <c r="AR126" s="166"/>
      <c r="AS126" s="166"/>
      <c r="AT126" s="166"/>
      <c r="AU126" s="166"/>
      <c r="AV126" s="166"/>
      <c r="AW126" s="166"/>
      <c r="AX126" s="166"/>
      <c r="AY126" s="166"/>
      <c r="AZ126" s="166"/>
      <c r="BA126" s="166"/>
      <c r="BB126" s="166"/>
      <c r="BC126" s="166"/>
      <c r="BD126" s="166"/>
      <c r="BE126" s="166"/>
      <c r="BF126" s="166"/>
      <c r="BG126" s="166"/>
      <c r="BH126" s="166"/>
      <c r="BI126" s="166"/>
      <c r="BJ126" s="166"/>
      <c r="BK126" s="166"/>
      <c r="BL126" s="166"/>
      <c r="BM126" s="166"/>
      <c r="BN126" s="166"/>
      <c r="BO126" s="166"/>
      <c r="BP126" s="166"/>
      <c r="BQ126" s="166"/>
      <c r="BR126" s="166"/>
      <c r="BS126" s="166"/>
      <c r="BT126" s="166"/>
      <c r="BU126" s="166"/>
      <c r="BV126" s="166"/>
      <c r="BW126" s="166"/>
    </row>
    <row r="127" spans="2:75" ht="15" thickBot="1" x14ac:dyDescent="0.25">
      <c r="B127" s="218" t="s">
        <v>249</v>
      </c>
      <c r="C127" s="218" t="s">
        <v>250</v>
      </c>
      <c r="D127" s="218" t="s">
        <v>251</v>
      </c>
      <c r="E127" s="218" t="s">
        <v>249</v>
      </c>
      <c r="F127" s="218" t="s">
        <v>252</v>
      </c>
      <c r="G127" s="218" t="s">
        <v>253</v>
      </c>
      <c r="H127" s="218" t="s">
        <v>249</v>
      </c>
      <c r="I127" s="219" t="s">
        <v>254</v>
      </c>
      <c r="J127" s="750"/>
      <c r="K127" s="750"/>
      <c r="L127" s="166"/>
      <c r="M127" s="166"/>
      <c r="N127" s="166"/>
      <c r="O127" s="166"/>
      <c r="P127" s="166"/>
      <c r="Q127" s="166"/>
      <c r="R127" s="166"/>
      <c r="S127" s="166"/>
      <c r="T127" s="166"/>
      <c r="U127" s="166"/>
      <c r="V127" s="166"/>
      <c r="W127" s="166"/>
      <c r="X127" s="166"/>
      <c r="Y127" s="166"/>
      <c r="Z127" s="166"/>
      <c r="AA127" s="166"/>
      <c r="AB127" s="166"/>
      <c r="AC127" s="166"/>
      <c r="AD127" s="166"/>
      <c r="AE127" s="166"/>
      <c r="AF127" s="166"/>
      <c r="AG127" s="166"/>
      <c r="AH127" s="166"/>
      <c r="AI127" s="166"/>
      <c r="AJ127" s="166"/>
      <c r="AK127" s="166"/>
      <c r="AL127" s="166"/>
      <c r="AM127" s="166"/>
      <c r="AN127" s="166"/>
      <c r="AO127" s="166"/>
      <c r="AP127" s="166"/>
      <c r="AQ127" s="166"/>
      <c r="AR127" s="166"/>
      <c r="AS127" s="166"/>
      <c r="AT127" s="166"/>
      <c r="AU127" s="166"/>
      <c r="AV127" s="166"/>
      <c r="AW127" s="166"/>
      <c r="AX127" s="166"/>
      <c r="AY127" s="166"/>
      <c r="AZ127" s="166"/>
      <c r="BA127" s="166"/>
      <c r="BB127" s="166"/>
      <c r="BC127" s="166"/>
      <c r="BD127" s="166"/>
      <c r="BE127" s="166"/>
      <c r="BF127" s="166"/>
      <c r="BG127" s="166"/>
      <c r="BH127" s="166"/>
      <c r="BI127" s="166"/>
      <c r="BJ127" s="166"/>
      <c r="BK127" s="166"/>
      <c r="BL127" s="166"/>
      <c r="BM127" s="166"/>
      <c r="BN127" s="166"/>
      <c r="BO127" s="166"/>
      <c r="BP127" s="166"/>
      <c r="BQ127" s="166"/>
      <c r="BR127" s="166"/>
      <c r="BS127" s="166"/>
      <c r="BT127" s="166"/>
      <c r="BU127" s="166"/>
      <c r="BV127" s="166"/>
      <c r="BW127" s="166"/>
    </row>
    <row r="128" spans="2:75" ht="77.25" thickBot="1" x14ac:dyDescent="0.25">
      <c r="B128" s="220" t="s">
        <v>255</v>
      </c>
      <c r="C128" s="168"/>
      <c r="D128" s="168"/>
      <c r="E128" s="220" t="s">
        <v>256</v>
      </c>
      <c r="F128" s="168"/>
      <c r="G128" s="168"/>
      <c r="H128" s="220" t="s">
        <v>257</v>
      </c>
      <c r="I128" s="169" t="s">
        <v>865</v>
      </c>
      <c r="J128" s="750"/>
      <c r="K128" s="751"/>
      <c r="L128" s="166"/>
      <c r="M128" s="166"/>
      <c r="N128" s="166"/>
      <c r="O128" s="166"/>
      <c r="P128" s="166"/>
      <c r="Q128" s="166"/>
      <c r="R128" s="166"/>
      <c r="S128" s="166"/>
      <c r="T128" s="166"/>
      <c r="U128" s="166"/>
      <c r="V128" s="166"/>
      <c r="W128" s="166"/>
      <c r="X128" s="166"/>
      <c r="Y128" s="166"/>
      <c r="Z128" s="166"/>
      <c r="AA128" s="166"/>
      <c r="AB128" s="166"/>
      <c r="AC128" s="166"/>
      <c r="AD128" s="166"/>
      <c r="AE128" s="166"/>
      <c r="AF128" s="166"/>
      <c r="AG128" s="166"/>
      <c r="AH128" s="166"/>
      <c r="AI128" s="166"/>
      <c r="AJ128" s="166"/>
      <c r="AK128" s="166"/>
      <c r="AL128" s="166"/>
      <c r="AM128" s="166"/>
      <c r="AN128" s="166"/>
      <c r="AO128" s="166"/>
      <c r="AP128" s="166"/>
      <c r="AQ128" s="166"/>
      <c r="AR128" s="166"/>
      <c r="AS128" s="166"/>
      <c r="AT128" s="166"/>
      <c r="AU128" s="166"/>
      <c r="AV128" s="166"/>
      <c r="AW128" s="166"/>
      <c r="AX128" s="166"/>
      <c r="AY128" s="166"/>
      <c r="AZ128" s="166"/>
      <c r="BA128" s="166"/>
      <c r="BB128" s="166"/>
      <c r="BC128" s="166"/>
      <c r="BD128" s="166"/>
      <c r="BE128" s="166"/>
      <c r="BF128" s="166"/>
      <c r="BG128" s="166"/>
      <c r="BH128" s="166"/>
      <c r="BI128" s="166"/>
      <c r="BJ128" s="166"/>
      <c r="BK128" s="166"/>
      <c r="BL128" s="166"/>
      <c r="BM128" s="166"/>
      <c r="BN128" s="166"/>
      <c r="BO128" s="166"/>
      <c r="BP128" s="166"/>
      <c r="BQ128" s="166"/>
      <c r="BR128" s="166"/>
      <c r="BS128" s="166"/>
      <c r="BT128" s="166"/>
      <c r="BU128" s="166"/>
      <c r="BV128" s="166"/>
      <c r="BW128" s="166"/>
    </row>
    <row r="129" spans="2:75" ht="115.5" thickBot="1" x14ac:dyDescent="0.25">
      <c r="B129" s="220" t="s">
        <v>258</v>
      </c>
      <c r="C129" s="168" t="s">
        <v>812</v>
      </c>
      <c r="D129" s="168" t="s">
        <v>813</v>
      </c>
      <c r="E129" s="220" t="s">
        <v>259</v>
      </c>
      <c r="F129" s="168" t="s">
        <v>866</v>
      </c>
      <c r="G129" s="168" t="s">
        <v>867</v>
      </c>
      <c r="H129" s="220" t="s">
        <v>260</v>
      </c>
      <c r="I129" s="169" t="s">
        <v>868</v>
      </c>
      <c r="J129" s="750"/>
      <c r="K129" s="751"/>
      <c r="L129" s="166"/>
      <c r="M129" s="166"/>
      <c r="N129" s="166"/>
      <c r="O129" s="166"/>
      <c r="P129" s="166"/>
      <c r="Q129" s="166"/>
      <c r="R129" s="166"/>
      <c r="S129" s="166"/>
      <c r="T129" s="166"/>
      <c r="U129" s="166"/>
      <c r="V129" s="166"/>
      <c r="W129" s="166"/>
      <c r="X129" s="166"/>
      <c r="Y129" s="166"/>
      <c r="Z129" s="166"/>
      <c r="AA129" s="166"/>
      <c r="AB129" s="166"/>
      <c r="AC129" s="166"/>
      <c r="AD129" s="166"/>
      <c r="AE129" s="166"/>
      <c r="AF129" s="166"/>
      <c r="AG129" s="166"/>
      <c r="AH129" s="166"/>
      <c r="AI129" s="166"/>
      <c r="AJ129" s="166"/>
      <c r="AK129" s="166"/>
      <c r="AL129" s="166"/>
      <c r="AM129" s="166"/>
      <c r="AN129" s="166"/>
      <c r="AO129" s="166"/>
      <c r="AP129" s="166"/>
      <c r="AQ129" s="166"/>
      <c r="AR129" s="166"/>
      <c r="AS129" s="166"/>
      <c r="AT129" s="166"/>
      <c r="AU129" s="166"/>
      <c r="AV129" s="166"/>
      <c r="AW129" s="166"/>
      <c r="AX129" s="166"/>
      <c r="AY129" s="166"/>
      <c r="AZ129" s="166"/>
      <c r="BA129" s="166"/>
      <c r="BB129" s="166"/>
      <c r="BC129" s="166"/>
      <c r="BD129" s="166"/>
      <c r="BE129" s="166"/>
      <c r="BF129" s="166"/>
      <c r="BG129" s="166"/>
      <c r="BH129" s="166"/>
      <c r="BI129" s="166"/>
      <c r="BJ129" s="166"/>
      <c r="BK129" s="166"/>
      <c r="BL129" s="166"/>
      <c r="BM129" s="166"/>
      <c r="BN129" s="166"/>
      <c r="BO129" s="166"/>
      <c r="BP129" s="166"/>
      <c r="BQ129" s="166"/>
      <c r="BR129" s="166"/>
      <c r="BS129" s="166"/>
      <c r="BT129" s="166"/>
      <c r="BU129" s="166"/>
      <c r="BV129" s="166"/>
      <c r="BW129" s="166"/>
    </row>
    <row r="130" spans="2:75" ht="64.5" thickBot="1" x14ac:dyDescent="0.25">
      <c r="B130" s="220" t="s">
        <v>261</v>
      </c>
      <c r="C130" s="168" t="s">
        <v>774</v>
      </c>
      <c r="D130" s="168"/>
      <c r="E130" s="220" t="s">
        <v>262</v>
      </c>
      <c r="F130" s="168"/>
      <c r="G130" s="168"/>
      <c r="H130" s="220" t="s">
        <v>263</v>
      </c>
      <c r="I130" s="169" t="s">
        <v>816</v>
      </c>
      <c r="J130" s="750"/>
      <c r="K130" s="751"/>
      <c r="L130" s="166"/>
      <c r="M130" s="166"/>
      <c r="N130" s="166"/>
      <c r="O130" s="166"/>
      <c r="P130" s="166"/>
      <c r="Q130" s="166"/>
      <c r="R130" s="166"/>
      <c r="S130" s="166"/>
      <c r="T130" s="166"/>
      <c r="U130" s="166"/>
      <c r="V130" s="166"/>
      <c r="W130" s="166"/>
      <c r="X130" s="166"/>
      <c r="Y130" s="166"/>
      <c r="Z130" s="166"/>
      <c r="AA130" s="166"/>
      <c r="AB130" s="166"/>
      <c r="AC130" s="166"/>
      <c r="AD130" s="166"/>
      <c r="AE130" s="166"/>
      <c r="AF130" s="166"/>
      <c r="AG130" s="166"/>
      <c r="AH130" s="166"/>
      <c r="AI130" s="166"/>
      <c r="AJ130" s="166"/>
      <c r="AK130" s="166"/>
      <c r="AL130" s="166"/>
      <c r="AM130" s="166"/>
      <c r="AN130" s="166"/>
      <c r="AO130" s="166"/>
      <c r="AP130" s="166"/>
      <c r="AQ130" s="166"/>
      <c r="AR130" s="166"/>
      <c r="AS130" s="166"/>
      <c r="AT130" s="166"/>
      <c r="AU130" s="166"/>
      <c r="AV130" s="166"/>
      <c r="AW130" s="166"/>
      <c r="AX130" s="166"/>
      <c r="AY130" s="166"/>
      <c r="AZ130" s="166"/>
      <c r="BA130" s="166"/>
      <c r="BB130" s="166"/>
      <c r="BC130" s="166"/>
      <c r="BD130" s="166"/>
      <c r="BE130" s="166"/>
      <c r="BF130" s="166"/>
      <c r="BG130" s="166"/>
      <c r="BH130" s="166"/>
      <c r="BI130" s="166"/>
      <c r="BJ130" s="166"/>
      <c r="BK130" s="166"/>
      <c r="BL130" s="166"/>
      <c r="BM130" s="166"/>
      <c r="BN130" s="166"/>
      <c r="BO130" s="166"/>
      <c r="BP130" s="166"/>
      <c r="BQ130" s="166"/>
      <c r="BR130" s="166"/>
      <c r="BS130" s="166"/>
      <c r="BT130" s="166"/>
      <c r="BU130" s="166"/>
      <c r="BV130" s="166"/>
      <c r="BW130" s="166"/>
    </row>
    <row r="131" spans="2:75" ht="128.25" thickBot="1" x14ac:dyDescent="0.25">
      <c r="B131" s="220" t="s">
        <v>264</v>
      </c>
      <c r="C131" s="168"/>
      <c r="D131" s="168" t="s">
        <v>814</v>
      </c>
      <c r="E131" s="220" t="s">
        <v>265</v>
      </c>
      <c r="F131" s="168"/>
      <c r="G131" s="168" t="s">
        <v>817</v>
      </c>
      <c r="H131" s="220" t="s">
        <v>266</v>
      </c>
      <c r="I131" s="169" t="s">
        <v>818</v>
      </c>
      <c r="J131" s="175"/>
      <c r="K131" s="241"/>
      <c r="L131" s="166"/>
      <c r="M131" s="166"/>
      <c r="N131" s="166"/>
      <c r="O131" s="166"/>
      <c r="P131" s="166"/>
      <c r="Q131" s="166"/>
      <c r="R131" s="166"/>
      <c r="S131" s="166"/>
      <c r="T131" s="166"/>
      <c r="U131" s="166"/>
      <c r="V131" s="166"/>
      <c r="W131" s="166"/>
      <c r="X131" s="166"/>
      <c r="Y131" s="166"/>
      <c r="Z131" s="166"/>
      <c r="AA131" s="166"/>
      <c r="AB131" s="166"/>
      <c r="AC131" s="166"/>
      <c r="AD131" s="166"/>
      <c r="AE131" s="166"/>
      <c r="AF131" s="166"/>
      <c r="AG131" s="166"/>
      <c r="AH131" s="166"/>
      <c r="AI131" s="166"/>
      <c r="AJ131" s="166"/>
      <c r="AK131" s="166"/>
      <c r="AL131" s="166"/>
      <c r="AM131" s="166"/>
      <c r="AN131" s="166"/>
      <c r="AO131" s="166"/>
      <c r="AP131" s="166"/>
      <c r="AQ131" s="166"/>
      <c r="AR131" s="166"/>
      <c r="AS131" s="166"/>
      <c r="AT131" s="166"/>
      <c r="AU131" s="166"/>
      <c r="AV131" s="166"/>
      <c r="AW131" s="166"/>
      <c r="AX131" s="166"/>
      <c r="AY131" s="166"/>
      <c r="AZ131" s="166"/>
      <c r="BA131" s="166"/>
      <c r="BB131" s="166"/>
      <c r="BC131" s="166"/>
      <c r="BD131" s="166"/>
      <c r="BE131" s="166"/>
      <c r="BF131" s="166"/>
      <c r="BG131" s="166"/>
      <c r="BH131" s="166"/>
      <c r="BI131" s="166"/>
      <c r="BJ131" s="166"/>
      <c r="BK131" s="166"/>
      <c r="BL131" s="166"/>
      <c r="BM131" s="166"/>
      <c r="BN131" s="166"/>
      <c r="BO131" s="166"/>
      <c r="BP131" s="166"/>
      <c r="BQ131" s="166"/>
      <c r="BR131" s="166"/>
      <c r="BS131" s="166"/>
      <c r="BT131" s="166"/>
      <c r="BU131" s="166"/>
      <c r="BV131" s="166"/>
      <c r="BW131" s="166"/>
    </row>
    <row r="132" spans="2:75" ht="102.75" thickBot="1" x14ac:dyDescent="0.25">
      <c r="B132" s="220" t="s">
        <v>267</v>
      </c>
      <c r="C132" s="168" t="s">
        <v>819</v>
      </c>
      <c r="D132" s="168" t="s">
        <v>820</v>
      </c>
      <c r="E132" s="220" t="s">
        <v>268</v>
      </c>
      <c r="F132" s="168"/>
      <c r="G132" s="168"/>
      <c r="H132" s="220" t="s">
        <v>269</v>
      </c>
      <c r="I132" s="169" t="s">
        <v>815</v>
      </c>
      <c r="J132" s="175"/>
      <c r="K132" s="175"/>
      <c r="L132" s="166"/>
      <c r="M132" s="166"/>
      <c r="N132" s="166"/>
      <c r="O132" s="166"/>
      <c r="P132" s="166"/>
      <c r="Q132" s="166"/>
      <c r="R132" s="166"/>
      <c r="S132" s="166"/>
      <c r="T132" s="166"/>
      <c r="U132" s="166"/>
      <c r="V132" s="166"/>
      <c r="W132" s="166"/>
      <c r="X132" s="166"/>
      <c r="Y132" s="166"/>
      <c r="Z132" s="166"/>
      <c r="AA132" s="166"/>
      <c r="AB132" s="166"/>
      <c r="AC132" s="166"/>
      <c r="AD132" s="166"/>
      <c r="AE132" s="166"/>
      <c r="AF132" s="166"/>
      <c r="AG132" s="166"/>
      <c r="AH132" s="166"/>
      <c r="AI132" s="166"/>
      <c r="AJ132" s="166"/>
      <c r="AK132" s="166"/>
      <c r="AL132" s="166"/>
      <c r="AM132" s="166"/>
      <c r="AN132" s="166"/>
      <c r="AO132" s="166"/>
      <c r="AP132" s="166"/>
      <c r="AQ132" s="166"/>
      <c r="AR132" s="166"/>
      <c r="AS132" s="166"/>
      <c r="AT132" s="166"/>
      <c r="AU132" s="166"/>
      <c r="AV132" s="166"/>
      <c r="AW132" s="166"/>
      <c r="AX132" s="166"/>
      <c r="AY132" s="166"/>
      <c r="AZ132" s="166"/>
      <c r="BA132" s="166"/>
      <c r="BB132" s="166"/>
      <c r="BC132" s="166"/>
      <c r="BD132" s="166"/>
      <c r="BE132" s="166"/>
      <c r="BF132" s="166"/>
      <c r="BG132" s="166"/>
      <c r="BH132" s="166"/>
      <c r="BI132" s="166"/>
      <c r="BJ132" s="166"/>
      <c r="BK132" s="166"/>
      <c r="BL132" s="166"/>
      <c r="BM132" s="166"/>
      <c r="BN132" s="166"/>
      <c r="BO132" s="166"/>
      <c r="BP132" s="166"/>
      <c r="BQ132" s="166"/>
      <c r="BR132" s="166"/>
      <c r="BS132" s="166"/>
      <c r="BT132" s="166"/>
      <c r="BU132" s="166"/>
      <c r="BV132" s="166"/>
      <c r="BW132" s="166"/>
    </row>
    <row r="133" spans="2:75" ht="115.5" thickBot="1" x14ac:dyDescent="0.25">
      <c r="B133" s="220" t="s">
        <v>270</v>
      </c>
      <c r="C133" s="168"/>
      <c r="D133" s="168" t="s">
        <v>776</v>
      </c>
      <c r="E133" s="220" t="s">
        <v>271</v>
      </c>
      <c r="F133" s="168"/>
      <c r="G133" s="168" t="s">
        <v>821</v>
      </c>
      <c r="H133" s="220" t="s">
        <v>272</v>
      </c>
      <c r="I133" s="169" t="s">
        <v>822</v>
      </c>
      <c r="J133" s="175"/>
      <c r="K133" s="175"/>
      <c r="L133" s="166"/>
      <c r="M133" s="166"/>
      <c r="N133" s="166"/>
      <c r="O133" s="166"/>
      <c r="P133" s="166"/>
      <c r="Q133" s="166"/>
      <c r="R133" s="166"/>
      <c r="S133" s="166"/>
      <c r="T133" s="166"/>
      <c r="U133" s="166"/>
      <c r="V133" s="166"/>
      <c r="W133" s="166"/>
      <c r="X133" s="166"/>
      <c r="Y133" s="166"/>
      <c r="Z133" s="166"/>
      <c r="AA133" s="166"/>
      <c r="AB133" s="166"/>
      <c r="AC133" s="166"/>
      <c r="AD133" s="166"/>
      <c r="AE133" s="166"/>
      <c r="AF133" s="166"/>
      <c r="AG133" s="166"/>
      <c r="AH133" s="166"/>
      <c r="AI133" s="166"/>
      <c r="AJ133" s="166"/>
      <c r="AK133" s="166"/>
      <c r="AL133" s="166"/>
      <c r="AM133" s="166"/>
      <c r="AN133" s="166"/>
      <c r="AO133" s="166"/>
      <c r="AP133" s="166"/>
      <c r="AQ133" s="166"/>
      <c r="AR133" s="166"/>
      <c r="AS133" s="166"/>
      <c r="AT133" s="166"/>
      <c r="AU133" s="166"/>
      <c r="AV133" s="166"/>
      <c r="AW133" s="166"/>
      <c r="AX133" s="166"/>
      <c r="AY133" s="166"/>
      <c r="AZ133" s="166"/>
      <c r="BA133" s="166"/>
      <c r="BB133" s="166"/>
      <c r="BC133" s="166"/>
      <c r="BD133" s="166"/>
      <c r="BE133" s="166"/>
      <c r="BF133" s="166"/>
      <c r="BG133" s="166"/>
      <c r="BH133" s="166"/>
      <c r="BI133" s="166"/>
      <c r="BJ133" s="166"/>
      <c r="BK133" s="166"/>
      <c r="BL133" s="166"/>
      <c r="BM133" s="166"/>
      <c r="BN133" s="166"/>
      <c r="BO133" s="166"/>
      <c r="BP133" s="166"/>
      <c r="BQ133" s="166"/>
      <c r="BR133" s="166"/>
      <c r="BS133" s="166"/>
      <c r="BT133" s="166"/>
      <c r="BU133" s="166"/>
      <c r="BV133" s="166"/>
      <c r="BW133" s="166"/>
    </row>
    <row r="134" spans="2:75" ht="102.75" thickBot="1" x14ac:dyDescent="0.25">
      <c r="B134" s="171"/>
      <c r="C134" s="172"/>
      <c r="D134" s="172"/>
      <c r="E134" s="173"/>
      <c r="F134" s="172"/>
      <c r="G134" s="172"/>
      <c r="H134" s="221" t="s">
        <v>273</v>
      </c>
      <c r="I134" s="174" t="s">
        <v>765</v>
      </c>
      <c r="J134" s="175"/>
      <c r="K134" s="175"/>
      <c r="L134" s="166"/>
      <c r="M134" s="166"/>
      <c r="N134" s="166"/>
      <c r="O134" s="166"/>
      <c r="P134" s="166"/>
      <c r="Q134" s="166"/>
      <c r="R134" s="166"/>
      <c r="S134" s="166"/>
      <c r="T134" s="166"/>
      <c r="U134" s="166"/>
      <c r="V134" s="166"/>
      <c r="W134" s="166"/>
      <c r="X134" s="166"/>
      <c r="Y134" s="166"/>
      <c r="Z134" s="166"/>
      <c r="AA134" s="166"/>
      <c r="AB134" s="166"/>
      <c r="AC134" s="166"/>
      <c r="AD134" s="166"/>
      <c r="AE134" s="166"/>
      <c r="AF134" s="166"/>
      <c r="AG134" s="166"/>
      <c r="AH134" s="166"/>
      <c r="AI134" s="166"/>
      <c r="AJ134" s="166"/>
      <c r="AK134" s="166"/>
      <c r="AL134" s="166"/>
      <c r="AM134" s="166"/>
      <c r="AN134" s="166"/>
      <c r="AO134" s="166"/>
      <c r="AP134" s="166"/>
      <c r="AQ134" s="166"/>
      <c r="AR134" s="166"/>
      <c r="AS134" s="166"/>
      <c r="AT134" s="166"/>
      <c r="AU134" s="166"/>
      <c r="AV134" s="166"/>
      <c r="AW134" s="166"/>
      <c r="AX134" s="166"/>
      <c r="AY134" s="166"/>
      <c r="AZ134" s="166"/>
      <c r="BA134" s="166"/>
      <c r="BB134" s="166"/>
      <c r="BC134" s="166"/>
      <c r="BD134" s="166"/>
      <c r="BE134" s="166"/>
      <c r="BF134" s="166"/>
      <c r="BG134" s="166"/>
      <c r="BH134" s="166"/>
      <c r="BI134" s="166"/>
      <c r="BJ134" s="166"/>
      <c r="BK134" s="166"/>
      <c r="BL134" s="166"/>
      <c r="BM134" s="166"/>
      <c r="BN134" s="166"/>
      <c r="BO134" s="166"/>
      <c r="BP134" s="166"/>
      <c r="BQ134" s="166"/>
      <c r="BR134" s="166"/>
      <c r="BS134" s="166"/>
      <c r="BT134" s="166"/>
      <c r="BU134" s="166"/>
      <c r="BV134" s="166"/>
      <c r="BW134" s="166"/>
    </row>
    <row r="135" spans="2:75" ht="15" thickBot="1" x14ac:dyDescent="0.25">
      <c r="B135" s="166"/>
      <c r="C135" s="166"/>
      <c r="D135" s="166"/>
      <c r="E135" s="166"/>
      <c r="F135" s="166"/>
      <c r="G135" s="166"/>
      <c r="H135" s="166"/>
      <c r="I135" s="166"/>
      <c r="J135" s="175"/>
      <c r="K135" s="175"/>
      <c r="L135" s="166"/>
      <c r="M135" s="166"/>
      <c r="N135" s="166"/>
      <c r="O135" s="166"/>
      <c r="P135" s="166"/>
      <c r="Q135" s="166"/>
      <c r="R135" s="166"/>
      <c r="S135" s="166"/>
      <c r="T135" s="166"/>
      <c r="U135" s="166"/>
      <c r="V135" s="166"/>
      <c r="W135" s="166"/>
      <c r="X135" s="166"/>
      <c r="Y135" s="166"/>
      <c r="Z135" s="166"/>
      <c r="AA135" s="166"/>
      <c r="AB135" s="166"/>
      <c r="AC135" s="166"/>
      <c r="AD135" s="166"/>
      <c r="AE135" s="166"/>
      <c r="AF135" s="166"/>
      <c r="AG135" s="166"/>
      <c r="AH135" s="166"/>
      <c r="AI135" s="166"/>
      <c r="AJ135" s="166"/>
      <c r="AK135" s="166"/>
      <c r="AL135" s="166"/>
      <c r="AM135" s="166"/>
      <c r="AN135" s="166"/>
      <c r="AO135" s="166"/>
      <c r="AP135" s="166"/>
      <c r="AQ135" s="166"/>
      <c r="AR135" s="166"/>
      <c r="AS135" s="166"/>
      <c r="AT135" s="166"/>
      <c r="AU135" s="166"/>
      <c r="AV135" s="166"/>
      <c r="AW135" s="166"/>
      <c r="AX135" s="166"/>
      <c r="AY135" s="166"/>
      <c r="AZ135" s="166"/>
      <c r="BA135" s="166"/>
      <c r="BB135" s="166"/>
      <c r="BC135" s="166"/>
      <c r="BD135" s="166"/>
      <c r="BE135" s="166"/>
      <c r="BF135" s="166"/>
      <c r="BG135" s="166"/>
      <c r="BH135" s="166"/>
      <c r="BI135" s="166"/>
      <c r="BJ135" s="166"/>
      <c r="BK135" s="166"/>
      <c r="BL135" s="166"/>
      <c r="BM135" s="166"/>
      <c r="BN135" s="166"/>
      <c r="BO135" s="166"/>
      <c r="BP135" s="166"/>
      <c r="BQ135" s="166"/>
      <c r="BR135" s="166"/>
      <c r="BS135" s="166"/>
      <c r="BT135" s="166"/>
      <c r="BU135" s="166"/>
      <c r="BV135" s="166"/>
      <c r="BW135" s="166"/>
    </row>
    <row r="136" spans="2:75" ht="35.25" customHeight="1" x14ac:dyDescent="0.2">
      <c r="B136" s="731" t="s">
        <v>16</v>
      </c>
      <c r="C136" s="756" t="s">
        <v>450</v>
      </c>
      <c r="D136" s="757"/>
      <c r="E136" s="757"/>
      <c r="F136" s="757"/>
      <c r="G136" s="757"/>
      <c r="H136" s="757"/>
      <c r="I136" s="758"/>
      <c r="J136" s="175"/>
      <c r="K136" s="240"/>
      <c r="L136" s="166"/>
      <c r="M136" s="166"/>
      <c r="N136" s="166"/>
      <c r="O136" s="166"/>
      <c r="P136" s="166"/>
      <c r="Q136" s="166"/>
      <c r="R136" s="166"/>
      <c r="S136" s="166"/>
      <c r="T136" s="166"/>
      <c r="U136" s="166"/>
      <c r="V136" s="166"/>
      <c r="W136" s="166"/>
      <c r="X136" s="166"/>
      <c r="Y136" s="166"/>
      <c r="Z136" s="166"/>
      <c r="AA136" s="166"/>
      <c r="AB136" s="166"/>
      <c r="AC136" s="166"/>
      <c r="AD136" s="166"/>
      <c r="AE136" s="166"/>
      <c r="AF136" s="166"/>
      <c r="AG136" s="166"/>
      <c r="AH136" s="166"/>
      <c r="AI136" s="166"/>
      <c r="AJ136" s="166"/>
      <c r="AK136" s="166"/>
      <c r="AL136" s="166"/>
      <c r="AM136" s="166"/>
      <c r="AN136" s="166"/>
      <c r="AO136" s="166"/>
      <c r="AP136" s="166"/>
      <c r="AQ136" s="166"/>
      <c r="AR136" s="166"/>
      <c r="AS136" s="166"/>
      <c r="AT136" s="166"/>
      <c r="AU136" s="166"/>
      <c r="AV136" s="166"/>
      <c r="AW136" s="166"/>
      <c r="AX136" s="166"/>
      <c r="AY136" s="166"/>
      <c r="AZ136" s="166"/>
      <c r="BA136" s="166"/>
      <c r="BB136" s="166"/>
      <c r="BC136" s="166"/>
      <c r="BD136" s="166"/>
      <c r="BE136" s="166"/>
      <c r="BF136" s="166"/>
      <c r="BG136" s="166"/>
      <c r="BH136" s="166"/>
      <c r="BI136" s="166"/>
      <c r="BJ136" s="166"/>
      <c r="BK136" s="166"/>
      <c r="BL136" s="166"/>
      <c r="BM136" s="166"/>
      <c r="BN136" s="166"/>
      <c r="BO136" s="166"/>
      <c r="BP136" s="166"/>
      <c r="BQ136" s="166"/>
      <c r="BR136" s="166"/>
      <c r="BS136" s="166"/>
      <c r="BT136" s="166"/>
      <c r="BU136" s="166"/>
      <c r="BV136" s="166"/>
      <c r="BW136" s="166"/>
    </row>
    <row r="137" spans="2:75" ht="29.25" customHeight="1" thickBot="1" x14ac:dyDescent="0.25">
      <c r="B137" s="732"/>
      <c r="C137" s="759"/>
      <c r="D137" s="760"/>
      <c r="E137" s="760"/>
      <c r="F137" s="760"/>
      <c r="G137" s="760"/>
      <c r="H137" s="760"/>
      <c r="I137" s="761"/>
      <c r="J137" s="735"/>
      <c r="K137" s="753"/>
      <c r="L137" s="166"/>
      <c r="M137" s="166"/>
      <c r="N137" s="166"/>
      <c r="O137" s="166"/>
      <c r="P137" s="166"/>
      <c r="Q137" s="166"/>
      <c r="R137" s="166"/>
      <c r="S137" s="166"/>
      <c r="T137" s="166"/>
      <c r="U137" s="166"/>
      <c r="V137" s="166"/>
      <c r="W137" s="166"/>
      <c r="X137" s="166"/>
      <c r="Y137" s="166"/>
      <c r="Z137" s="166"/>
      <c r="AA137" s="166"/>
      <c r="AB137" s="166"/>
      <c r="AC137" s="166"/>
      <c r="AD137" s="166"/>
      <c r="AE137" s="166"/>
      <c r="AF137" s="166"/>
      <c r="AG137" s="166"/>
      <c r="AH137" s="166"/>
      <c r="AI137" s="166"/>
      <c r="AJ137" s="166"/>
      <c r="AK137" s="166"/>
      <c r="AL137" s="166"/>
      <c r="AM137" s="166"/>
      <c r="AN137" s="166"/>
      <c r="AO137" s="166"/>
      <c r="AP137" s="166"/>
      <c r="AQ137" s="166"/>
      <c r="AR137" s="166"/>
      <c r="AS137" s="166"/>
      <c r="AT137" s="166"/>
      <c r="AU137" s="166"/>
      <c r="AV137" s="166"/>
      <c r="AW137" s="166"/>
      <c r="AX137" s="166"/>
      <c r="AY137" s="166"/>
      <c r="AZ137" s="166"/>
      <c r="BA137" s="166"/>
      <c r="BB137" s="166"/>
      <c r="BC137" s="166"/>
      <c r="BD137" s="166"/>
      <c r="BE137" s="166"/>
      <c r="BF137" s="166"/>
      <c r="BG137" s="166"/>
      <c r="BH137" s="166"/>
      <c r="BI137" s="166"/>
      <c r="BJ137" s="166"/>
      <c r="BK137" s="166"/>
      <c r="BL137" s="166"/>
      <c r="BM137" s="166"/>
      <c r="BN137" s="166"/>
      <c r="BO137" s="166"/>
      <c r="BP137" s="166"/>
      <c r="BQ137" s="166"/>
      <c r="BR137" s="166"/>
      <c r="BS137" s="166"/>
      <c r="BT137" s="166"/>
      <c r="BU137" s="166"/>
      <c r="BV137" s="166"/>
      <c r="BW137" s="166"/>
    </row>
    <row r="138" spans="2:75" ht="30.75" thickBot="1" x14ac:dyDescent="0.25">
      <c r="B138" s="194" t="s">
        <v>63</v>
      </c>
      <c r="C138" s="744" t="s">
        <v>332</v>
      </c>
      <c r="D138" s="738"/>
      <c r="E138" s="738"/>
      <c r="F138" s="738"/>
      <c r="G138" s="738"/>
      <c r="H138" s="738"/>
      <c r="I138" s="739"/>
      <c r="J138" s="735"/>
      <c r="K138" s="753"/>
      <c r="L138" s="166"/>
      <c r="M138" s="166"/>
      <c r="N138" s="166"/>
      <c r="O138" s="166"/>
      <c r="P138" s="166"/>
      <c r="Q138" s="166"/>
      <c r="R138" s="166"/>
      <c r="S138" s="166"/>
      <c r="T138" s="166"/>
      <c r="U138" s="166"/>
      <c r="V138" s="166"/>
      <c r="W138" s="166"/>
      <c r="X138" s="166"/>
      <c r="Y138" s="166"/>
      <c r="Z138" s="166"/>
      <c r="AA138" s="166"/>
      <c r="AB138" s="166"/>
      <c r="AC138" s="166"/>
      <c r="AD138" s="166"/>
      <c r="AE138" s="166"/>
      <c r="AF138" s="166"/>
      <c r="AG138" s="166"/>
      <c r="AH138" s="166"/>
      <c r="AI138" s="166"/>
      <c r="AJ138" s="166"/>
      <c r="AK138" s="166"/>
      <c r="AL138" s="166"/>
      <c r="AM138" s="166"/>
      <c r="AN138" s="166"/>
      <c r="AO138" s="166"/>
      <c r="AP138" s="166"/>
      <c r="AQ138" s="166"/>
      <c r="AR138" s="166"/>
      <c r="AS138" s="166"/>
      <c r="AT138" s="166"/>
      <c r="AU138" s="166"/>
      <c r="AV138" s="166"/>
      <c r="AW138" s="166"/>
      <c r="AX138" s="166"/>
      <c r="AY138" s="166"/>
      <c r="AZ138" s="166"/>
      <c r="BA138" s="166"/>
      <c r="BB138" s="166"/>
      <c r="BC138" s="166"/>
      <c r="BD138" s="166"/>
      <c r="BE138" s="166"/>
      <c r="BF138" s="166"/>
      <c r="BG138" s="166"/>
      <c r="BH138" s="166"/>
      <c r="BI138" s="166"/>
      <c r="BJ138" s="166"/>
      <c r="BK138" s="166"/>
      <c r="BL138" s="166"/>
      <c r="BM138" s="166"/>
      <c r="BN138" s="166"/>
      <c r="BO138" s="166"/>
      <c r="BP138" s="166"/>
      <c r="BQ138" s="166"/>
      <c r="BR138" s="166"/>
      <c r="BS138" s="166"/>
      <c r="BT138" s="166"/>
      <c r="BU138" s="166"/>
      <c r="BV138" s="166"/>
      <c r="BW138" s="166"/>
    </row>
    <row r="139" spans="2:75" ht="35.25" customHeight="1" thickBot="1" x14ac:dyDescent="0.25">
      <c r="B139" s="194" t="s">
        <v>245</v>
      </c>
      <c r="C139" s="195" t="s">
        <v>438</v>
      </c>
      <c r="D139" s="744" t="s">
        <v>451</v>
      </c>
      <c r="E139" s="738"/>
      <c r="F139" s="745"/>
      <c r="G139" s="195" t="s">
        <v>439</v>
      </c>
      <c r="H139" s="744"/>
      <c r="I139" s="739"/>
      <c r="J139" s="735"/>
      <c r="K139" s="753"/>
      <c r="L139" s="166"/>
      <c r="M139" s="166"/>
      <c r="N139" s="166"/>
      <c r="O139" s="166"/>
      <c r="P139" s="166"/>
      <c r="Q139" s="166"/>
      <c r="R139" s="166"/>
      <c r="S139" s="166"/>
      <c r="T139" s="166"/>
      <c r="U139" s="166"/>
      <c r="V139" s="166"/>
      <c r="W139" s="166"/>
      <c r="X139" s="166"/>
      <c r="Y139" s="166"/>
      <c r="Z139" s="166"/>
      <c r="AA139" s="166"/>
      <c r="AB139" s="166"/>
      <c r="AC139" s="166"/>
      <c r="AD139" s="166"/>
      <c r="AE139" s="166"/>
      <c r="AF139" s="166"/>
      <c r="AG139" s="166"/>
      <c r="AH139" s="166"/>
      <c r="AI139" s="166"/>
      <c r="AJ139" s="166"/>
      <c r="AK139" s="166"/>
      <c r="AL139" s="166"/>
      <c r="AM139" s="166"/>
      <c r="AN139" s="166"/>
      <c r="AO139" s="166"/>
      <c r="AP139" s="166"/>
      <c r="AQ139" s="166"/>
      <c r="AR139" s="166"/>
      <c r="AS139" s="166"/>
      <c r="AT139" s="166"/>
      <c r="AU139" s="166"/>
      <c r="AV139" s="166"/>
      <c r="AW139" s="166"/>
      <c r="AX139" s="166"/>
      <c r="AY139" s="166"/>
      <c r="AZ139" s="166"/>
      <c r="BA139" s="166"/>
      <c r="BB139" s="166"/>
      <c r="BC139" s="166"/>
      <c r="BD139" s="166"/>
      <c r="BE139" s="166"/>
      <c r="BF139" s="166"/>
      <c r="BG139" s="166"/>
      <c r="BH139" s="166"/>
      <c r="BI139" s="166"/>
      <c r="BJ139" s="166"/>
      <c r="BK139" s="166"/>
      <c r="BL139" s="166"/>
      <c r="BM139" s="166"/>
      <c r="BN139" s="166"/>
      <c r="BO139" s="166"/>
      <c r="BP139" s="166"/>
      <c r="BQ139" s="166"/>
      <c r="BR139" s="166"/>
      <c r="BS139" s="166"/>
      <c r="BT139" s="166"/>
      <c r="BU139" s="166"/>
      <c r="BV139" s="166"/>
      <c r="BW139" s="166"/>
    </row>
    <row r="140" spans="2:75" ht="15" thickBot="1" x14ac:dyDescent="0.25">
      <c r="B140" s="775" t="s">
        <v>246</v>
      </c>
      <c r="C140" s="776"/>
      <c r="D140" s="777"/>
      <c r="E140" s="775" t="s">
        <v>247</v>
      </c>
      <c r="F140" s="776"/>
      <c r="G140" s="777"/>
      <c r="H140" s="775" t="s">
        <v>248</v>
      </c>
      <c r="I140" s="777"/>
      <c r="J140" s="750"/>
      <c r="K140" s="750"/>
      <c r="L140" s="166"/>
      <c r="M140" s="166"/>
      <c r="N140" s="166"/>
      <c r="O140" s="166"/>
      <c r="P140" s="166"/>
      <c r="Q140" s="166"/>
      <c r="R140" s="166"/>
      <c r="S140" s="166"/>
      <c r="T140" s="166"/>
      <c r="U140" s="166"/>
      <c r="V140" s="166"/>
      <c r="W140" s="166"/>
      <c r="X140" s="166"/>
      <c r="Y140" s="166"/>
      <c r="Z140" s="166"/>
      <c r="AA140" s="166"/>
      <c r="AB140" s="166"/>
      <c r="AC140" s="166"/>
      <c r="AD140" s="166"/>
      <c r="AE140" s="166"/>
      <c r="AF140" s="166"/>
      <c r="AG140" s="166"/>
      <c r="AH140" s="166"/>
      <c r="AI140" s="166"/>
      <c r="AJ140" s="166"/>
      <c r="AK140" s="166"/>
      <c r="AL140" s="166"/>
      <c r="AM140" s="166"/>
      <c r="AN140" s="166"/>
      <c r="AO140" s="166"/>
      <c r="AP140" s="166"/>
      <c r="AQ140" s="166"/>
      <c r="AR140" s="166"/>
      <c r="AS140" s="166"/>
      <c r="AT140" s="166"/>
      <c r="AU140" s="166"/>
      <c r="AV140" s="166"/>
      <c r="AW140" s="166"/>
      <c r="AX140" s="166"/>
      <c r="AY140" s="166"/>
      <c r="AZ140" s="166"/>
      <c r="BA140" s="166"/>
      <c r="BB140" s="166"/>
      <c r="BC140" s="166"/>
      <c r="BD140" s="166"/>
      <c r="BE140" s="166"/>
      <c r="BF140" s="166"/>
      <c r="BG140" s="166"/>
      <c r="BH140" s="166"/>
      <c r="BI140" s="166"/>
      <c r="BJ140" s="166"/>
      <c r="BK140" s="166"/>
      <c r="BL140" s="166"/>
      <c r="BM140" s="166"/>
      <c r="BN140" s="166"/>
      <c r="BO140" s="166"/>
      <c r="BP140" s="166"/>
      <c r="BQ140" s="166"/>
      <c r="BR140" s="166"/>
      <c r="BS140" s="166"/>
      <c r="BT140" s="166"/>
      <c r="BU140" s="166"/>
      <c r="BV140" s="166"/>
      <c r="BW140" s="166"/>
    </row>
    <row r="141" spans="2:75" ht="15" thickBot="1" x14ac:dyDescent="0.25">
      <c r="B141" s="218" t="s">
        <v>249</v>
      </c>
      <c r="C141" s="218" t="s">
        <v>250</v>
      </c>
      <c r="D141" s="218" t="s">
        <v>251</v>
      </c>
      <c r="E141" s="218" t="s">
        <v>249</v>
      </c>
      <c r="F141" s="218" t="s">
        <v>252</v>
      </c>
      <c r="G141" s="218" t="s">
        <v>253</v>
      </c>
      <c r="H141" s="218" t="s">
        <v>249</v>
      </c>
      <c r="I141" s="219" t="s">
        <v>254</v>
      </c>
      <c r="J141" s="750"/>
      <c r="K141" s="750"/>
      <c r="L141" s="166"/>
      <c r="M141" s="166"/>
      <c r="N141" s="166"/>
      <c r="O141" s="166"/>
      <c r="P141" s="166"/>
      <c r="Q141" s="166"/>
      <c r="R141" s="166"/>
      <c r="S141" s="166"/>
      <c r="T141" s="166"/>
      <c r="U141" s="166"/>
      <c r="V141" s="166"/>
      <c r="W141" s="166"/>
      <c r="X141" s="166"/>
      <c r="Y141" s="166"/>
      <c r="Z141" s="166"/>
      <c r="AA141" s="166"/>
      <c r="AB141" s="166"/>
      <c r="AC141" s="166"/>
      <c r="AD141" s="166"/>
      <c r="AE141" s="166"/>
      <c r="AF141" s="166"/>
      <c r="AG141" s="166"/>
      <c r="AH141" s="166"/>
      <c r="AI141" s="166"/>
      <c r="AJ141" s="166"/>
      <c r="AK141" s="166"/>
      <c r="AL141" s="166"/>
      <c r="AM141" s="166"/>
      <c r="AN141" s="166"/>
      <c r="AO141" s="166"/>
      <c r="AP141" s="166"/>
      <c r="AQ141" s="166"/>
      <c r="AR141" s="166"/>
      <c r="AS141" s="166"/>
      <c r="AT141" s="166"/>
      <c r="AU141" s="166"/>
      <c r="AV141" s="166"/>
      <c r="AW141" s="166"/>
      <c r="AX141" s="166"/>
      <c r="AY141" s="166"/>
      <c r="AZ141" s="166"/>
      <c r="BA141" s="166"/>
      <c r="BB141" s="166"/>
      <c r="BC141" s="166"/>
      <c r="BD141" s="166"/>
      <c r="BE141" s="166"/>
      <c r="BF141" s="166"/>
      <c r="BG141" s="166"/>
      <c r="BH141" s="166"/>
      <c r="BI141" s="166"/>
      <c r="BJ141" s="166"/>
      <c r="BK141" s="166"/>
      <c r="BL141" s="166"/>
      <c r="BM141" s="166"/>
      <c r="BN141" s="166"/>
      <c r="BO141" s="166"/>
      <c r="BP141" s="166"/>
      <c r="BQ141" s="166"/>
      <c r="BR141" s="166"/>
      <c r="BS141" s="166"/>
      <c r="BT141" s="166"/>
      <c r="BU141" s="166"/>
      <c r="BV141" s="166"/>
      <c r="BW141" s="166"/>
    </row>
    <row r="142" spans="2:75" ht="90" thickBot="1" x14ac:dyDescent="0.25">
      <c r="B142" s="220" t="s">
        <v>255</v>
      </c>
      <c r="C142" s="168" t="s">
        <v>920</v>
      </c>
      <c r="D142" s="168"/>
      <c r="E142" s="220" t="s">
        <v>256</v>
      </c>
      <c r="F142" s="168"/>
      <c r="G142" s="168" t="s">
        <v>1016</v>
      </c>
      <c r="H142" s="220" t="s">
        <v>257</v>
      </c>
      <c r="I142" s="169" t="s">
        <v>900</v>
      </c>
      <c r="J142" s="750"/>
      <c r="K142" s="751"/>
      <c r="L142" s="166"/>
      <c r="M142" s="166"/>
      <c r="N142" s="166"/>
      <c r="O142" s="166"/>
      <c r="P142" s="166"/>
      <c r="Q142" s="166"/>
      <c r="R142" s="166"/>
      <c r="S142" s="166"/>
      <c r="T142" s="166"/>
      <c r="U142" s="166"/>
      <c r="V142" s="166"/>
      <c r="W142" s="166"/>
      <c r="X142" s="166"/>
      <c r="Y142" s="166"/>
      <c r="Z142" s="166"/>
      <c r="AA142" s="166"/>
      <c r="AB142" s="166"/>
      <c r="AC142" s="166"/>
      <c r="AD142" s="166"/>
      <c r="AE142" s="166"/>
      <c r="AF142" s="166"/>
      <c r="AG142" s="166"/>
      <c r="AH142" s="166"/>
      <c r="AI142" s="166"/>
      <c r="AJ142" s="166"/>
      <c r="AK142" s="166"/>
      <c r="AL142" s="166"/>
      <c r="AM142" s="166"/>
      <c r="AN142" s="166"/>
      <c r="AO142" s="166"/>
      <c r="AP142" s="166"/>
      <c r="AQ142" s="166"/>
      <c r="AR142" s="166"/>
      <c r="AS142" s="166"/>
      <c r="AT142" s="166"/>
      <c r="AU142" s="166"/>
      <c r="AV142" s="166"/>
      <c r="AW142" s="166"/>
      <c r="AX142" s="166"/>
      <c r="AY142" s="166"/>
      <c r="AZ142" s="166"/>
      <c r="BA142" s="166"/>
      <c r="BB142" s="166"/>
      <c r="BC142" s="166"/>
      <c r="BD142" s="166"/>
      <c r="BE142" s="166"/>
      <c r="BF142" s="166"/>
      <c r="BG142" s="166"/>
      <c r="BH142" s="166"/>
      <c r="BI142" s="166"/>
      <c r="BJ142" s="166"/>
      <c r="BK142" s="166"/>
      <c r="BL142" s="166"/>
      <c r="BM142" s="166"/>
      <c r="BN142" s="166"/>
      <c r="BO142" s="166"/>
      <c r="BP142" s="166"/>
      <c r="BQ142" s="166"/>
      <c r="BR142" s="166"/>
      <c r="BS142" s="166"/>
      <c r="BT142" s="166"/>
      <c r="BU142" s="166"/>
      <c r="BV142" s="166"/>
      <c r="BW142" s="166"/>
    </row>
    <row r="143" spans="2:75" ht="211.5" customHeight="1" thickBot="1" x14ac:dyDescent="0.25">
      <c r="B143" s="220" t="s">
        <v>258</v>
      </c>
      <c r="C143" s="168" t="s">
        <v>897</v>
      </c>
      <c r="D143" s="168"/>
      <c r="E143" s="220" t="s">
        <v>259</v>
      </c>
      <c r="F143" s="168"/>
      <c r="G143" s="168" t="s">
        <v>921</v>
      </c>
      <c r="H143" s="220" t="s">
        <v>260</v>
      </c>
      <c r="I143" s="169" t="s">
        <v>901</v>
      </c>
      <c r="J143" s="750"/>
      <c r="K143" s="751"/>
      <c r="L143" s="166"/>
      <c r="M143" s="166"/>
      <c r="N143" s="166"/>
      <c r="O143" s="166"/>
      <c r="P143" s="166"/>
      <c r="Q143" s="166"/>
      <c r="R143" s="166"/>
      <c r="S143" s="166"/>
      <c r="T143" s="166"/>
      <c r="U143" s="166"/>
      <c r="V143" s="166"/>
      <c r="W143" s="166"/>
      <c r="X143" s="166"/>
      <c r="Y143" s="166"/>
      <c r="Z143" s="166"/>
      <c r="AA143" s="166"/>
      <c r="AB143" s="166"/>
      <c r="AC143" s="166"/>
      <c r="AD143" s="166"/>
      <c r="AE143" s="166"/>
      <c r="AF143" s="166"/>
      <c r="AG143" s="166"/>
      <c r="AH143" s="166"/>
      <c r="AI143" s="166"/>
      <c r="AJ143" s="166"/>
      <c r="AK143" s="166"/>
      <c r="AL143" s="166"/>
      <c r="AM143" s="166"/>
      <c r="AN143" s="166"/>
      <c r="AO143" s="166"/>
      <c r="AP143" s="166"/>
      <c r="AQ143" s="166"/>
      <c r="AR143" s="166"/>
      <c r="AS143" s="166"/>
      <c r="AT143" s="166"/>
      <c r="AU143" s="166"/>
      <c r="AV143" s="166"/>
      <c r="AW143" s="166"/>
      <c r="AX143" s="166"/>
      <c r="AY143" s="166"/>
      <c r="AZ143" s="166"/>
      <c r="BA143" s="166"/>
      <c r="BB143" s="166"/>
      <c r="BC143" s="166"/>
      <c r="BD143" s="166"/>
      <c r="BE143" s="166"/>
      <c r="BF143" s="166"/>
      <c r="BG143" s="166"/>
      <c r="BH143" s="166"/>
      <c r="BI143" s="166"/>
      <c r="BJ143" s="166"/>
      <c r="BK143" s="166"/>
      <c r="BL143" s="166"/>
      <c r="BM143" s="166"/>
      <c r="BN143" s="166"/>
      <c r="BO143" s="166"/>
      <c r="BP143" s="166"/>
      <c r="BQ143" s="166"/>
      <c r="BR143" s="166"/>
      <c r="BS143" s="166"/>
      <c r="BT143" s="166"/>
      <c r="BU143" s="166"/>
      <c r="BV143" s="166"/>
      <c r="BW143" s="166"/>
    </row>
    <row r="144" spans="2:75" ht="166.5" thickBot="1" x14ac:dyDescent="0.25">
      <c r="B144" s="220" t="s">
        <v>261</v>
      </c>
      <c r="C144" s="544" t="s">
        <v>898</v>
      </c>
      <c r="D144" s="168" t="s">
        <v>922</v>
      </c>
      <c r="E144" s="220" t="s">
        <v>262</v>
      </c>
      <c r="F144" s="168" t="s">
        <v>923</v>
      </c>
      <c r="G144" s="168"/>
      <c r="H144" s="220" t="s">
        <v>263</v>
      </c>
      <c r="I144" s="169" t="s">
        <v>902</v>
      </c>
      <c r="J144" s="750"/>
      <c r="K144" s="751"/>
      <c r="L144" s="166"/>
      <c r="M144" s="166"/>
      <c r="N144" s="166"/>
      <c r="O144" s="166"/>
      <c r="P144" s="166"/>
      <c r="Q144" s="166"/>
      <c r="R144" s="166"/>
      <c r="S144" s="166"/>
      <c r="T144" s="166"/>
      <c r="U144" s="166"/>
      <c r="V144" s="166"/>
      <c r="W144" s="166"/>
      <c r="X144" s="166"/>
      <c r="Y144" s="166"/>
      <c r="Z144" s="166"/>
      <c r="AA144" s="166"/>
      <c r="AB144" s="166"/>
      <c r="AC144" s="166"/>
      <c r="AD144" s="166"/>
      <c r="AE144" s="166"/>
      <c r="AF144" s="166"/>
      <c r="AG144" s="166"/>
      <c r="AH144" s="166"/>
      <c r="AI144" s="166"/>
      <c r="AJ144" s="166"/>
      <c r="AK144" s="166"/>
      <c r="AL144" s="166"/>
      <c r="AM144" s="166"/>
      <c r="AN144" s="166"/>
      <c r="AO144" s="166"/>
      <c r="AP144" s="166"/>
      <c r="AQ144" s="166"/>
      <c r="AR144" s="166"/>
      <c r="AS144" s="166"/>
      <c r="AT144" s="166"/>
      <c r="AU144" s="166"/>
      <c r="AV144" s="166"/>
      <c r="AW144" s="166"/>
      <c r="AX144" s="166"/>
      <c r="AY144" s="166"/>
      <c r="AZ144" s="166"/>
      <c r="BA144" s="166"/>
      <c r="BB144" s="166"/>
      <c r="BC144" s="166"/>
      <c r="BD144" s="166"/>
      <c r="BE144" s="166"/>
      <c r="BF144" s="166"/>
      <c r="BG144" s="166"/>
      <c r="BH144" s="166"/>
      <c r="BI144" s="166"/>
      <c r="BJ144" s="166"/>
      <c r="BK144" s="166"/>
      <c r="BL144" s="166"/>
      <c r="BM144" s="166"/>
      <c r="BN144" s="166"/>
      <c r="BO144" s="166"/>
      <c r="BP144" s="166"/>
      <c r="BQ144" s="166"/>
      <c r="BR144" s="166"/>
      <c r="BS144" s="166"/>
      <c r="BT144" s="166"/>
      <c r="BU144" s="166"/>
      <c r="BV144" s="166"/>
      <c r="BW144" s="166"/>
    </row>
    <row r="145" spans="2:75" ht="102.75" thickBot="1" x14ac:dyDescent="0.25">
      <c r="B145" s="220" t="s">
        <v>264</v>
      </c>
      <c r="C145" s="168"/>
      <c r="D145" s="168" t="s">
        <v>924</v>
      </c>
      <c r="E145" s="220" t="s">
        <v>265</v>
      </c>
      <c r="F145" s="168" t="s">
        <v>925</v>
      </c>
      <c r="G145" s="168" t="s">
        <v>899</v>
      </c>
      <c r="H145" s="220" t="s">
        <v>266</v>
      </c>
      <c r="I145" s="169" t="s">
        <v>903</v>
      </c>
      <c r="J145" s="175"/>
      <c r="K145" s="241"/>
      <c r="L145" s="166"/>
      <c r="M145" s="166"/>
      <c r="N145" s="166"/>
      <c r="O145" s="166"/>
      <c r="P145" s="166"/>
      <c r="Q145" s="166"/>
      <c r="R145" s="166"/>
      <c r="S145" s="166"/>
      <c r="T145" s="166"/>
      <c r="U145" s="166"/>
      <c r="V145" s="166"/>
      <c r="W145" s="166"/>
      <c r="X145" s="166"/>
      <c r="Y145" s="166"/>
      <c r="Z145" s="166"/>
      <c r="AA145" s="166"/>
      <c r="AB145" s="166"/>
      <c r="AC145" s="166"/>
      <c r="AD145" s="166"/>
      <c r="AE145" s="166"/>
      <c r="AF145" s="166"/>
      <c r="AG145" s="166"/>
      <c r="AH145" s="166"/>
      <c r="AI145" s="166"/>
      <c r="AJ145" s="166"/>
      <c r="AK145" s="166"/>
      <c r="AL145" s="166"/>
      <c r="AM145" s="166"/>
      <c r="AN145" s="166"/>
      <c r="AO145" s="166"/>
      <c r="AP145" s="166"/>
      <c r="AQ145" s="166"/>
      <c r="AR145" s="166"/>
      <c r="AS145" s="166"/>
      <c r="AT145" s="166"/>
      <c r="AU145" s="166"/>
      <c r="AV145" s="166"/>
      <c r="AW145" s="166"/>
      <c r="AX145" s="166"/>
      <c r="AY145" s="166"/>
      <c r="AZ145" s="166"/>
      <c r="BA145" s="166"/>
      <c r="BB145" s="166"/>
      <c r="BC145" s="166"/>
      <c r="BD145" s="166"/>
      <c r="BE145" s="166"/>
      <c r="BF145" s="166"/>
      <c r="BG145" s="166"/>
      <c r="BH145" s="166"/>
      <c r="BI145" s="166"/>
      <c r="BJ145" s="166"/>
      <c r="BK145" s="166"/>
      <c r="BL145" s="166"/>
      <c r="BM145" s="166"/>
      <c r="BN145" s="166"/>
      <c r="BO145" s="166"/>
      <c r="BP145" s="166"/>
      <c r="BQ145" s="166"/>
      <c r="BR145" s="166"/>
      <c r="BS145" s="166"/>
      <c r="BT145" s="166"/>
      <c r="BU145" s="166"/>
      <c r="BV145" s="166"/>
      <c r="BW145" s="166"/>
    </row>
    <row r="146" spans="2:75" ht="51.75" thickBot="1" x14ac:dyDescent="0.25">
      <c r="B146" s="220" t="s">
        <v>267</v>
      </c>
      <c r="C146" s="168" t="s">
        <v>926</v>
      </c>
      <c r="D146" s="168"/>
      <c r="E146" s="220" t="s">
        <v>268</v>
      </c>
      <c r="F146" s="168"/>
      <c r="G146" s="168"/>
      <c r="H146" s="220" t="s">
        <v>269</v>
      </c>
      <c r="I146" s="169" t="s">
        <v>904</v>
      </c>
      <c r="J146" s="175"/>
      <c r="K146" s="175"/>
      <c r="L146" s="166"/>
      <c r="M146" s="166"/>
      <c r="N146" s="166"/>
      <c r="O146" s="166"/>
      <c r="P146" s="166"/>
      <c r="Q146" s="166"/>
      <c r="R146" s="166"/>
      <c r="S146" s="166"/>
      <c r="T146" s="166"/>
      <c r="U146" s="166"/>
      <c r="V146" s="166"/>
      <c r="W146" s="166"/>
      <c r="X146" s="166"/>
      <c r="Y146" s="166"/>
      <c r="Z146" s="166"/>
      <c r="AA146" s="166"/>
      <c r="AB146" s="166"/>
      <c r="AC146" s="166"/>
      <c r="AD146" s="166"/>
      <c r="AE146" s="166"/>
      <c r="AF146" s="166"/>
      <c r="AG146" s="166"/>
      <c r="AH146" s="166"/>
      <c r="AI146" s="166"/>
      <c r="AJ146" s="166"/>
      <c r="AK146" s="166"/>
      <c r="AL146" s="166"/>
      <c r="AM146" s="166"/>
      <c r="AN146" s="166"/>
      <c r="AO146" s="166"/>
      <c r="AP146" s="166"/>
      <c r="AQ146" s="166"/>
      <c r="AR146" s="166"/>
      <c r="AS146" s="166"/>
      <c r="AT146" s="166"/>
      <c r="AU146" s="166"/>
      <c r="AV146" s="166"/>
      <c r="AW146" s="166"/>
      <c r="AX146" s="166"/>
      <c r="AY146" s="166"/>
      <c r="AZ146" s="166"/>
      <c r="BA146" s="166"/>
      <c r="BB146" s="166"/>
      <c r="BC146" s="166"/>
      <c r="BD146" s="166"/>
      <c r="BE146" s="166"/>
      <c r="BF146" s="166"/>
      <c r="BG146" s="166"/>
      <c r="BH146" s="166"/>
      <c r="BI146" s="166"/>
      <c r="BJ146" s="166"/>
      <c r="BK146" s="166"/>
      <c r="BL146" s="166"/>
      <c r="BM146" s="166"/>
      <c r="BN146" s="166"/>
      <c r="BO146" s="166"/>
      <c r="BP146" s="166"/>
      <c r="BQ146" s="166"/>
      <c r="BR146" s="166"/>
      <c r="BS146" s="166"/>
      <c r="BT146" s="166"/>
      <c r="BU146" s="166"/>
      <c r="BV146" s="166"/>
      <c r="BW146" s="166"/>
    </row>
    <row r="147" spans="2:75" ht="77.25" thickBot="1" x14ac:dyDescent="0.25">
      <c r="B147" s="220" t="s">
        <v>270</v>
      </c>
      <c r="C147" s="168"/>
      <c r="D147" s="168" t="s">
        <v>927</v>
      </c>
      <c r="E147" s="220" t="s">
        <v>271</v>
      </c>
      <c r="F147" s="168"/>
      <c r="G147" s="168" t="s">
        <v>928</v>
      </c>
      <c r="H147" s="220" t="s">
        <v>272</v>
      </c>
      <c r="I147" s="169" t="s">
        <v>929</v>
      </c>
      <c r="J147" s="175"/>
      <c r="K147" s="175"/>
      <c r="L147" s="166"/>
      <c r="M147" s="166"/>
      <c r="N147" s="166"/>
      <c r="O147" s="166"/>
      <c r="P147" s="166"/>
      <c r="Q147" s="166"/>
      <c r="R147" s="166"/>
      <c r="S147" s="166"/>
      <c r="T147" s="166"/>
      <c r="U147" s="166"/>
      <c r="V147" s="166"/>
      <c r="W147" s="166"/>
      <c r="X147" s="166"/>
      <c r="Y147" s="166"/>
      <c r="Z147" s="166"/>
      <c r="AA147" s="166"/>
      <c r="AB147" s="166"/>
      <c r="AC147" s="166"/>
      <c r="AD147" s="166"/>
      <c r="AE147" s="166"/>
      <c r="AF147" s="166"/>
      <c r="AG147" s="166"/>
      <c r="AH147" s="166"/>
      <c r="AI147" s="166"/>
      <c r="AJ147" s="166"/>
      <c r="AK147" s="166"/>
      <c r="AL147" s="166"/>
      <c r="AM147" s="166"/>
      <c r="AN147" s="166"/>
      <c r="AO147" s="166"/>
      <c r="AP147" s="166"/>
      <c r="AQ147" s="166"/>
      <c r="AR147" s="166"/>
      <c r="AS147" s="166"/>
      <c r="AT147" s="166"/>
      <c r="AU147" s="166"/>
      <c r="AV147" s="166"/>
      <c r="AW147" s="166"/>
      <c r="AX147" s="166"/>
      <c r="AY147" s="166"/>
      <c r="AZ147" s="166"/>
      <c r="BA147" s="166"/>
      <c r="BB147" s="166"/>
      <c r="BC147" s="166"/>
      <c r="BD147" s="166"/>
      <c r="BE147" s="166"/>
      <c r="BF147" s="166"/>
      <c r="BG147" s="166"/>
      <c r="BH147" s="166"/>
      <c r="BI147" s="166"/>
      <c r="BJ147" s="166"/>
      <c r="BK147" s="166"/>
      <c r="BL147" s="166"/>
      <c r="BM147" s="166"/>
      <c r="BN147" s="166"/>
      <c r="BO147" s="166"/>
      <c r="BP147" s="166"/>
      <c r="BQ147" s="166"/>
      <c r="BR147" s="166"/>
      <c r="BS147" s="166"/>
      <c r="BT147" s="166"/>
      <c r="BU147" s="166"/>
      <c r="BV147" s="166"/>
      <c r="BW147" s="166"/>
    </row>
    <row r="148" spans="2:75" ht="102.75" thickBot="1" x14ac:dyDescent="0.25">
      <c r="B148" s="171"/>
      <c r="C148" s="172"/>
      <c r="D148" s="172"/>
      <c r="E148" s="173"/>
      <c r="F148" s="172"/>
      <c r="G148" s="172"/>
      <c r="H148" s="221" t="s">
        <v>273</v>
      </c>
      <c r="I148" s="174" t="s">
        <v>765</v>
      </c>
      <c r="J148" s="175"/>
      <c r="K148" s="175"/>
      <c r="L148" s="166"/>
      <c r="M148" s="166"/>
      <c r="N148" s="166"/>
      <c r="O148" s="166"/>
      <c r="P148" s="166"/>
      <c r="Q148" s="166"/>
      <c r="R148" s="166"/>
      <c r="S148" s="166"/>
      <c r="T148" s="166"/>
      <c r="U148" s="166"/>
      <c r="V148" s="166"/>
      <c r="W148" s="166"/>
      <c r="X148" s="166"/>
      <c r="Y148" s="166"/>
      <c r="Z148" s="166"/>
      <c r="AA148" s="166"/>
      <c r="AB148" s="166"/>
      <c r="AC148" s="166"/>
      <c r="AD148" s="166"/>
      <c r="AE148" s="166"/>
      <c r="AF148" s="166"/>
      <c r="AG148" s="166"/>
      <c r="AH148" s="166"/>
      <c r="AI148" s="166"/>
      <c r="AJ148" s="166"/>
      <c r="AK148" s="166"/>
      <c r="AL148" s="166"/>
      <c r="AM148" s="166"/>
      <c r="AN148" s="166"/>
      <c r="AO148" s="166"/>
      <c r="AP148" s="166"/>
      <c r="AQ148" s="166"/>
      <c r="AR148" s="166"/>
      <c r="AS148" s="166"/>
      <c r="AT148" s="166"/>
      <c r="AU148" s="166"/>
      <c r="AV148" s="166"/>
      <c r="AW148" s="166"/>
      <c r="AX148" s="166"/>
      <c r="AY148" s="166"/>
      <c r="AZ148" s="166"/>
      <c r="BA148" s="166"/>
      <c r="BB148" s="166"/>
      <c r="BC148" s="166"/>
      <c r="BD148" s="166"/>
      <c r="BE148" s="166"/>
      <c r="BF148" s="166"/>
      <c r="BG148" s="166"/>
      <c r="BH148" s="166"/>
      <c r="BI148" s="166"/>
      <c r="BJ148" s="166"/>
      <c r="BK148" s="166"/>
      <c r="BL148" s="166"/>
      <c r="BM148" s="166"/>
      <c r="BN148" s="166"/>
      <c r="BO148" s="166"/>
      <c r="BP148" s="166"/>
      <c r="BQ148" s="166"/>
      <c r="BR148" s="166"/>
      <c r="BS148" s="166"/>
      <c r="BT148" s="166"/>
      <c r="BU148" s="166"/>
      <c r="BV148" s="166"/>
      <c r="BW148" s="166"/>
    </row>
    <row r="149" spans="2:75" ht="15" thickBot="1" x14ac:dyDescent="0.25">
      <c r="B149" s="166"/>
      <c r="C149" s="166"/>
      <c r="D149" s="166"/>
      <c r="E149" s="166"/>
      <c r="F149" s="166"/>
      <c r="G149" s="166"/>
      <c r="H149" s="166"/>
      <c r="I149" s="166"/>
      <c r="J149" s="175"/>
      <c r="K149" s="175"/>
      <c r="L149" s="166"/>
      <c r="M149" s="166"/>
      <c r="N149" s="166"/>
      <c r="O149" s="166"/>
      <c r="P149" s="166"/>
      <c r="Q149" s="166"/>
      <c r="R149" s="166"/>
      <c r="S149" s="166"/>
      <c r="T149" s="166"/>
      <c r="U149" s="166"/>
      <c r="V149" s="166"/>
      <c r="W149" s="166"/>
      <c r="X149" s="166"/>
      <c r="Y149" s="166"/>
      <c r="Z149" s="166"/>
      <c r="AA149" s="166"/>
      <c r="AB149" s="166"/>
      <c r="AC149" s="166"/>
      <c r="AD149" s="166"/>
      <c r="AE149" s="166"/>
      <c r="AF149" s="166"/>
      <c r="AG149" s="166"/>
      <c r="AH149" s="166"/>
      <c r="AI149" s="166"/>
      <c r="AJ149" s="166"/>
      <c r="AK149" s="166"/>
      <c r="AL149" s="166"/>
      <c r="AM149" s="166"/>
      <c r="AN149" s="166"/>
      <c r="AO149" s="166"/>
      <c r="AP149" s="166"/>
      <c r="AQ149" s="166"/>
      <c r="AR149" s="166"/>
      <c r="AS149" s="166"/>
      <c r="AT149" s="166"/>
      <c r="AU149" s="166"/>
      <c r="AV149" s="166"/>
      <c r="AW149" s="166"/>
      <c r="AX149" s="166"/>
      <c r="AY149" s="166"/>
      <c r="AZ149" s="166"/>
      <c r="BA149" s="166"/>
      <c r="BB149" s="166"/>
      <c r="BC149" s="166"/>
      <c r="BD149" s="166"/>
      <c r="BE149" s="166"/>
      <c r="BF149" s="166"/>
      <c r="BG149" s="166"/>
      <c r="BH149" s="166"/>
      <c r="BI149" s="166"/>
      <c r="BJ149" s="166"/>
      <c r="BK149" s="166"/>
      <c r="BL149" s="166"/>
      <c r="BM149" s="166"/>
      <c r="BN149" s="166"/>
      <c r="BO149" s="166"/>
      <c r="BP149" s="166"/>
      <c r="BQ149" s="166"/>
      <c r="BR149" s="166"/>
      <c r="BS149" s="166"/>
      <c r="BT149" s="166"/>
      <c r="BU149" s="166"/>
      <c r="BV149" s="166"/>
      <c r="BW149" s="166"/>
    </row>
    <row r="150" spans="2:75" ht="38.25" customHeight="1" x14ac:dyDescent="0.2">
      <c r="B150" s="731" t="s">
        <v>16</v>
      </c>
      <c r="C150" s="756" t="s">
        <v>452</v>
      </c>
      <c r="D150" s="757"/>
      <c r="E150" s="757"/>
      <c r="F150" s="757"/>
      <c r="G150" s="757"/>
      <c r="H150" s="757"/>
      <c r="I150" s="758"/>
      <c r="J150" s="175"/>
      <c r="K150" s="240"/>
      <c r="L150" s="166"/>
      <c r="M150" s="166"/>
      <c r="N150" s="166"/>
      <c r="O150" s="166"/>
      <c r="P150" s="166"/>
      <c r="Q150" s="166"/>
      <c r="R150" s="166"/>
      <c r="S150" s="166"/>
      <c r="T150" s="166"/>
      <c r="U150" s="166"/>
      <c r="V150" s="166"/>
      <c r="W150" s="166"/>
      <c r="X150" s="166"/>
      <c r="Y150" s="166"/>
      <c r="Z150" s="166"/>
      <c r="AA150" s="166"/>
      <c r="AB150" s="166"/>
      <c r="AC150" s="166"/>
      <c r="AD150" s="166"/>
      <c r="AE150" s="166"/>
      <c r="AF150" s="166"/>
      <c r="AG150" s="166"/>
      <c r="AH150" s="166"/>
      <c r="AI150" s="166"/>
      <c r="AJ150" s="166"/>
      <c r="AK150" s="166"/>
      <c r="AL150" s="166"/>
      <c r="AM150" s="166"/>
      <c r="AN150" s="166"/>
      <c r="AO150" s="166"/>
      <c r="AP150" s="166"/>
      <c r="AQ150" s="166"/>
      <c r="AR150" s="166"/>
      <c r="AS150" s="166"/>
      <c r="AT150" s="166"/>
      <c r="AU150" s="166"/>
      <c r="AV150" s="166"/>
      <c r="AW150" s="166"/>
      <c r="AX150" s="166"/>
      <c r="AY150" s="166"/>
      <c r="AZ150" s="166"/>
      <c r="BA150" s="166"/>
      <c r="BB150" s="166"/>
      <c r="BC150" s="166"/>
      <c r="BD150" s="166"/>
      <c r="BE150" s="166"/>
      <c r="BF150" s="166"/>
      <c r="BG150" s="166"/>
      <c r="BH150" s="166"/>
      <c r="BI150" s="166"/>
      <c r="BJ150" s="166"/>
      <c r="BK150" s="166"/>
      <c r="BL150" s="166"/>
      <c r="BM150" s="166"/>
      <c r="BN150" s="166"/>
      <c r="BO150" s="166"/>
      <c r="BP150" s="166"/>
      <c r="BQ150" s="166"/>
      <c r="BR150" s="166"/>
      <c r="BS150" s="166"/>
      <c r="BT150" s="166"/>
      <c r="BU150" s="166"/>
      <c r="BV150" s="166"/>
      <c r="BW150" s="166"/>
    </row>
    <row r="151" spans="2:75" ht="12.75" customHeight="1" thickBot="1" x14ac:dyDescent="0.25">
      <c r="B151" s="732"/>
      <c r="C151" s="759"/>
      <c r="D151" s="760"/>
      <c r="E151" s="760"/>
      <c r="F151" s="760"/>
      <c r="G151" s="760"/>
      <c r="H151" s="760"/>
      <c r="I151" s="761"/>
      <c r="J151" s="735"/>
      <c r="K151" s="753"/>
      <c r="L151" s="166"/>
      <c r="M151" s="166"/>
      <c r="N151" s="166"/>
      <c r="O151" s="166"/>
      <c r="P151" s="166"/>
      <c r="Q151" s="166"/>
      <c r="R151" s="166"/>
      <c r="S151" s="166"/>
      <c r="T151" s="166"/>
      <c r="U151" s="166"/>
      <c r="V151" s="166"/>
      <c r="W151" s="166"/>
      <c r="X151" s="166"/>
      <c r="Y151" s="166"/>
      <c r="Z151" s="166"/>
      <c r="AA151" s="166"/>
      <c r="AB151" s="166"/>
      <c r="AC151" s="166"/>
      <c r="AD151" s="166"/>
      <c r="AE151" s="166"/>
      <c r="AF151" s="166"/>
      <c r="AG151" s="166"/>
      <c r="AH151" s="166"/>
      <c r="AI151" s="166"/>
      <c r="AJ151" s="166"/>
      <c r="AK151" s="166"/>
      <c r="AL151" s="166"/>
      <c r="AM151" s="166"/>
      <c r="AN151" s="166"/>
      <c r="AO151" s="166"/>
      <c r="AP151" s="166"/>
      <c r="AQ151" s="166"/>
      <c r="AR151" s="166"/>
      <c r="AS151" s="166"/>
      <c r="AT151" s="166"/>
      <c r="AU151" s="166"/>
      <c r="AV151" s="166"/>
      <c r="AW151" s="166"/>
      <c r="AX151" s="166"/>
      <c r="AY151" s="166"/>
      <c r="AZ151" s="166"/>
      <c r="BA151" s="166"/>
      <c r="BB151" s="166"/>
      <c r="BC151" s="166"/>
      <c r="BD151" s="166"/>
      <c r="BE151" s="166"/>
      <c r="BF151" s="166"/>
      <c r="BG151" s="166"/>
      <c r="BH151" s="166"/>
      <c r="BI151" s="166"/>
      <c r="BJ151" s="166"/>
      <c r="BK151" s="166"/>
      <c r="BL151" s="166"/>
      <c r="BM151" s="166"/>
      <c r="BN151" s="166"/>
      <c r="BO151" s="166"/>
      <c r="BP151" s="166"/>
      <c r="BQ151" s="166"/>
      <c r="BR151" s="166"/>
      <c r="BS151" s="166"/>
      <c r="BT151" s="166"/>
      <c r="BU151" s="166"/>
      <c r="BV151" s="166"/>
      <c r="BW151" s="166"/>
    </row>
    <row r="152" spans="2:75" ht="30.75" thickBot="1" x14ac:dyDescent="0.25">
      <c r="B152" s="194" t="s">
        <v>63</v>
      </c>
      <c r="C152" s="744" t="s">
        <v>338</v>
      </c>
      <c r="D152" s="762"/>
      <c r="E152" s="762"/>
      <c r="F152" s="762"/>
      <c r="G152" s="738"/>
      <c r="H152" s="762"/>
      <c r="I152" s="763"/>
      <c r="J152" s="735"/>
      <c r="K152" s="753"/>
      <c r="L152" s="166"/>
      <c r="M152" s="166"/>
      <c r="N152" s="166"/>
      <c r="O152" s="166"/>
      <c r="P152" s="166"/>
      <c r="Q152" s="166"/>
      <c r="R152" s="166"/>
      <c r="S152" s="166"/>
      <c r="T152" s="166"/>
      <c r="U152" s="166"/>
      <c r="V152" s="166"/>
      <c r="W152" s="166"/>
      <c r="X152" s="166"/>
      <c r="Y152" s="166"/>
      <c r="Z152" s="166"/>
      <c r="AA152" s="166"/>
      <c r="AB152" s="166"/>
      <c r="AC152" s="166"/>
      <c r="AD152" s="166"/>
      <c r="AE152" s="166"/>
      <c r="AF152" s="166"/>
      <c r="AG152" s="166"/>
      <c r="AH152" s="166"/>
      <c r="AI152" s="166"/>
      <c r="AJ152" s="166"/>
      <c r="AK152" s="166"/>
      <c r="AL152" s="166"/>
      <c r="AM152" s="166"/>
      <c r="AN152" s="166"/>
      <c r="AO152" s="166"/>
      <c r="AP152" s="166"/>
      <c r="AQ152" s="166"/>
      <c r="AR152" s="166"/>
      <c r="AS152" s="166"/>
      <c r="AT152" s="166"/>
      <c r="AU152" s="166"/>
      <c r="AV152" s="166"/>
      <c r="AW152" s="166"/>
      <c r="AX152" s="166"/>
      <c r="AY152" s="166"/>
      <c r="AZ152" s="166"/>
      <c r="BA152" s="166"/>
      <c r="BB152" s="166"/>
      <c r="BC152" s="166"/>
      <c r="BD152" s="166"/>
      <c r="BE152" s="166"/>
      <c r="BF152" s="166"/>
      <c r="BG152" s="166"/>
      <c r="BH152" s="166"/>
      <c r="BI152" s="166"/>
      <c r="BJ152" s="166"/>
      <c r="BK152" s="166"/>
      <c r="BL152" s="166"/>
      <c r="BM152" s="166"/>
      <c r="BN152" s="166"/>
      <c r="BO152" s="166"/>
      <c r="BP152" s="166"/>
      <c r="BQ152" s="166"/>
      <c r="BR152" s="166"/>
      <c r="BS152" s="166"/>
      <c r="BT152" s="166"/>
      <c r="BU152" s="166"/>
      <c r="BV152" s="166"/>
      <c r="BW152" s="166"/>
    </row>
    <row r="153" spans="2:75" ht="18" customHeight="1" x14ac:dyDescent="0.2">
      <c r="B153" s="731" t="s">
        <v>245</v>
      </c>
      <c r="C153" s="733" t="s">
        <v>438</v>
      </c>
      <c r="D153" s="779" t="s">
        <v>339</v>
      </c>
      <c r="E153" s="787"/>
      <c r="F153" s="780"/>
      <c r="G153" s="726" t="s">
        <v>439</v>
      </c>
      <c r="H153" s="779"/>
      <c r="I153" s="780"/>
      <c r="J153" s="735"/>
      <c r="K153" s="753"/>
      <c r="L153" s="166"/>
      <c r="M153" s="166"/>
      <c r="N153" s="166"/>
      <c r="O153" s="166"/>
      <c r="P153" s="166"/>
      <c r="Q153" s="166"/>
      <c r="R153" s="166"/>
      <c r="S153" s="166"/>
      <c r="T153" s="166"/>
      <c r="U153" s="166"/>
      <c r="V153" s="166"/>
      <c r="W153" s="166"/>
      <c r="X153" s="166"/>
      <c r="Y153" s="166"/>
      <c r="Z153" s="166"/>
      <c r="AA153" s="166"/>
      <c r="AB153" s="166"/>
      <c r="AC153" s="166"/>
      <c r="AD153" s="166"/>
      <c r="AE153" s="166"/>
      <c r="AF153" s="166"/>
      <c r="AG153" s="166"/>
      <c r="AH153" s="166"/>
      <c r="AI153" s="166"/>
      <c r="AJ153" s="166"/>
      <c r="AK153" s="166"/>
      <c r="AL153" s="166"/>
      <c r="AM153" s="166"/>
      <c r="AN153" s="166"/>
      <c r="AO153" s="166"/>
      <c r="AP153" s="166"/>
      <c r="AQ153" s="166"/>
      <c r="AR153" s="166"/>
      <c r="AS153" s="166"/>
      <c r="AT153" s="166"/>
      <c r="AU153" s="166"/>
      <c r="AV153" s="166"/>
      <c r="AW153" s="166"/>
      <c r="AX153" s="166"/>
      <c r="AY153" s="166"/>
      <c r="AZ153" s="166"/>
      <c r="BA153" s="166"/>
      <c r="BB153" s="166"/>
      <c r="BC153" s="166"/>
      <c r="BD153" s="166"/>
      <c r="BE153" s="166"/>
      <c r="BF153" s="166"/>
      <c r="BG153" s="166"/>
      <c r="BH153" s="166"/>
      <c r="BI153" s="166"/>
      <c r="BJ153" s="166"/>
      <c r="BK153" s="166"/>
      <c r="BL153" s="166"/>
      <c r="BM153" s="166"/>
      <c r="BN153" s="166"/>
      <c r="BO153" s="166"/>
      <c r="BP153" s="166"/>
      <c r="BQ153" s="166"/>
      <c r="BR153" s="166"/>
      <c r="BS153" s="166"/>
      <c r="BT153" s="166"/>
      <c r="BU153" s="166"/>
      <c r="BV153" s="166"/>
      <c r="BW153" s="166"/>
    </row>
    <row r="154" spans="2:75" ht="32.25" customHeight="1" x14ac:dyDescent="0.2">
      <c r="B154" s="732"/>
      <c r="C154" s="734"/>
      <c r="D154" s="788" t="s">
        <v>453</v>
      </c>
      <c r="E154" s="789"/>
      <c r="F154" s="790"/>
      <c r="G154" s="729"/>
      <c r="H154" s="788"/>
      <c r="I154" s="790"/>
      <c r="J154" s="735"/>
      <c r="K154" s="753"/>
      <c r="L154" s="166"/>
      <c r="M154" s="166"/>
      <c r="N154" s="166"/>
      <c r="O154" s="166"/>
      <c r="P154" s="166"/>
      <c r="Q154" s="166"/>
      <c r="R154" s="166"/>
      <c r="S154" s="166"/>
      <c r="T154" s="166"/>
      <c r="U154" s="166"/>
      <c r="V154" s="166"/>
      <c r="W154" s="166"/>
      <c r="X154" s="166"/>
      <c r="Y154" s="166"/>
      <c r="Z154" s="166"/>
      <c r="AA154" s="166"/>
      <c r="AB154" s="166"/>
      <c r="AC154" s="166"/>
      <c r="AD154" s="166"/>
      <c r="AE154" s="166"/>
      <c r="AF154" s="166"/>
      <c r="AG154" s="166"/>
      <c r="AH154" s="166"/>
      <c r="AI154" s="166"/>
      <c r="AJ154" s="166"/>
      <c r="AK154" s="166"/>
      <c r="AL154" s="166"/>
      <c r="AM154" s="166"/>
      <c r="AN154" s="166"/>
      <c r="AO154" s="166"/>
      <c r="AP154" s="166"/>
      <c r="AQ154" s="166"/>
      <c r="AR154" s="166"/>
      <c r="AS154" s="166"/>
      <c r="AT154" s="166"/>
      <c r="AU154" s="166"/>
      <c r="AV154" s="166"/>
      <c r="AW154" s="166"/>
      <c r="AX154" s="166"/>
      <c r="AY154" s="166"/>
      <c r="AZ154" s="166"/>
      <c r="BA154" s="166"/>
      <c r="BB154" s="166"/>
      <c r="BC154" s="166"/>
      <c r="BD154" s="166"/>
      <c r="BE154" s="166"/>
      <c r="BF154" s="166"/>
      <c r="BG154" s="166"/>
      <c r="BH154" s="166"/>
      <c r="BI154" s="166"/>
      <c r="BJ154" s="166"/>
      <c r="BK154" s="166"/>
      <c r="BL154" s="166"/>
      <c r="BM154" s="166"/>
      <c r="BN154" s="166"/>
      <c r="BO154" s="166"/>
      <c r="BP154" s="166"/>
      <c r="BQ154" s="166"/>
      <c r="BR154" s="166"/>
      <c r="BS154" s="166"/>
      <c r="BT154" s="166"/>
      <c r="BU154" s="166"/>
      <c r="BV154" s="166"/>
      <c r="BW154" s="166"/>
    </row>
    <row r="155" spans="2:75" ht="26.25" customHeight="1" thickBot="1" x14ac:dyDescent="0.25">
      <c r="B155" s="754"/>
      <c r="C155" s="755"/>
      <c r="D155" s="764" t="s">
        <v>348</v>
      </c>
      <c r="E155" s="765"/>
      <c r="F155" s="766"/>
      <c r="G155" s="778"/>
      <c r="H155" s="767"/>
      <c r="I155" s="768"/>
      <c r="J155" s="735"/>
      <c r="K155" s="753"/>
      <c r="L155" s="166"/>
      <c r="M155" s="166"/>
      <c r="N155" s="166"/>
      <c r="O155" s="166"/>
      <c r="P155" s="166"/>
      <c r="Q155" s="166"/>
      <c r="R155" s="166"/>
      <c r="S155" s="166"/>
      <c r="T155" s="166"/>
      <c r="U155" s="166"/>
      <c r="V155" s="166"/>
      <c r="W155" s="166"/>
      <c r="X155" s="166"/>
      <c r="Y155" s="166"/>
      <c r="Z155" s="166"/>
      <c r="AA155" s="166"/>
      <c r="AB155" s="166"/>
      <c r="AC155" s="166"/>
      <c r="AD155" s="166"/>
      <c r="AE155" s="166"/>
      <c r="AF155" s="166"/>
      <c r="AG155" s="166"/>
      <c r="AH155" s="166"/>
      <c r="AI155" s="166"/>
      <c r="AJ155" s="166"/>
      <c r="AK155" s="166"/>
      <c r="AL155" s="166"/>
      <c r="AM155" s="166"/>
      <c r="AN155" s="166"/>
      <c r="AO155" s="166"/>
      <c r="AP155" s="166"/>
      <c r="AQ155" s="166"/>
      <c r="AR155" s="166"/>
      <c r="AS155" s="166"/>
      <c r="AT155" s="166"/>
      <c r="AU155" s="166"/>
      <c r="AV155" s="166"/>
      <c r="AW155" s="166"/>
      <c r="AX155" s="166"/>
      <c r="AY155" s="166"/>
      <c r="AZ155" s="166"/>
      <c r="BA155" s="166"/>
      <c r="BB155" s="166"/>
      <c r="BC155" s="166"/>
      <c r="BD155" s="166"/>
      <c r="BE155" s="166"/>
      <c r="BF155" s="166"/>
      <c r="BG155" s="166"/>
      <c r="BH155" s="166"/>
      <c r="BI155" s="166"/>
      <c r="BJ155" s="166"/>
      <c r="BK155" s="166"/>
      <c r="BL155" s="166"/>
      <c r="BM155" s="166"/>
      <c r="BN155" s="166"/>
      <c r="BO155" s="166"/>
      <c r="BP155" s="166"/>
      <c r="BQ155" s="166"/>
      <c r="BR155" s="166"/>
      <c r="BS155" s="166"/>
      <c r="BT155" s="166"/>
      <c r="BU155" s="166"/>
      <c r="BV155" s="166"/>
      <c r="BW155" s="166"/>
    </row>
    <row r="156" spans="2:75" ht="15" thickBot="1" x14ac:dyDescent="0.25">
      <c r="B156" s="769" t="s">
        <v>246</v>
      </c>
      <c r="C156" s="770"/>
      <c r="D156" s="771"/>
      <c r="E156" s="772" t="s">
        <v>247</v>
      </c>
      <c r="F156" s="773"/>
      <c r="G156" s="774"/>
      <c r="H156" s="772" t="s">
        <v>248</v>
      </c>
      <c r="I156" s="771"/>
      <c r="J156" s="750"/>
      <c r="K156" s="750"/>
      <c r="L156" s="166"/>
      <c r="M156" s="166"/>
      <c r="N156" s="166"/>
      <c r="O156" s="166"/>
      <c r="P156" s="166"/>
      <c r="Q156" s="166"/>
      <c r="R156" s="166"/>
      <c r="S156" s="166"/>
      <c r="T156" s="166"/>
      <c r="U156" s="166"/>
      <c r="V156" s="166"/>
      <c r="W156" s="166"/>
      <c r="X156" s="166"/>
      <c r="Y156" s="166"/>
      <c r="Z156" s="166"/>
      <c r="AA156" s="166"/>
      <c r="AB156" s="166"/>
      <c r="AC156" s="166"/>
      <c r="AD156" s="166"/>
      <c r="AE156" s="166"/>
      <c r="AF156" s="166"/>
      <c r="AG156" s="166"/>
      <c r="AH156" s="166"/>
      <c r="AI156" s="166"/>
      <c r="AJ156" s="166"/>
      <c r="AK156" s="166"/>
      <c r="AL156" s="166"/>
      <c r="AM156" s="166"/>
      <c r="AN156" s="166"/>
      <c r="AO156" s="166"/>
      <c r="AP156" s="166"/>
      <c r="AQ156" s="166"/>
      <c r="AR156" s="166"/>
      <c r="AS156" s="166"/>
      <c r="AT156" s="166"/>
      <c r="AU156" s="166"/>
      <c r="AV156" s="166"/>
      <c r="AW156" s="166"/>
      <c r="AX156" s="166"/>
      <c r="AY156" s="166"/>
      <c r="AZ156" s="166"/>
      <c r="BA156" s="166"/>
      <c r="BB156" s="166"/>
      <c r="BC156" s="166"/>
      <c r="BD156" s="166"/>
      <c r="BE156" s="166"/>
      <c r="BF156" s="166"/>
      <c r="BG156" s="166"/>
      <c r="BH156" s="166"/>
      <c r="BI156" s="166"/>
      <c r="BJ156" s="166"/>
      <c r="BK156" s="166"/>
      <c r="BL156" s="166"/>
      <c r="BM156" s="166"/>
      <c r="BN156" s="166"/>
      <c r="BO156" s="166"/>
      <c r="BP156" s="166"/>
      <c r="BQ156" s="166"/>
      <c r="BR156" s="166"/>
      <c r="BS156" s="166"/>
      <c r="BT156" s="166"/>
      <c r="BU156" s="166"/>
      <c r="BV156" s="166"/>
      <c r="BW156" s="166"/>
    </row>
    <row r="157" spans="2:75" ht="15" thickBot="1" x14ac:dyDescent="0.25">
      <c r="B157" s="162" t="s">
        <v>249</v>
      </c>
      <c r="C157" s="162" t="s">
        <v>250</v>
      </c>
      <c r="D157" s="162" t="s">
        <v>251</v>
      </c>
      <c r="E157" s="162" t="s">
        <v>249</v>
      </c>
      <c r="F157" s="162" t="s">
        <v>252</v>
      </c>
      <c r="G157" s="162" t="s">
        <v>253</v>
      </c>
      <c r="H157" s="162" t="s">
        <v>249</v>
      </c>
      <c r="I157" s="15" t="s">
        <v>254</v>
      </c>
      <c r="J157" s="750"/>
      <c r="K157" s="750"/>
      <c r="L157" s="166"/>
      <c r="M157" s="166"/>
      <c r="N157" s="166"/>
      <c r="O157" s="166"/>
      <c r="P157" s="166"/>
      <c r="Q157" s="166"/>
      <c r="R157" s="166"/>
      <c r="S157" s="166"/>
      <c r="T157" s="166"/>
      <c r="U157" s="166"/>
      <c r="V157" s="166"/>
      <c r="W157" s="166"/>
      <c r="X157" s="166"/>
      <c r="Y157" s="166"/>
      <c r="Z157" s="166"/>
      <c r="AA157" s="166"/>
      <c r="AB157" s="166"/>
      <c r="AC157" s="166"/>
      <c r="AD157" s="166"/>
      <c r="AE157" s="166"/>
      <c r="AF157" s="166"/>
      <c r="AG157" s="166"/>
      <c r="AH157" s="166"/>
      <c r="AI157" s="166"/>
      <c r="AJ157" s="166"/>
      <c r="AK157" s="166"/>
      <c r="AL157" s="166"/>
      <c r="AM157" s="166"/>
      <c r="AN157" s="166"/>
      <c r="AO157" s="166"/>
      <c r="AP157" s="166"/>
      <c r="AQ157" s="166"/>
      <c r="AR157" s="166"/>
      <c r="AS157" s="166"/>
      <c r="AT157" s="166"/>
      <c r="AU157" s="166"/>
      <c r="AV157" s="166"/>
      <c r="AW157" s="166"/>
      <c r="AX157" s="166"/>
      <c r="AY157" s="166"/>
      <c r="AZ157" s="166"/>
      <c r="BA157" s="166"/>
      <c r="BB157" s="166"/>
      <c r="BC157" s="166"/>
      <c r="BD157" s="166"/>
      <c r="BE157" s="166"/>
      <c r="BF157" s="166"/>
      <c r="BG157" s="166"/>
      <c r="BH157" s="166"/>
      <c r="BI157" s="166"/>
      <c r="BJ157" s="166"/>
      <c r="BK157" s="166"/>
      <c r="BL157" s="166"/>
      <c r="BM157" s="166"/>
      <c r="BN157" s="166"/>
      <c r="BO157" s="166"/>
      <c r="BP157" s="166"/>
      <c r="BQ157" s="166"/>
      <c r="BR157" s="166"/>
      <c r="BS157" s="166"/>
      <c r="BT157" s="166"/>
      <c r="BU157" s="166"/>
      <c r="BV157" s="166"/>
      <c r="BW157" s="166"/>
    </row>
    <row r="158" spans="2:75" ht="64.5" thickBot="1" x14ac:dyDescent="0.25">
      <c r="B158" s="163" t="s">
        <v>255</v>
      </c>
      <c r="C158" s="168" t="s">
        <v>786</v>
      </c>
      <c r="D158" s="168" t="s">
        <v>787</v>
      </c>
      <c r="E158" s="163" t="s">
        <v>256</v>
      </c>
      <c r="F158" s="168" t="s">
        <v>791</v>
      </c>
      <c r="G158" s="168"/>
      <c r="H158" s="163" t="s">
        <v>257</v>
      </c>
      <c r="I158" s="169" t="s">
        <v>795</v>
      </c>
      <c r="J158" s="750"/>
      <c r="K158" s="751"/>
      <c r="L158" s="166"/>
      <c r="M158" s="166"/>
      <c r="N158" s="166"/>
      <c r="O158" s="166"/>
      <c r="P158" s="166"/>
      <c r="Q158" s="166"/>
      <c r="R158" s="166"/>
      <c r="S158" s="166"/>
      <c r="T158" s="166"/>
      <c r="U158" s="166"/>
      <c r="V158" s="166"/>
      <c r="W158" s="166"/>
      <c r="X158" s="166"/>
      <c r="Y158" s="166"/>
      <c r="Z158" s="166"/>
      <c r="AA158" s="166"/>
      <c r="AB158" s="166"/>
      <c r="AC158" s="166"/>
      <c r="AD158" s="166"/>
      <c r="AE158" s="166"/>
      <c r="AF158" s="166"/>
      <c r="AG158" s="166"/>
      <c r="AH158" s="166"/>
      <c r="AI158" s="166"/>
      <c r="AJ158" s="166"/>
      <c r="AK158" s="166"/>
      <c r="AL158" s="166"/>
      <c r="AM158" s="166"/>
      <c r="AN158" s="166"/>
      <c r="AO158" s="166"/>
      <c r="AP158" s="166"/>
      <c r="AQ158" s="166"/>
      <c r="AR158" s="166"/>
      <c r="AS158" s="166"/>
      <c r="AT158" s="166"/>
      <c r="AU158" s="166"/>
      <c r="AV158" s="166"/>
      <c r="AW158" s="166"/>
      <c r="AX158" s="166"/>
      <c r="AY158" s="166"/>
      <c r="AZ158" s="166"/>
      <c r="BA158" s="166"/>
      <c r="BB158" s="166"/>
      <c r="BC158" s="166"/>
      <c r="BD158" s="166"/>
      <c r="BE158" s="166"/>
      <c r="BF158" s="166"/>
      <c r="BG158" s="166"/>
      <c r="BH158" s="166"/>
      <c r="BI158" s="166"/>
      <c r="BJ158" s="166"/>
      <c r="BK158" s="166"/>
      <c r="BL158" s="166"/>
      <c r="BM158" s="166"/>
      <c r="BN158" s="166"/>
      <c r="BO158" s="166"/>
      <c r="BP158" s="166"/>
      <c r="BQ158" s="166"/>
      <c r="BR158" s="166"/>
      <c r="BS158" s="166"/>
      <c r="BT158" s="166"/>
      <c r="BU158" s="166"/>
      <c r="BV158" s="166"/>
      <c r="BW158" s="166"/>
    </row>
    <row r="159" spans="2:75" ht="141" thickBot="1" x14ac:dyDescent="0.25">
      <c r="B159" s="163" t="s">
        <v>258</v>
      </c>
      <c r="C159" s="168"/>
      <c r="D159" s="168" t="s">
        <v>869</v>
      </c>
      <c r="E159" s="163" t="s">
        <v>259</v>
      </c>
      <c r="F159" s="168"/>
      <c r="G159" s="168" t="s">
        <v>823</v>
      </c>
      <c r="H159" s="163" t="s">
        <v>260</v>
      </c>
      <c r="I159" s="169" t="s">
        <v>796</v>
      </c>
      <c r="J159" s="750"/>
      <c r="K159" s="751"/>
      <c r="L159" s="166"/>
      <c r="M159" s="166"/>
      <c r="N159" s="166"/>
      <c r="O159" s="166"/>
      <c r="P159" s="166"/>
      <c r="Q159" s="166"/>
      <c r="R159" s="166"/>
      <c r="S159" s="166"/>
      <c r="T159" s="166"/>
      <c r="U159" s="166"/>
      <c r="V159" s="166"/>
      <c r="W159" s="166"/>
      <c r="X159" s="166"/>
      <c r="Y159" s="166"/>
      <c r="Z159" s="166"/>
      <c r="AA159" s="166"/>
      <c r="AB159" s="166"/>
      <c r="AC159" s="166"/>
      <c r="AD159" s="166"/>
      <c r="AE159" s="166"/>
      <c r="AF159" s="166"/>
      <c r="AG159" s="166"/>
      <c r="AH159" s="166"/>
      <c r="AI159" s="166"/>
      <c r="AJ159" s="166"/>
      <c r="AK159" s="166"/>
      <c r="AL159" s="166"/>
      <c r="AM159" s="166"/>
      <c r="AN159" s="166"/>
      <c r="AO159" s="166"/>
      <c r="AP159" s="166"/>
      <c r="AQ159" s="166"/>
      <c r="AR159" s="166"/>
      <c r="AS159" s="166"/>
      <c r="AT159" s="166"/>
      <c r="AU159" s="166"/>
      <c r="AV159" s="166"/>
      <c r="AW159" s="166"/>
      <c r="AX159" s="166"/>
      <c r="AY159" s="166"/>
      <c r="AZ159" s="166"/>
      <c r="BA159" s="166"/>
      <c r="BB159" s="166"/>
      <c r="BC159" s="166"/>
      <c r="BD159" s="166"/>
      <c r="BE159" s="166"/>
      <c r="BF159" s="166"/>
      <c r="BG159" s="166"/>
      <c r="BH159" s="166"/>
      <c r="BI159" s="166"/>
      <c r="BJ159" s="166"/>
      <c r="BK159" s="166"/>
      <c r="BL159" s="166"/>
      <c r="BM159" s="166"/>
      <c r="BN159" s="166"/>
      <c r="BO159" s="166"/>
      <c r="BP159" s="166"/>
      <c r="BQ159" s="166"/>
      <c r="BR159" s="166"/>
      <c r="BS159" s="166"/>
      <c r="BT159" s="166"/>
      <c r="BU159" s="166"/>
      <c r="BV159" s="166"/>
      <c r="BW159" s="166"/>
    </row>
    <row r="160" spans="2:75" ht="162.75" customHeight="1" thickBot="1" x14ac:dyDescent="0.25">
      <c r="B160" s="163" t="s">
        <v>261</v>
      </c>
      <c r="C160" s="168" t="s">
        <v>790</v>
      </c>
      <c r="D160" s="168" t="s">
        <v>789</v>
      </c>
      <c r="E160" s="163" t="s">
        <v>262</v>
      </c>
      <c r="F160" s="168"/>
      <c r="G160" s="168" t="s">
        <v>792</v>
      </c>
      <c r="H160" s="163" t="s">
        <v>263</v>
      </c>
      <c r="I160" s="169" t="s">
        <v>824</v>
      </c>
      <c r="J160" s="750"/>
      <c r="K160" s="751"/>
      <c r="L160" s="166"/>
      <c r="M160" s="166"/>
      <c r="N160" s="166"/>
      <c r="O160" s="166"/>
      <c r="P160" s="166"/>
      <c r="Q160" s="166"/>
      <c r="R160" s="166"/>
      <c r="S160" s="166"/>
      <c r="T160" s="166"/>
      <c r="U160" s="166"/>
      <c r="V160" s="166"/>
      <c r="W160" s="166"/>
      <c r="X160" s="166"/>
      <c r="Y160" s="166"/>
      <c r="Z160" s="166"/>
      <c r="AA160" s="166"/>
      <c r="AB160" s="166"/>
      <c r="AC160" s="166"/>
      <c r="AD160" s="166"/>
      <c r="AE160" s="166"/>
      <c r="AF160" s="166"/>
      <c r="AG160" s="166"/>
      <c r="AH160" s="166"/>
      <c r="AI160" s="166"/>
      <c r="AJ160" s="166"/>
      <c r="AK160" s="166"/>
      <c r="AL160" s="166"/>
      <c r="AM160" s="166"/>
      <c r="AN160" s="166"/>
      <c r="AO160" s="166"/>
      <c r="AP160" s="166"/>
      <c r="AQ160" s="166"/>
      <c r="AR160" s="166"/>
      <c r="AS160" s="166"/>
      <c r="AT160" s="166"/>
      <c r="AU160" s="166"/>
      <c r="AV160" s="166"/>
      <c r="AW160" s="166"/>
      <c r="AX160" s="166"/>
      <c r="AY160" s="166"/>
      <c r="AZ160" s="166"/>
      <c r="BA160" s="166"/>
      <c r="BB160" s="166"/>
      <c r="BC160" s="166"/>
      <c r="BD160" s="166"/>
      <c r="BE160" s="166"/>
      <c r="BF160" s="166"/>
      <c r="BG160" s="166"/>
      <c r="BH160" s="166"/>
      <c r="BI160" s="166"/>
      <c r="BJ160" s="166"/>
      <c r="BK160" s="166"/>
      <c r="BL160" s="166"/>
      <c r="BM160" s="166"/>
      <c r="BN160" s="166"/>
      <c r="BO160" s="166"/>
      <c r="BP160" s="166"/>
      <c r="BQ160" s="166"/>
      <c r="BR160" s="166"/>
      <c r="BS160" s="166"/>
      <c r="BT160" s="166"/>
      <c r="BU160" s="166"/>
      <c r="BV160" s="166"/>
      <c r="BW160" s="166"/>
    </row>
    <row r="161" spans="2:75" ht="102.75" thickBot="1" x14ac:dyDescent="0.25">
      <c r="B161" s="163" t="s">
        <v>264</v>
      </c>
      <c r="C161" s="168"/>
      <c r="D161" s="168" t="s">
        <v>788</v>
      </c>
      <c r="E161" s="163" t="s">
        <v>265</v>
      </c>
      <c r="F161" s="168" t="s">
        <v>825</v>
      </c>
      <c r="G161" s="168" t="s">
        <v>793</v>
      </c>
      <c r="H161" s="163" t="s">
        <v>266</v>
      </c>
      <c r="I161" s="169" t="s">
        <v>797</v>
      </c>
      <c r="J161" s="175"/>
      <c r="K161" s="241"/>
      <c r="L161" s="166"/>
      <c r="M161" s="166"/>
      <c r="N161" s="166"/>
      <c r="O161" s="166"/>
      <c r="P161" s="166"/>
      <c r="Q161" s="166"/>
      <c r="R161" s="166"/>
      <c r="S161" s="166"/>
      <c r="T161" s="166"/>
      <c r="U161" s="166"/>
      <c r="V161" s="166"/>
      <c r="W161" s="166"/>
      <c r="X161" s="166"/>
      <c r="Y161" s="166"/>
      <c r="Z161" s="166"/>
      <c r="AA161" s="166"/>
      <c r="AB161" s="166"/>
      <c r="AC161" s="166"/>
      <c r="AD161" s="166"/>
      <c r="AE161" s="166"/>
      <c r="AF161" s="166"/>
      <c r="AG161" s="166"/>
      <c r="AH161" s="166"/>
      <c r="AI161" s="166"/>
      <c r="AJ161" s="166"/>
      <c r="AK161" s="166"/>
      <c r="AL161" s="166"/>
      <c r="AM161" s="166"/>
      <c r="AN161" s="166"/>
      <c r="AO161" s="166"/>
      <c r="AP161" s="166"/>
      <c r="AQ161" s="166"/>
      <c r="AR161" s="166"/>
      <c r="AS161" s="166"/>
      <c r="AT161" s="166"/>
      <c r="AU161" s="166"/>
      <c r="AV161" s="166"/>
      <c r="AW161" s="166"/>
      <c r="AX161" s="166"/>
      <c r="AY161" s="166"/>
      <c r="AZ161" s="166"/>
      <c r="BA161" s="166"/>
      <c r="BB161" s="166"/>
      <c r="BC161" s="166"/>
      <c r="BD161" s="166"/>
      <c r="BE161" s="166"/>
      <c r="BF161" s="166"/>
      <c r="BG161" s="166"/>
      <c r="BH161" s="166"/>
      <c r="BI161" s="166"/>
      <c r="BJ161" s="166"/>
      <c r="BK161" s="166"/>
      <c r="BL161" s="166"/>
      <c r="BM161" s="166"/>
      <c r="BN161" s="166"/>
      <c r="BO161" s="166"/>
      <c r="BP161" s="166"/>
      <c r="BQ161" s="166"/>
      <c r="BR161" s="166"/>
      <c r="BS161" s="166"/>
      <c r="BT161" s="166"/>
      <c r="BU161" s="166"/>
      <c r="BV161" s="166"/>
      <c r="BW161" s="166"/>
    </row>
    <row r="162" spans="2:75" ht="124.5" customHeight="1" thickBot="1" x14ac:dyDescent="0.25">
      <c r="B162" s="163" t="s">
        <v>267</v>
      </c>
      <c r="C162" s="168" t="s">
        <v>826</v>
      </c>
      <c r="D162" s="168"/>
      <c r="E162" s="163" t="s">
        <v>268</v>
      </c>
      <c r="F162" s="168"/>
      <c r="G162" s="168" t="s">
        <v>794</v>
      </c>
      <c r="H162" s="163" t="s">
        <v>269</v>
      </c>
      <c r="I162" s="169" t="s">
        <v>798</v>
      </c>
      <c r="J162" s="175"/>
      <c r="K162" s="175"/>
      <c r="L162" s="166"/>
      <c r="M162" s="166"/>
      <c r="N162" s="166"/>
      <c r="O162" s="166"/>
      <c r="P162" s="166"/>
      <c r="Q162" s="166"/>
      <c r="R162" s="166"/>
      <c r="S162" s="166"/>
      <c r="T162" s="166"/>
      <c r="U162" s="166"/>
      <c r="V162" s="166"/>
      <c r="W162" s="166"/>
      <c r="X162" s="166"/>
      <c r="Y162" s="166"/>
      <c r="Z162" s="166"/>
      <c r="AA162" s="166"/>
      <c r="AB162" s="166"/>
      <c r="AC162" s="166"/>
      <c r="AD162" s="166"/>
      <c r="AE162" s="166"/>
      <c r="AF162" s="166"/>
      <c r="AG162" s="166"/>
      <c r="AH162" s="166"/>
      <c r="AI162" s="166"/>
      <c r="AJ162" s="166"/>
      <c r="AK162" s="166"/>
      <c r="AL162" s="166"/>
      <c r="AM162" s="166"/>
      <c r="AN162" s="166"/>
      <c r="AO162" s="166"/>
      <c r="AP162" s="166"/>
      <c r="AQ162" s="166"/>
      <c r="AR162" s="166"/>
      <c r="AS162" s="166"/>
      <c r="AT162" s="166"/>
      <c r="AU162" s="166"/>
      <c r="AV162" s="166"/>
      <c r="AW162" s="166"/>
      <c r="AX162" s="166"/>
      <c r="AY162" s="166"/>
      <c r="AZ162" s="166"/>
      <c r="BA162" s="166"/>
      <c r="BB162" s="166"/>
      <c r="BC162" s="166"/>
      <c r="BD162" s="166"/>
      <c r="BE162" s="166"/>
      <c r="BF162" s="166"/>
      <c r="BG162" s="166"/>
      <c r="BH162" s="166"/>
      <c r="BI162" s="166"/>
      <c r="BJ162" s="166"/>
      <c r="BK162" s="166"/>
      <c r="BL162" s="166"/>
      <c r="BM162" s="166"/>
      <c r="BN162" s="166"/>
      <c r="BO162" s="166"/>
      <c r="BP162" s="166"/>
      <c r="BQ162" s="166"/>
      <c r="BR162" s="166"/>
      <c r="BS162" s="166"/>
      <c r="BT162" s="166"/>
      <c r="BU162" s="166"/>
      <c r="BV162" s="166"/>
      <c r="BW162" s="166"/>
    </row>
    <row r="163" spans="2:75" ht="126" customHeight="1" thickBot="1" x14ac:dyDescent="0.25">
      <c r="B163" s="163" t="s">
        <v>270</v>
      </c>
      <c r="C163" s="168"/>
      <c r="D163" s="168" t="s">
        <v>827</v>
      </c>
      <c r="E163" s="163" t="s">
        <v>271</v>
      </c>
      <c r="F163" s="168"/>
      <c r="G163" s="168" t="s">
        <v>828</v>
      </c>
      <c r="H163" s="163" t="s">
        <v>272</v>
      </c>
      <c r="I163" s="169" t="s">
        <v>894</v>
      </c>
      <c r="J163" s="175"/>
      <c r="K163" s="175"/>
      <c r="L163" s="166"/>
      <c r="M163" s="166"/>
      <c r="N163" s="166"/>
      <c r="O163" s="166"/>
      <c r="P163" s="166"/>
      <c r="Q163" s="166"/>
      <c r="R163" s="166"/>
      <c r="S163" s="166"/>
      <c r="T163" s="166"/>
      <c r="U163" s="166"/>
      <c r="V163" s="166"/>
      <c r="W163" s="166"/>
      <c r="X163" s="166"/>
      <c r="Y163" s="166"/>
      <c r="Z163" s="166"/>
      <c r="AA163" s="166"/>
      <c r="AB163" s="166"/>
      <c r="AC163" s="166"/>
      <c r="AD163" s="166"/>
      <c r="AE163" s="166"/>
      <c r="AF163" s="166"/>
      <c r="AG163" s="166"/>
      <c r="AH163" s="166"/>
      <c r="AI163" s="166"/>
      <c r="AJ163" s="166"/>
      <c r="AK163" s="166"/>
      <c r="AL163" s="166"/>
      <c r="AM163" s="166"/>
      <c r="AN163" s="166"/>
      <c r="AO163" s="166"/>
      <c r="AP163" s="166"/>
      <c r="AQ163" s="166"/>
      <c r="AR163" s="166"/>
      <c r="AS163" s="166"/>
      <c r="AT163" s="166"/>
      <c r="AU163" s="166"/>
      <c r="AV163" s="166"/>
      <c r="AW163" s="166"/>
      <c r="AX163" s="166"/>
      <c r="AY163" s="166"/>
      <c r="AZ163" s="166"/>
      <c r="BA163" s="166"/>
      <c r="BB163" s="166"/>
      <c r="BC163" s="166"/>
      <c r="BD163" s="166"/>
      <c r="BE163" s="166"/>
      <c r="BF163" s="166"/>
      <c r="BG163" s="166"/>
      <c r="BH163" s="166"/>
      <c r="BI163" s="166"/>
      <c r="BJ163" s="166"/>
      <c r="BK163" s="166"/>
      <c r="BL163" s="166"/>
      <c r="BM163" s="166"/>
      <c r="BN163" s="166"/>
      <c r="BO163" s="166"/>
      <c r="BP163" s="166"/>
      <c r="BQ163" s="166"/>
      <c r="BR163" s="166"/>
      <c r="BS163" s="166"/>
      <c r="BT163" s="166"/>
      <c r="BU163" s="166"/>
      <c r="BV163" s="166"/>
      <c r="BW163" s="166"/>
    </row>
    <row r="164" spans="2:75" ht="102.75" thickBot="1" x14ac:dyDescent="0.25">
      <c r="B164" s="171"/>
      <c r="C164" s="172"/>
      <c r="D164" s="172"/>
      <c r="E164" s="173"/>
      <c r="F164" s="172"/>
      <c r="G164" s="172"/>
      <c r="H164" s="161" t="s">
        <v>273</v>
      </c>
      <c r="I164" s="174" t="s">
        <v>765</v>
      </c>
      <c r="J164" s="175"/>
      <c r="K164" s="175"/>
      <c r="L164" s="166"/>
      <c r="M164" s="166"/>
      <c r="N164" s="166"/>
      <c r="O164" s="166"/>
      <c r="P164" s="166"/>
      <c r="Q164" s="166"/>
      <c r="R164" s="166"/>
      <c r="S164" s="166"/>
      <c r="T164" s="166"/>
      <c r="U164" s="166"/>
      <c r="V164" s="166"/>
      <c r="W164" s="166"/>
      <c r="X164" s="166"/>
      <c r="Y164" s="166"/>
      <c r="Z164" s="166"/>
      <c r="AA164" s="166"/>
      <c r="AB164" s="166"/>
      <c r="AC164" s="166"/>
      <c r="AD164" s="166"/>
      <c r="AE164" s="166"/>
      <c r="AF164" s="166"/>
      <c r="AG164" s="166"/>
      <c r="AH164" s="166"/>
      <c r="AI164" s="166"/>
      <c r="AJ164" s="166"/>
      <c r="AK164" s="166"/>
      <c r="AL164" s="166"/>
      <c r="AM164" s="166"/>
      <c r="AN164" s="166"/>
      <c r="AO164" s="166"/>
      <c r="AP164" s="166"/>
      <c r="AQ164" s="166"/>
      <c r="AR164" s="166"/>
      <c r="AS164" s="166"/>
      <c r="AT164" s="166"/>
      <c r="AU164" s="166"/>
      <c r="AV164" s="166"/>
      <c r="AW164" s="166"/>
      <c r="AX164" s="166"/>
      <c r="AY164" s="166"/>
      <c r="AZ164" s="166"/>
      <c r="BA164" s="166"/>
      <c r="BB164" s="166"/>
      <c r="BC164" s="166"/>
      <c r="BD164" s="166"/>
      <c r="BE164" s="166"/>
      <c r="BF164" s="166"/>
      <c r="BG164" s="166"/>
      <c r="BH164" s="166"/>
      <c r="BI164" s="166"/>
      <c r="BJ164" s="166"/>
      <c r="BK164" s="166"/>
      <c r="BL164" s="166"/>
      <c r="BM164" s="166"/>
      <c r="BN164" s="166"/>
      <c r="BO164" s="166"/>
      <c r="BP164" s="166"/>
      <c r="BQ164" s="166"/>
      <c r="BR164" s="166"/>
      <c r="BS164" s="166"/>
      <c r="BT164" s="166"/>
      <c r="BU164" s="166"/>
      <c r="BV164" s="166"/>
      <c r="BW164" s="166"/>
    </row>
    <row r="165" spans="2:75" ht="15" thickBot="1" x14ac:dyDescent="0.25">
      <c r="B165" s="166"/>
      <c r="C165" s="166"/>
      <c r="D165" s="166"/>
      <c r="E165" s="166"/>
      <c r="F165" s="166"/>
      <c r="G165" s="166"/>
      <c r="H165" s="166"/>
      <c r="I165" s="166"/>
      <c r="J165" s="175"/>
      <c r="K165" s="175"/>
      <c r="L165" s="166"/>
      <c r="M165" s="166"/>
      <c r="N165" s="166"/>
      <c r="O165" s="166"/>
      <c r="P165" s="166"/>
      <c r="Q165" s="166"/>
      <c r="R165" s="166"/>
      <c r="S165" s="166"/>
      <c r="T165" s="166"/>
      <c r="U165" s="166"/>
      <c r="V165" s="166"/>
      <c r="W165" s="166"/>
      <c r="X165" s="166"/>
      <c r="Y165" s="166"/>
      <c r="Z165" s="166"/>
      <c r="AA165" s="166"/>
      <c r="AB165" s="166"/>
      <c r="AC165" s="166"/>
      <c r="AD165" s="166"/>
      <c r="AE165" s="166"/>
      <c r="AF165" s="166"/>
      <c r="AG165" s="166"/>
      <c r="AH165" s="166"/>
      <c r="AI165" s="166"/>
      <c r="AJ165" s="166"/>
      <c r="AK165" s="166"/>
      <c r="AL165" s="166"/>
      <c r="AM165" s="166"/>
      <c r="AN165" s="166"/>
      <c r="AO165" s="166"/>
      <c r="AP165" s="166"/>
      <c r="AQ165" s="166"/>
      <c r="AR165" s="166"/>
      <c r="AS165" s="166"/>
      <c r="AT165" s="166"/>
      <c r="AU165" s="166"/>
      <c r="AV165" s="166"/>
      <c r="AW165" s="166"/>
      <c r="AX165" s="166"/>
      <c r="AY165" s="166"/>
      <c r="AZ165" s="166"/>
      <c r="BA165" s="166"/>
      <c r="BB165" s="166"/>
      <c r="BC165" s="166"/>
      <c r="BD165" s="166"/>
      <c r="BE165" s="166"/>
      <c r="BF165" s="166"/>
      <c r="BG165" s="166"/>
      <c r="BH165" s="166"/>
      <c r="BI165" s="166"/>
      <c r="BJ165" s="166"/>
      <c r="BK165" s="166"/>
      <c r="BL165" s="166"/>
      <c r="BM165" s="166"/>
      <c r="BN165" s="166"/>
      <c r="BO165" s="166"/>
      <c r="BP165" s="166"/>
      <c r="BQ165" s="166"/>
      <c r="BR165" s="166"/>
      <c r="BS165" s="166"/>
      <c r="BT165" s="166"/>
      <c r="BU165" s="166"/>
      <c r="BV165" s="166"/>
      <c r="BW165" s="166"/>
    </row>
    <row r="166" spans="2:75" ht="31.5" customHeight="1" x14ac:dyDescent="0.2">
      <c r="B166" s="731" t="s">
        <v>16</v>
      </c>
      <c r="C166" s="756" t="s">
        <v>454</v>
      </c>
      <c r="D166" s="757"/>
      <c r="E166" s="757"/>
      <c r="F166" s="757"/>
      <c r="G166" s="757"/>
      <c r="H166" s="757"/>
      <c r="I166" s="758"/>
      <c r="J166" s="175"/>
      <c r="K166" s="240"/>
      <c r="L166" s="166"/>
      <c r="M166" s="166"/>
      <c r="N166" s="166"/>
      <c r="O166" s="166"/>
      <c r="P166" s="166"/>
      <c r="Q166" s="166"/>
      <c r="R166" s="166"/>
      <c r="S166" s="166"/>
      <c r="T166" s="166"/>
      <c r="U166" s="166"/>
      <c r="V166" s="166"/>
      <c r="W166" s="166"/>
      <c r="X166" s="166"/>
      <c r="Y166" s="166"/>
      <c r="Z166" s="166"/>
      <c r="AA166" s="166"/>
      <c r="AB166" s="166"/>
      <c r="AC166" s="166"/>
      <c r="AD166" s="166"/>
      <c r="AE166" s="166"/>
      <c r="AF166" s="166"/>
      <c r="AG166" s="166"/>
      <c r="AH166" s="166"/>
      <c r="AI166" s="166"/>
      <c r="AJ166" s="166"/>
      <c r="AK166" s="166"/>
      <c r="AL166" s="166"/>
      <c r="AM166" s="166"/>
      <c r="AN166" s="166"/>
      <c r="AO166" s="166"/>
      <c r="AP166" s="166"/>
      <c r="AQ166" s="166"/>
      <c r="AR166" s="166"/>
      <c r="AS166" s="166"/>
      <c r="AT166" s="166"/>
      <c r="AU166" s="166"/>
      <c r="AV166" s="166"/>
      <c r="AW166" s="166"/>
      <c r="AX166" s="166"/>
      <c r="AY166" s="166"/>
      <c r="AZ166" s="166"/>
      <c r="BA166" s="166"/>
      <c r="BB166" s="166"/>
      <c r="BC166" s="166"/>
      <c r="BD166" s="166"/>
      <c r="BE166" s="166"/>
      <c r="BF166" s="166"/>
      <c r="BG166" s="166"/>
      <c r="BH166" s="166"/>
      <c r="BI166" s="166"/>
      <c r="BJ166" s="166"/>
      <c r="BK166" s="166"/>
      <c r="BL166" s="166"/>
      <c r="BM166" s="166"/>
      <c r="BN166" s="166"/>
      <c r="BO166" s="166"/>
      <c r="BP166" s="166"/>
      <c r="BQ166" s="166"/>
      <c r="BR166" s="166"/>
      <c r="BS166" s="166"/>
      <c r="BT166" s="166"/>
      <c r="BU166" s="166"/>
      <c r="BV166" s="166"/>
      <c r="BW166" s="166"/>
    </row>
    <row r="167" spans="2:75" ht="31.5" customHeight="1" thickBot="1" x14ac:dyDescent="0.25">
      <c r="B167" s="732"/>
      <c r="C167" s="759"/>
      <c r="D167" s="760"/>
      <c r="E167" s="760"/>
      <c r="F167" s="760"/>
      <c r="G167" s="760"/>
      <c r="H167" s="760"/>
      <c r="I167" s="761"/>
      <c r="J167" s="735"/>
      <c r="K167" s="753"/>
      <c r="L167" s="166"/>
      <c r="M167" s="166"/>
      <c r="N167" s="166"/>
      <c r="O167" s="166"/>
      <c r="P167" s="166"/>
      <c r="Q167" s="166"/>
      <c r="R167" s="166"/>
      <c r="S167" s="166"/>
      <c r="T167" s="166"/>
      <c r="U167" s="166"/>
      <c r="V167" s="166"/>
      <c r="W167" s="166"/>
      <c r="X167" s="166"/>
      <c r="Y167" s="166"/>
      <c r="Z167" s="166"/>
      <c r="AA167" s="166"/>
      <c r="AB167" s="166"/>
      <c r="AC167" s="166"/>
      <c r="AD167" s="166"/>
      <c r="AE167" s="166"/>
      <c r="AF167" s="166"/>
      <c r="AG167" s="166"/>
      <c r="AH167" s="166"/>
      <c r="AI167" s="166"/>
      <c r="AJ167" s="166"/>
      <c r="AK167" s="166"/>
      <c r="AL167" s="166"/>
      <c r="AM167" s="166"/>
      <c r="AN167" s="166"/>
      <c r="AO167" s="166"/>
      <c r="AP167" s="166"/>
      <c r="AQ167" s="166"/>
      <c r="AR167" s="166"/>
      <c r="AS167" s="166"/>
      <c r="AT167" s="166"/>
      <c r="AU167" s="166"/>
      <c r="AV167" s="166"/>
      <c r="AW167" s="166"/>
      <c r="AX167" s="166"/>
      <c r="AY167" s="166"/>
      <c r="AZ167" s="166"/>
      <c r="BA167" s="166"/>
      <c r="BB167" s="166"/>
      <c r="BC167" s="166"/>
      <c r="BD167" s="166"/>
      <c r="BE167" s="166"/>
      <c r="BF167" s="166"/>
      <c r="BG167" s="166"/>
      <c r="BH167" s="166"/>
      <c r="BI167" s="166"/>
      <c r="BJ167" s="166"/>
      <c r="BK167" s="166"/>
      <c r="BL167" s="166"/>
      <c r="BM167" s="166"/>
      <c r="BN167" s="166"/>
      <c r="BO167" s="166"/>
      <c r="BP167" s="166"/>
      <c r="BQ167" s="166"/>
      <c r="BR167" s="166"/>
      <c r="BS167" s="166"/>
      <c r="BT167" s="166"/>
      <c r="BU167" s="166"/>
      <c r="BV167" s="166"/>
      <c r="BW167" s="166"/>
    </row>
    <row r="168" spans="2:75" ht="30.75" thickBot="1" x14ac:dyDescent="0.25">
      <c r="B168" s="194" t="s">
        <v>63</v>
      </c>
      <c r="C168" s="744" t="s">
        <v>355</v>
      </c>
      <c r="D168" s="762"/>
      <c r="E168" s="762"/>
      <c r="F168" s="762"/>
      <c r="G168" s="738"/>
      <c r="H168" s="762"/>
      <c r="I168" s="763"/>
      <c r="J168" s="735"/>
      <c r="K168" s="753"/>
      <c r="L168" s="166"/>
      <c r="M168" s="166"/>
      <c r="N168" s="166"/>
      <c r="O168" s="166"/>
      <c r="P168" s="166"/>
      <c r="Q168" s="166"/>
      <c r="R168" s="166"/>
      <c r="S168" s="166"/>
      <c r="T168" s="166"/>
      <c r="U168" s="166"/>
      <c r="V168" s="166"/>
      <c r="W168" s="166"/>
      <c r="X168" s="166"/>
      <c r="Y168" s="166"/>
      <c r="Z168" s="166"/>
      <c r="AA168" s="166"/>
      <c r="AB168" s="166"/>
      <c r="AC168" s="166"/>
      <c r="AD168" s="166"/>
      <c r="AE168" s="166"/>
      <c r="AF168" s="166"/>
      <c r="AG168" s="166"/>
      <c r="AH168" s="166"/>
      <c r="AI168" s="166"/>
      <c r="AJ168" s="166"/>
      <c r="AK168" s="166"/>
      <c r="AL168" s="166"/>
      <c r="AM168" s="166"/>
      <c r="AN168" s="166"/>
      <c r="AO168" s="166"/>
      <c r="AP168" s="166"/>
      <c r="AQ168" s="166"/>
      <c r="AR168" s="166"/>
      <c r="AS168" s="166"/>
      <c r="AT168" s="166"/>
      <c r="AU168" s="166"/>
      <c r="AV168" s="166"/>
      <c r="AW168" s="166"/>
      <c r="AX168" s="166"/>
      <c r="AY168" s="166"/>
      <c r="AZ168" s="166"/>
      <c r="BA168" s="166"/>
      <c r="BB168" s="166"/>
      <c r="BC168" s="166"/>
      <c r="BD168" s="166"/>
      <c r="BE168" s="166"/>
      <c r="BF168" s="166"/>
      <c r="BG168" s="166"/>
      <c r="BH168" s="166"/>
      <c r="BI168" s="166"/>
      <c r="BJ168" s="166"/>
      <c r="BK168" s="166"/>
      <c r="BL168" s="166"/>
      <c r="BM168" s="166"/>
      <c r="BN168" s="166"/>
      <c r="BO168" s="166"/>
      <c r="BP168" s="166"/>
      <c r="BQ168" s="166"/>
      <c r="BR168" s="166"/>
      <c r="BS168" s="166"/>
      <c r="BT168" s="166"/>
      <c r="BU168" s="166"/>
      <c r="BV168" s="166"/>
      <c r="BW168" s="166"/>
    </row>
    <row r="169" spans="2:75" ht="15.75" customHeight="1" x14ac:dyDescent="0.2">
      <c r="B169" s="731" t="s">
        <v>245</v>
      </c>
      <c r="C169" s="733" t="s">
        <v>438</v>
      </c>
      <c r="D169" s="779" t="s">
        <v>356</v>
      </c>
      <c r="E169" s="787"/>
      <c r="F169" s="780"/>
      <c r="G169" s="726" t="s">
        <v>439</v>
      </c>
      <c r="H169" s="779"/>
      <c r="I169" s="780"/>
      <c r="J169" s="735"/>
      <c r="K169" s="753"/>
      <c r="L169" s="166"/>
      <c r="M169" s="166"/>
      <c r="N169" s="166"/>
      <c r="O169" s="166"/>
      <c r="P169" s="166"/>
      <c r="Q169" s="166"/>
      <c r="R169" s="166"/>
      <c r="S169" s="166"/>
      <c r="T169" s="166"/>
      <c r="U169" s="166"/>
      <c r="V169" s="166"/>
      <c r="W169" s="166"/>
      <c r="X169" s="166"/>
      <c r="Y169" s="166"/>
      <c r="Z169" s="166"/>
      <c r="AA169" s="166"/>
      <c r="AB169" s="166"/>
      <c r="AC169" s="166"/>
      <c r="AD169" s="166"/>
      <c r="AE169" s="166"/>
      <c r="AF169" s="166"/>
      <c r="AG169" s="166"/>
      <c r="AH169" s="166"/>
      <c r="AI169" s="166"/>
      <c r="AJ169" s="166"/>
      <c r="AK169" s="166"/>
      <c r="AL169" s="166"/>
      <c r="AM169" s="166"/>
      <c r="AN169" s="166"/>
      <c r="AO169" s="166"/>
      <c r="AP169" s="166"/>
      <c r="AQ169" s="166"/>
      <c r="AR169" s="166"/>
      <c r="AS169" s="166"/>
      <c r="AT169" s="166"/>
      <c r="AU169" s="166"/>
      <c r="AV169" s="166"/>
      <c r="AW169" s="166"/>
      <c r="AX169" s="166"/>
      <c r="AY169" s="166"/>
      <c r="AZ169" s="166"/>
      <c r="BA169" s="166"/>
      <c r="BB169" s="166"/>
      <c r="BC169" s="166"/>
      <c r="BD169" s="166"/>
      <c r="BE169" s="166"/>
      <c r="BF169" s="166"/>
      <c r="BG169" s="166"/>
      <c r="BH169" s="166"/>
      <c r="BI169" s="166"/>
      <c r="BJ169" s="166"/>
      <c r="BK169" s="166"/>
      <c r="BL169" s="166"/>
      <c r="BM169" s="166"/>
      <c r="BN169" s="166"/>
      <c r="BO169" s="166"/>
      <c r="BP169" s="166"/>
      <c r="BQ169" s="166"/>
      <c r="BR169" s="166"/>
      <c r="BS169" s="166"/>
      <c r="BT169" s="166"/>
      <c r="BU169" s="166"/>
      <c r="BV169" s="166"/>
      <c r="BW169" s="166"/>
    </row>
    <row r="170" spans="2:75" ht="39.75" customHeight="1" thickBot="1" x14ac:dyDescent="0.25">
      <c r="B170" s="754"/>
      <c r="C170" s="755"/>
      <c r="D170" s="764" t="s">
        <v>363</v>
      </c>
      <c r="E170" s="765"/>
      <c r="F170" s="766"/>
      <c r="G170" s="778"/>
      <c r="H170" s="764"/>
      <c r="I170" s="766"/>
      <c r="J170" s="735"/>
      <c r="K170" s="753"/>
      <c r="L170" s="166"/>
      <c r="M170" s="166"/>
      <c r="N170" s="166"/>
      <c r="O170" s="166"/>
      <c r="P170" s="166"/>
      <c r="Q170" s="166"/>
      <c r="R170" s="166"/>
      <c r="S170" s="166"/>
      <c r="T170" s="166"/>
      <c r="U170" s="166"/>
      <c r="V170" s="166"/>
      <c r="W170" s="166"/>
      <c r="X170" s="166"/>
      <c r="Y170" s="166"/>
      <c r="Z170" s="166"/>
      <c r="AA170" s="166"/>
      <c r="AB170" s="166"/>
      <c r="AC170" s="166"/>
      <c r="AD170" s="166"/>
      <c r="AE170" s="166"/>
      <c r="AF170" s="166"/>
      <c r="AG170" s="166"/>
      <c r="AH170" s="166"/>
      <c r="AI170" s="166"/>
      <c r="AJ170" s="166"/>
      <c r="AK170" s="166"/>
      <c r="AL170" s="166"/>
      <c r="AM170" s="166"/>
      <c r="AN170" s="166"/>
      <c r="AO170" s="166"/>
      <c r="AP170" s="166"/>
      <c r="AQ170" s="166"/>
      <c r="AR170" s="166"/>
      <c r="AS170" s="166"/>
      <c r="AT170" s="166"/>
      <c r="AU170" s="166"/>
      <c r="AV170" s="166"/>
      <c r="AW170" s="166"/>
      <c r="AX170" s="166"/>
      <c r="AY170" s="166"/>
      <c r="AZ170" s="166"/>
      <c r="BA170" s="166"/>
      <c r="BB170" s="166"/>
      <c r="BC170" s="166"/>
      <c r="BD170" s="166"/>
      <c r="BE170" s="166"/>
      <c r="BF170" s="166"/>
      <c r="BG170" s="166"/>
      <c r="BH170" s="166"/>
      <c r="BI170" s="166"/>
      <c r="BJ170" s="166"/>
      <c r="BK170" s="166"/>
      <c r="BL170" s="166"/>
      <c r="BM170" s="166"/>
      <c r="BN170" s="166"/>
      <c r="BO170" s="166"/>
      <c r="BP170" s="166"/>
      <c r="BQ170" s="166"/>
      <c r="BR170" s="166"/>
      <c r="BS170" s="166"/>
      <c r="BT170" s="166"/>
      <c r="BU170" s="166"/>
      <c r="BV170" s="166"/>
      <c r="BW170" s="166"/>
    </row>
    <row r="171" spans="2:75" ht="15" thickBot="1" x14ac:dyDescent="0.25">
      <c r="B171" s="769" t="s">
        <v>246</v>
      </c>
      <c r="C171" s="770"/>
      <c r="D171" s="771"/>
      <c r="E171" s="772" t="s">
        <v>247</v>
      </c>
      <c r="F171" s="773"/>
      <c r="G171" s="774"/>
      <c r="H171" s="772" t="s">
        <v>248</v>
      </c>
      <c r="I171" s="771"/>
      <c r="J171" s="750"/>
      <c r="K171" s="750"/>
      <c r="L171" s="166"/>
      <c r="M171" s="166"/>
      <c r="N171" s="166"/>
      <c r="O171" s="166"/>
      <c r="P171" s="166"/>
      <c r="Q171" s="166"/>
      <c r="R171" s="166"/>
      <c r="S171" s="166"/>
      <c r="T171" s="166"/>
      <c r="U171" s="166"/>
      <c r="V171" s="166"/>
      <c r="W171" s="166"/>
      <c r="X171" s="166"/>
      <c r="Y171" s="166"/>
      <c r="Z171" s="166"/>
      <c r="AA171" s="166"/>
      <c r="AB171" s="166"/>
      <c r="AC171" s="166"/>
      <c r="AD171" s="166"/>
      <c r="AE171" s="166"/>
      <c r="AF171" s="166"/>
      <c r="AG171" s="166"/>
      <c r="AH171" s="166"/>
      <c r="AI171" s="166"/>
      <c r="AJ171" s="166"/>
      <c r="AK171" s="166"/>
      <c r="AL171" s="166"/>
      <c r="AM171" s="166"/>
      <c r="AN171" s="166"/>
      <c r="AO171" s="166"/>
      <c r="AP171" s="166"/>
      <c r="AQ171" s="166"/>
      <c r="AR171" s="166"/>
      <c r="AS171" s="166"/>
      <c r="AT171" s="166"/>
      <c r="AU171" s="166"/>
      <c r="AV171" s="166"/>
      <c r="AW171" s="166"/>
      <c r="AX171" s="166"/>
      <c r="AY171" s="166"/>
      <c r="AZ171" s="166"/>
      <c r="BA171" s="166"/>
      <c r="BB171" s="166"/>
      <c r="BC171" s="166"/>
      <c r="BD171" s="166"/>
      <c r="BE171" s="166"/>
      <c r="BF171" s="166"/>
      <c r="BG171" s="166"/>
      <c r="BH171" s="166"/>
      <c r="BI171" s="166"/>
      <c r="BJ171" s="166"/>
      <c r="BK171" s="166"/>
      <c r="BL171" s="166"/>
      <c r="BM171" s="166"/>
      <c r="BN171" s="166"/>
      <c r="BO171" s="166"/>
      <c r="BP171" s="166"/>
      <c r="BQ171" s="166"/>
      <c r="BR171" s="166"/>
      <c r="BS171" s="166"/>
      <c r="BT171" s="166"/>
      <c r="BU171" s="166"/>
      <c r="BV171" s="166"/>
      <c r="BW171" s="166"/>
    </row>
    <row r="172" spans="2:75" ht="15" thickBot="1" x14ac:dyDescent="0.25">
      <c r="B172" s="162" t="s">
        <v>249</v>
      </c>
      <c r="C172" s="162" t="s">
        <v>250</v>
      </c>
      <c r="D172" s="162" t="s">
        <v>251</v>
      </c>
      <c r="E172" s="162" t="s">
        <v>249</v>
      </c>
      <c r="F172" s="162" t="s">
        <v>252</v>
      </c>
      <c r="G172" s="162" t="s">
        <v>253</v>
      </c>
      <c r="H172" s="162" t="s">
        <v>249</v>
      </c>
      <c r="I172" s="15" t="s">
        <v>254</v>
      </c>
      <c r="J172" s="750"/>
      <c r="K172" s="750"/>
      <c r="L172" s="166"/>
      <c r="M172" s="166"/>
      <c r="N172" s="166"/>
      <c r="O172" s="166"/>
      <c r="P172" s="166"/>
      <c r="Q172" s="166"/>
      <c r="R172" s="166"/>
      <c r="S172" s="166"/>
      <c r="T172" s="166"/>
      <c r="U172" s="166"/>
      <c r="V172" s="166"/>
      <c r="W172" s="166"/>
      <c r="X172" s="166"/>
      <c r="Y172" s="166"/>
      <c r="Z172" s="166"/>
      <c r="AA172" s="166"/>
      <c r="AB172" s="166"/>
      <c r="AC172" s="166"/>
      <c r="AD172" s="166"/>
      <c r="AE172" s="166"/>
      <c r="AF172" s="166"/>
      <c r="AG172" s="166"/>
      <c r="AH172" s="166"/>
      <c r="AI172" s="166"/>
      <c r="AJ172" s="166"/>
      <c r="AK172" s="166"/>
      <c r="AL172" s="166"/>
      <c r="AM172" s="166"/>
      <c r="AN172" s="166"/>
      <c r="AO172" s="166"/>
      <c r="AP172" s="166"/>
      <c r="AQ172" s="166"/>
      <c r="AR172" s="166"/>
      <c r="AS172" s="166"/>
      <c r="AT172" s="166"/>
      <c r="AU172" s="166"/>
      <c r="AV172" s="166"/>
      <c r="AW172" s="166"/>
      <c r="AX172" s="166"/>
      <c r="AY172" s="166"/>
      <c r="AZ172" s="166"/>
      <c r="BA172" s="166"/>
      <c r="BB172" s="166"/>
      <c r="BC172" s="166"/>
      <c r="BD172" s="166"/>
      <c r="BE172" s="166"/>
      <c r="BF172" s="166"/>
      <c r="BG172" s="166"/>
      <c r="BH172" s="166"/>
      <c r="BI172" s="166"/>
      <c r="BJ172" s="166"/>
      <c r="BK172" s="166"/>
      <c r="BL172" s="166"/>
      <c r="BM172" s="166"/>
      <c r="BN172" s="166"/>
      <c r="BO172" s="166"/>
      <c r="BP172" s="166"/>
      <c r="BQ172" s="166"/>
      <c r="BR172" s="166"/>
      <c r="BS172" s="166"/>
      <c r="BT172" s="166"/>
      <c r="BU172" s="166"/>
      <c r="BV172" s="166"/>
      <c r="BW172" s="166"/>
    </row>
    <row r="173" spans="2:75" ht="165.75" customHeight="1" thickBot="1" x14ac:dyDescent="0.25">
      <c r="B173" s="163" t="s">
        <v>255</v>
      </c>
      <c r="C173" s="168" t="s">
        <v>801</v>
      </c>
      <c r="D173" s="168" t="s">
        <v>829</v>
      </c>
      <c r="E173" s="163" t="s">
        <v>256</v>
      </c>
      <c r="F173" s="168" t="s">
        <v>871</v>
      </c>
      <c r="G173" s="168" t="s">
        <v>805</v>
      </c>
      <c r="H173" s="163" t="s">
        <v>257</v>
      </c>
      <c r="I173" s="169" t="s">
        <v>872</v>
      </c>
      <c r="J173" s="750"/>
      <c r="K173" s="751"/>
      <c r="L173" s="166"/>
      <c r="M173" s="166"/>
      <c r="N173" s="166"/>
      <c r="O173" s="166"/>
      <c r="P173" s="166"/>
      <c r="Q173" s="166"/>
      <c r="R173" s="166"/>
      <c r="S173" s="166"/>
      <c r="T173" s="166"/>
      <c r="U173" s="166"/>
      <c r="V173" s="166"/>
      <c r="W173" s="166"/>
      <c r="X173" s="166"/>
      <c r="Y173" s="166"/>
      <c r="Z173" s="166"/>
      <c r="AA173" s="166"/>
      <c r="AB173" s="166"/>
      <c r="AC173" s="166"/>
      <c r="AD173" s="166"/>
      <c r="AE173" s="166"/>
      <c r="AF173" s="166"/>
      <c r="AG173" s="166"/>
      <c r="AH173" s="166"/>
      <c r="AI173" s="166"/>
      <c r="AJ173" s="166"/>
      <c r="AK173" s="166"/>
      <c r="AL173" s="166"/>
      <c r="AM173" s="166"/>
      <c r="AN173" s="166"/>
      <c r="AO173" s="166"/>
      <c r="AP173" s="166"/>
      <c r="AQ173" s="166"/>
      <c r="AR173" s="166"/>
      <c r="AS173" s="166"/>
      <c r="AT173" s="166"/>
      <c r="AU173" s="166"/>
      <c r="AV173" s="166"/>
      <c r="AW173" s="166"/>
      <c r="AX173" s="166"/>
      <c r="AY173" s="166"/>
      <c r="AZ173" s="166"/>
      <c r="BA173" s="166"/>
      <c r="BB173" s="166"/>
      <c r="BC173" s="166"/>
      <c r="BD173" s="166"/>
      <c r="BE173" s="166"/>
      <c r="BF173" s="166"/>
      <c r="BG173" s="166"/>
      <c r="BH173" s="166"/>
      <c r="BI173" s="166"/>
      <c r="BJ173" s="166"/>
      <c r="BK173" s="166"/>
      <c r="BL173" s="166"/>
      <c r="BM173" s="166"/>
      <c r="BN173" s="166"/>
      <c r="BO173" s="166"/>
      <c r="BP173" s="166"/>
      <c r="BQ173" s="166"/>
      <c r="BR173" s="166"/>
      <c r="BS173" s="166"/>
      <c r="BT173" s="166"/>
      <c r="BU173" s="166"/>
      <c r="BV173" s="166"/>
      <c r="BW173" s="166"/>
    </row>
    <row r="174" spans="2:75" ht="221.25" customHeight="1" thickBot="1" x14ac:dyDescent="0.25">
      <c r="B174" s="163" t="s">
        <v>258</v>
      </c>
      <c r="C174" s="168" t="s">
        <v>870</v>
      </c>
      <c r="D174" s="168" t="s">
        <v>802</v>
      </c>
      <c r="E174" s="163" t="s">
        <v>259</v>
      </c>
      <c r="F174" s="168" t="s">
        <v>806</v>
      </c>
      <c r="G174" s="168" t="s">
        <v>896</v>
      </c>
      <c r="H174" s="163" t="s">
        <v>260</v>
      </c>
      <c r="I174" s="169" t="s">
        <v>1004</v>
      </c>
      <c r="J174" s="750"/>
      <c r="K174" s="751"/>
      <c r="L174" s="166"/>
      <c r="M174" s="166"/>
      <c r="N174" s="166"/>
      <c r="O174" s="166"/>
      <c r="P174" s="166"/>
      <c r="Q174" s="166"/>
      <c r="R174" s="166"/>
      <c r="S174" s="166"/>
      <c r="T174" s="166"/>
      <c r="U174" s="166"/>
      <c r="V174" s="166"/>
      <c r="W174" s="166"/>
      <c r="X174" s="166"/>
      <c r="Y174" s="166"/>
      <c r="Z174" s="166"/>
      <c r="AA174" s="166"/>
      <c r="AB174" s="166"/>
      <c r="AC174" s="166"/>
      <c r="AD174" s="166"/>
      <c r="AE174" s="166"/>
      <c r="AF174" s="166"/>
      <c r="AG174" s="166"/>
      <c r="AH174" s="166"/>
      <c r="AI174" s="166"/>
      <c r="AJ174" s="166"/>
      <c r="AK174" s="166"/>
      <c r="AL174" s="166"/>
      <c r="AM174" s="166"/>
      <c r="AN174" s="166"/>
      <c r="AO174" s="166"/>
      <c r="AP174" s="166"/>
      <c r="AQ174" s="166"/>
      <c r="AR174" s="166"/>
      <c r="AS174" s="166"/>
      <c r="AT174" s="166"/>
      <c r="AU174" s="166"/>
      <c r="AV174" s="166"/>
      <c r="AW174" s="166"/>
      <c r="AX174" s="166"/>
      <c r="AY174" s="166"/>
      <c r="AZ174" s="166"/>
      <c r="BA174" s="166"/>
      <c r="BB174" s="166"/>
      <c r="BC174" s="166"/>
      <c r="BD174" s="166"/>
      <c r="BE174" s="166"/>
      <c r="BF174" s="166"/>
      <c r="BG174" s="166"/>
      <c r="BH174" s="166"/>
      <c r="BI174" s="166"/>
      <c r="BJ174" s="166"/>
      <c r="BK174" s="166"/>
      <c r="BL174" s="166"/>
      <c r="BM174" s="166"/>
      <c r="BN174" s="166"/>
      <c r="BO174" s="166"/>
      <c r="BP174" s="166"/>
      <c r="BQ174" s="166"/>
      <c r="BR174" s="166"/>
      <c r="BS174" s="166"/>
      <c r="BT174" s="166"/>
      <c r="BU174" s="166"/>
      <c r="BV174" s="166"/>
      <c r="BW174" s="166"/>
    </row>
    <row r="175" spans="2:75" ht="77.25" thickBot="1" x14ac:dyDescent="0.25">
      <c r="B175" s="163" t="s">
        <v>261</v>
      </c>
      <c r="C175" s="168" t="s">
        <v>830</v>
      </c>
      <c r="D175" s="168"/>
      <c r="E175" s="163" t="s">
        <v>262</v>
      </c>
      <c r="F175" s="168" t="s">
        <v>831</v>
      </c>
      <c r="G175" s="168"/>
      <c r="H175" s="163" t="s">
        <v>263</v>
      </c>
      <c r="I175" s="169" t="s">
        <v>809</v>
      </c>
      <c r="J175" s="750"/>
      <c r="K175" s="751"/>
      <c r="L175" s="166"/>
      <c r="M175" s="166"/>
      <c r="N175" s="166"/>
      <c r="O175" s="166"/>
      <c r="P175" s="166"/>
      <c r="Q175" s="166"/>
      <c r="R175" s="166"/>
      <c r="S175" s="166"/>
      <c r="T175" s="166"/>
      <c r="U175" s="166"/>
      <c r="V175" s="166"/>
      <c r="W175" s="166"/>
      <c r="X175" s="166"/>
      <c r="Y175" s="166"/>
      <c r="Z175" s="166"/>
      <c r="AA175" s="166"/>
      <c r="AB175" s="166"/>
      <c r="AC175" s="166"/>
      <c r="AD175" s="166"/>
      <c r="AE175" s="166"/>
      <c r="AF175" s="166"/>
      <c r="AG175" s="166"/>
      <c r="AH175" s="166"/>
      <c r="AI175" s="166"/>
      <c r="AJ175" s="166"/>
      <c r="AK175" s="166"/>
      <c r="AL175" s="166"/>
      <c r="AM175" s="166"/>
      <c r="AN175" s="166"/>
      <c r="AO175" s="166"/>
      <c r="AP175" s="166"/>
      <c r="AQ175" s="166"/>
      <c r="AR175" s="166"/>
      <c r="AS175" s="166"/>
      <c r="AT175" s="166"/>
      <c r="AU175" s="166"/>
      <c r="AV175" s="166"/>
      <c r="AW175" s="166"/>
      <c r="AX175" s="166"/>
      <c r="AY175" s="166"/>
      <c r="AZ175" s="166"/>
      <c r="BA175" s="166"/>
      <c r="BB175" s="166"/>
      <c r="BC175" s="166"/>
      <c r="BD175" s="166"/>
      <c r="BE175" s="166"/>
      <c r="BF175" s="166"/>
      <c r="BG175" s="166"/>
      <c r="BH175" s="166"/>
      <c r="BI175" s="166"/>
      <c r="BJ175" s="166"/>
      <c r="BK175" s="166"/>
      <c r="BL175" s="166"/>
      <c r="BM175" s="166"/>
      <c r="BN175" s="166"/>
      <c r="BO175" s="166"/>
      <c r="BP175" s="166"/>
      <c r="BQ175" s="166"/>
      <c r="BR175" s="166"/>
      <c r="BS175" s="166"/>
      <c r="BT175" s="166"/>
      <c r="BU175" s="166"/>
      <c r="BV175" s="166"/>
      <c r="BW175" s="166"/>
    </row>
    <row r="176" spans="2:75" ht="90" thickBot="1" x14ac:dyDescent="0.25">
      <c r="B176" s="163" t="s">
        <v>264</v>
      </c>
      <c r="C176" s="168"/>
      <c r="D176" s="168" t="s">
        <v>800</v>
      </c>
      <c r="E176" s="163" t="s">
        <v>265</v>
      </c>
      <c r="F176" s="168" t="s">
        <v>807</v>
      </c>
      <c r="G176" s="168"/>
      <c r="H176" s="163" t="s">
        <v>266</v>
      </c>
      <c r="I176" s="169" t="s">
        <v>810</v>
      </c>
      <c r="J176" s="175"/>
      <c r="K176" s="241"/>
      <c r="L176" s="166"/>
      <c r="M176" s="166"/>
      <c r="N176" s="166"/>
      <c r="O176" s="166"/>
      <c r="P176" s="166"/>
      <c r="Q176" s="166"/>
      <c r="R176" s="166"/>
      <c r="S176" s="166"/>
      <c r="T176" s="166"/>
      <c r="U176" s="166"/>
      <c r="V176" s="166"/>
      <c r="W176" s="166"/>
      <c r="X176" s="166"/>
      <c r="Y176" s="166"/>
      <c r="Z176" s="166"/>
      <c r="AA176" s="166"/>
      <c r="AB176" s="166"/>
      <c r="AC176" s="166"/>
      <c r="AD176" s="166"/>
      <c r="AE176" s="166"/>
      <c r="AF176" s="166"/>
      <c r="AG176" s="166"/>
      <c r="AH176" s="166"/>
      <c r="AI176" s="166"/>
      <c r="AJ176" s="166"/>
      <c r="AK176" s="166"/>
      <c r="AL176" s="166"/>
      <c r="AM176" s="166"/>
      <c r="AN176" s="166"/>
      <c r="AO176" s="166"/>
      <c r="AP176" s="166"/>
      <c r="AQ176" s="166"/>
      <c r="AR176" s="166"/>
      <c r="AS176" s="166"/>
      <c r="AT176" s="166"/>
      <c r="AU176" s="166"/>
      <c r="AV176" s="166"/>
      <c r="AW176" s="166"/>
      <c r="AX176" s="166"/>
      <c r="AY176" s="166"/>
      <c r="AZ176" s="166"/>
      <c r="BA176" s="166"/>
      <c r="BB176" s="166"/>
      <c r="BC176" s="166"/>
      <c r="BD176" s="166"/>
      <c r="BE176" s="166"/>
      <c r="BF176" s="166"/>
      <c r="BG176" s="166"/>
      <c r="BH176" s="166"/>
      <c r="BI176" s="166"/>
      <c r="BJ176" s="166"/>
      <c r="BK176" s="166"/>
      <c r="BL176" s="166"/>
      <c r="BM176" s="166"/>
      <c r="BN176" s="166"/>
      <c r="BO176" s="166"/>
      <c r="BP176" s="166"/>
      <c r="BQ176" s="166"/>
      <c r="BR176" s="166"/>
      <c r="BS176" s="166"/>
      <c r="BT176" s="166"/>
      <c r="BU176" s="166"/>
      <c r="BV176" s="166"/>
      <c r="BW176" s="166"/>
    </row>
    <row r="177" spans="2:75" ht="82.5" customHeight="1" thickBot="1" x14ac:dyDescent="0.25">
      <c r="B177" s="163" t="s">
        <v>267</v>
      </c>
      <c r="C177" s="168" t="s">
        <v>799</v>
      </c>
      <c r="D177" s="168" t="s">
        <v>832</v>
      </c>
      <c r="E177" s="163" t="s">
        <v>268</v>
      </c>
      <c r="F177" s="168"/>
      <c r="G177" s="168" t="s">
        <v>808</v>
      </c>
      <c r="H177" s="163" t="s">
        <v>269</v>
      </c>
      <c r="I177" s="169" t="s">
        <v>811</v>
      </c>
      <c r="J177" s="175"/>
      <c r="K177" s="175"/>
      <c r="L177" s="166"/>
      <c r="M177" s="166"/>
      <c r="N177" s="166"/>
      <c r="O177" s="166"/>
      <c r="P177" s="166"/>
      <c r="Q177" s="166"/>
      <c r="R177" s="166"/>
      <c r="S177" s="166"/>
      <c r="T177" s="166"/>
      <c r="U177" s="166"/>
      <c r="V177" s="166"/>
      <c r="W177" s="166"/>
      <c r="X177" s="166"/>
      <c r="Y177" s="166"/>
      <c r="Z177" s="166"/>
      <c r="AA177" s="166"/>
      <c r="AB177" s="166"/>
      <c r="AC177" s="166"/>
      <c r="AD177" s="166"/>
      <c r="AE177" s="166"/>
      <c r="AF177" s="166"/>
      <c r="AG177" s="166"/>
      <c r="AH177" s="166"/>
      <c r="AI177" s="166"/>
      <c r="AJ177" s="166"/>
      <c r="AK177" s="166"/>
      <c r="AL177" s="166"/>
      <c r="AM177" s="166"/>
      <c r="AN177" s="166"/>
      <c r="AO177" s="166"/>
      <c r="AP177" s="166"/>
      <c r="AQ177" s="166"/>
      <c r="AR177" s="166"/>
      <c r="AS177" s="166"/>
      <c r="AT177" s="166"/>
      <c r="AU177" s="166"/>
      <c r="AV177" s="166"/>
      <c r="AW177" s="166"/>
      <c r="AX177" s="166"/>
      <c r="AY177" s="166"/>
      <c r="AZ177" s="166"/>
      <c r="BA177" s="166"/>
      <c r="BB177" s="166"/>
      <c r="BC177" s="166"/>
      <c r="BD177" s="166"/>
      <c r="BE177" s="166"/>
      <c r="BF177" s="166"/>
      <c r="BG177" s="166"/>
      <c r="BH177" s="166"/>
      <c r="BI177" s="166"/>
      <c r="BJ177" s="166"/>
      <c r="BK177" s="166"/>
      <c r="BL177" s="166"/>
      <c r="BM177" s="166"/>
      <c r="BN177" s="166"/>
      <c r="BO177" s="166"/>
      <c r="BP177" s="166"/>
      <c r="BQ177" s="166"/>
      <c r="BR177" s="166"/>
      <c r="BS177" s="166"/>
      <c r="BT177" s="166"/>
      <c r="BU177" s="166"/>
      <c r="BV177" s="166"/>
      <c r="BW177" s="166"/>
    </row>
    <row r="178" spans="2:75" ht="90" thickBot="1" x14ac:dyDescent="0.25">
      <c r="B178" s="163" t="s">
        <v>270</v>
      </c>
      <c r="C178" s="168" t="s">
        <v>803</v>
      </c>
      <c r="D178" s="168" t="s">
        <v>804</v>
      </c>
      <c r="E178" s="163" t="s">
        <v>271</v>
      </c>
      <c r="F178" s="168"/>
      <c r="G178" s="168" t="s">
        <v>1043</v>
      </c>
      <c r="H178" s="163" t="s">
        <v>272</v>
      </c>
      <c r="I178" s="169" t="s">
        <v>895</v>
      </c>
      <c r="J178" s="175"/>
      <c r="K178" s="175"/>
      <c r="L178" s="166"/>
      <c r="M178" s="166"/>
      <c r="N178" s="166"/>
      <c r="O178" s="166"/>
      <c r="P178" s="166"/>
      <c r="Q178" s="166"/>
      <c r="R178" s="166"/>
      <c r="S178" s="166"/>
      <c r="T178" s="166"/>
      <c r="U178" s="166"/>
      <c r="V178" s="166"/>
      <c r="W178" s="166"/>
      <c r="X178" s="166"/>
      <c r="Y178" s="166"/>
      <c r="Z178" s="166"/>
      <c r="AA178" s="166"/>
      <c r="AB178" s="166"/>
      <c r="AC178" s="166"/>
      <c r="AD178" s="166"/>
      <c r="AE178" s="166"/>
      <c r="AF178" s="166"/>
      <c r="AG178" s="166"/>
      <c r="AH178" s="166"/>
      <c r="AI178" s="166"/>
      <c r="AJ178" s="166"/>
      <c r="AK178" s="166"/>
      <c r="AL178" s="166"/>
      <c r="AM178" s="166"/>
      <c r="AN178" s="166"/>
      <c r="AO178" s="166"/>
      <c r="AP178" s="166"/>
      <c r="AQ178" s="166"/>
      <c r="AR178" s="166"/>
      <c r="AS178" s="166"/>
      <c r="AT178" s="166"/>
      <c r="AU178" s="166"/>
      <c r="AV178" s="166"/>
      <c r="AW178" s="166"/>
      <c r="AX178" s="166"/>
      <c r="AY178" s="166"/>
      <c r="AZ178" s="166"/>
      <c r="BA178" s="166"/>
      <c r="BB178" s="166"/>
      <c r="BC178" s="166"/>
      <c r="BD178" s="166"/>
      <c r="BE178" s="166"/>
      <c r="BF178" s="166"/>
      <c r="BG178" s="166"/>
      <c r="BH178" s="166"/>
      <c r="BI178" s="166"/>
      <c r="BJ178" s="166"/>
      <c r="BK178" s="166"/>
      <c r="BL178" s="166"/>
      <c r="BM178" s="166"/>
      <c r="BN178" s="166"/>
      <c r="BO178" s="166"/>
      <c r="BP178" s="166"/>
      <c r="BQ178" s="166"/>
      <c r="BR178" s="166"/>
      <c r="BS178" s="166"/>
      <c r="BT178" s="166"/>
      <c r="BU178" s="166"/>
      <c r="BV178" s="166"/>
      <c r="BW178" s="166"/>
    </row>
    <row r="179" spans="2:75" ht="102.75" thickBot="1" x14ac:dyDescent="0.25">
      <c r="B179" s="171"/>
      <c r="C179" s="172"/>
      <c r="D179" s="172"/>
      <c r="E179" s="173"/>
      <c r="F179" s="172"/>
      <c r="G179" s="172"/>
      <c r="H179" s="161" t="s">
        <v>273</v>
      </c>
      <c r="I179" s="174" t="s">
        <v>765</v>
      </c>
      <c r="J179" s="175"/>
      <c r="K179" s="175"/>
      <c r="L179" s="166"/>
      <c r="M179" s="166"/>
      <c r="N179" s="166"/>
      <c r="O179" s="166"/>
      <c r="P179" s="166"/>
      <c r="Q179" s="166"/>
      <c r="R179" s="166"/>
      <c r="S179" s="166"/>
      <c r="T179" s="166"/>
      <c r="U179" s="166"/>
      <c r="V179" s="166"/>
      <c r="W179" s="166"/>
      <c r="X179" s="166"/>
      <c r="Y179" s="166"/>
      <c r="Z179" s="166"/>
      <c r="AA179" s="166"/>
      <c r="AB179" s="166"/>
      <c r="AC179" s="166"/>
      <c r="AD179" s="166"/>
      <c r="AE179" s="166"/>
      <c r="AF179" s="166"/>
      <c r="AG179" s="166"/>
      <c r="AH179" s="166"/>
      <c r="AI179" s="166"/>
      <c r="AJ179" s="166"/>
      <c r="AK179" s="166"/>
      <c r="AL179" s="166"/>
      <c r="AM179" s="166"/>
      <c r="AN179" s="166"/>
      <c r="AO179" s="166"/>
      <c r="AP179" s="166"/>
      <c r="AQ179" s="166"/>
      <c r="AR179" s="166"/>
      <c r="AS179" s="166"/>
      <c r="AT179" s="166"/>
      <c r="AU179" s="166"/>
      <c r="AV179" s="166"/>
      <c r="AW179" s="166"/>
      <c r="AX179" s="166"/>
      <c r="AY179" s="166"/>
      <c r="AZ179" s="166"/>
      <c r="BA179" s="166"/>
      <c r="BB179" s="166"/>
      <c r="BC179" s="166"/>
      <c r="BD179" s="166"/>
      <c r="BE179" s="166"/>
      <c r="BF179" s="166"/>
      <c r="BG179" s="166"/>
      <c r="BH179" s="166"/>
      <c r="BI179" s="166"/>
      <c r="BJ179" s="166"/>
      <c r="BK179" s="166"/>
      <c r="BL179" s="166"/>
      <c r="BM179" s="166"/>
      <c r="BN179" s="166"/>
      <c r="BO179" s="166"/>
      <c r="BP179" s="166"/>
      <c r="BQ179" s="166"/>
      <c r="BR179" s="166"/>
      <c r="BS179" s="166"/>
      <c r="BT179" s="166"/>
      <c r="BU179" s="166"/>
      <c r="BV179" s="166"/>
      <c r="BW179" s="166"/>
    </row>
    <row r="180" spans="2:75" ht="15" thickBot="1" x14ac:dyDescent="0.25">
      <c r="B180" s="166"/>
      <c r="C180" s="166"/>
      <c r="D180" s="166"/>
      <c r="E180" s="166"/>
      <c r="F180" s="166"/>
      <c r="G180" s="166"/>
      <c r="H180" s="166"/>
      <c r="I180" s="166"/>
      <c r="J180" s="175"/>
      <c r="K180" s="175"/>
      <c r="L180" s="166"/>
      <c r="M180" s="166"/>
      <c r="N180" s="166"/>
      <c r="O180" s="166"/>
      <c r="P180" s="166"/>
      <c r="Q180" s="166"/>
      <c r="R180" s="166"/>
      <c r="S180" s="166"/>
      <c r="T180" s="166"/>
      <c r="U180" s="166"/>
      <c r="V180" s="166"/>
      <c r="W180" s="166"/>
      <c r="X180" s="166"/>
      <c r="Y180" s="166"/>
      <c r="Z180" s="166"/>
      <c r="AA180" s="166"/>
      <c r="AB180" s="166"/>
      <c r="AC180" s="166"/>
      <c r="AD180" s="166"/>
      <c r="AE180" s="166"/>
      <c r="AF180" s="166"/>
      <c r="AG180" s="166"/>
      <c r="AH180" s="166"/>
      <c r="AI180" s="166"/>
      <c r="AJ180" s="166"/>
      <c r="AK180" s="166"/>
      <c r="AL180" s="166"/>
      <c r="AM180" s="166"/>
      <c r="AN180" s="166"/>
      <c r="AO180" s="166"/>
      <c r="AP180" s="166"/>
      <c r="AQ180" s="166"/>
      <c r="AR180" s="166"/>
      <c r="AS180" s="166"/>
      <c r="AT180" s="166"/>
      <c r="AU180" s="166"/>
      <c r="AV180" s="166"/>
      <c r="AW180" s="166"/>
      <c r="AX180" s="166"/>
      <c r="AY180" s="166"/>
      <c r="AZ180" s="166"/>
      <c r="BA180" s="166"/>
      <c r="BB180" s="166"/>
      <c r="BC180" s="166"/>
      <c r="BD180" s="166"/>
      <c r="BE180" s="166"/>
      <c r="BF180" s="166"/>
      <c r="BG180" s="166"/>
      <c r="BH180" s="166"/>
      <c r="BI180" s="166"/>
      <c r="BJ180" s="166"/>
      <c r="BK180" s="166"/>
      <c r="BL180" s="166"/>
      <c r="BM180" s="166"/>
      <c r="BN180" s="166"/>
      <c r="BO180" s="166"/>
      <c r="BP180" s="166"/>
      <c r="BQ180" s="166"/>
      <c r="BR180" s="166"/>
      <c r="BS180" s="166"/>
      <c r="BT180" s="166"/>
      <c r="BU180" s="166"/>
      <c r="BV180" s="166"/>
      <c r="BW180" s="166"/>
    </row>
    <row r="181" spans="2:75" ht="24" customHeight="1" x14ac:dyDescent="0.2">
      <c r="B181" s="731" t="s">
        <v>16</v>
      </c>
      <c r="C181" s="756" t="s">
        <v>455</v>
      </c>
      <c r="D181" s="757"/>
      <c r="E181" s="757"/>
      <c r="F181" s="757"/>
      <c r="G181" s="757"/>
      <c r="H181" s="757"/>
      <c r="I181" s="758"/>
      <c r="J181" s="175"/>
      <c r="K181" s="240"/>
      <c r="L181" s="166"/>
      <c r="M181" s="166"/>
      <c r="N181" s="166"/>
      <c r="O181" s="166"/>
      <c r="P181" s="166"/>
      <c r="Q181" s="166"/>
      <c r="R181" s="166"/>
      <c r="S181" s="166"/>
      <c r="T181" s="166"/>
      <c r="U181" s="166"/>
      <c r="V181" s="166"/>
      <c r="W181" s="166"/>
      <c r="X181" s="166"/>
      <c r="Y181" s="166"/>
      <c r="Z181" s="166"/>
      <c r="AA181" s="166"/>
      <c r="AB181" s="166"/>
      <c r="AC181" s="166"/>
      <c r="AD181" s="166"/>
      <c r="AE181" s="166"/>
      <c r="AF181" s="166"/>
      <c r="AG181" s="166"/>
      <c r="AH181" s="166"/>
      <c r="AI181" s="166"/>
      <c r="AJ181" s="166"/>
      <c r="AK181" s="166"/>
      <c r="AL181" s="166"/>
      <c r="AM181" s="166"/>
      <c r="AN181" s="166"/>
      <c r="AO181" s="166"/>
      <c r="AP181" s="166"/>
      <c r="AQ181" s="166"/>
      <c r="AR181" s="166"/>
      <c r="AS181" s="166"/>
      <c r="AT181" s="166"/>
      <c r="AU181" s="166"/>
      <c r="AV181" s="166"/>
      <c r="AW181" s="166"/>
      <c r="AX181" s="166"/>
      <c r="AY181" s="166"/>
      <c r="AZ181" s="166"/>
      <c r="BA181" s="166"/>
      <c r="BB181" s="166"/>
      <c r="BC181" s="166"/>
      <c r="BD181" s="166"/>
      <c r="BE181" s="166"/>
      <c r="BF181" s="166"/>
      <c r="BG181" s="166"/>
      <c r="BH181" s="166"/>
      <c r="BI181" s="166"/>
      <c r="BJ181" s="166"/>
      <c r="BK181" s="166"/>
      <c r="BL181" s="166"/>
      <c r="BM181" s="166"/>
      <c r="BN181" s="166"/>
      <c r="BO181" s="166"/>
      <c r="BP181" s="166"/>
      <c r="BQ181" s="166"/>
      <c r="BR181" s="166"/>
      <c r="BS181" s="166"/>
      <c r="BT181" s="166"/>
      <c r="BU181" s="166"/>
      <c r="BV181" s="166"/>
      <c r="BW181" s="166"/>
    </row>
    <row r="182" spans="2:75" ht="22.5" customHeight="1" thickBot="1" x14ac:dyDescent="0.25">
      <c r="B182" s="732"/>
      <c r="C182" s="759"/>
      <c r="D182" s="760"/>
      <c r="E182" s="760"/>
      <c r="F182" s="760"/>
      <c r="G182" s="760"/>
      <c r="H182" s="760"/>
      <c r="I182" s="761"/>
      <c r="J182" s="735"/>
      <c r="K182" s="753"/>
      <c r="L182" s="166"/>
      <c r="M182" s="166"/>
      <c r="N182" s="166"/>
      <c r="O182" s="166"/>
      <c r="P182" s="166"/>
      <c r="Q182" s="166"/>
      <c r="R182" s="166"/>
      <c r="S182" s="166"/>
      <c r="T182" s="166"/>
      <c r="U182" s="166"/>
      <c r="V182" s="166"/>
      <c r="W182" s="166"/>
      <c r="X182" s="166"/>
      <c r="Y182" s="166"/>
      <c r="Z182" s="166"/>
      <c r="AA182" s="166"/>
      <c r="AB182" s="166"/>
      <c r="AC182" s="166"/>
      <c r="AD182" s="166"/>
      <c r="AE182" s="166"/>
      <c r="AF182" s="166"/>
      <c r="AG182" s="166"/>
      <c r="AH182" s="166"/>
      <c r="AI182" s="166"/>
      <c r="AJ182" s="166"/>
      <c r="AK182" s="166"/>
      <c r="AL182" s="166"/>
      <c r="AM182" s="166"/>
      <c r="AN182" s="166"/>
      <c r="AO182" s="166"/>
      <c r="AP182" s="166"/>
      <c r="AQ182" s="166"/>
      <c r="AR182" s="166"/>
      <c r="AS182" s="166"/>
      <c r="AT182" s="166"/>
      <c r="AU182" s="166"/>
      <c r="AV182" s="166"/>
      <c r="AW182" s="166"/>
      <c r="AX182" s="166"/>
      <c r="AY182" s="166"/>
      <c r="AZ182" s="166"/>
      <c r="BA182" s="166"/>
      <c r="BB182" s="166"/>
      <c r="BC182" s="166"/>
      <c r="BD182" s="166"/>
      <c r="BE182" s="166"/>
      <c r="BF182" s="166"/>
      <c r="BG182" s="166"/>
      <c r="BH182" s="166"/>
      <c r="BI182" s="166"/>
      <c r="BJ182" s="166"/>
      <c r="BK182" s="166"/>
      <c r="BL182" s="166"/>
      <c r="BM182" s="166"/>
      <c r="BN182" s="166"/>
      <c r="BO182" s="166"/>
      <c r="BP182" s="166"/>
      <c r="BQ182" s="166"/>
      <c r="BR182" s="166"/>
      <c r="BS182" s="166"/>
      <c r="BT182" s="166"/>
      <c r="BU182" s="166"/>
      <c r="BV182" s="166"/>
      <c r="BW182" s="166"/>
    </row>
    <row r="183" spans="2:75" ht="30.75" thickBot="1" x14ac:dyDescent="0.25">
      <c r="B183" s="194" t="s">
        <v>63</v>
      </c>
      <c r="C183" s="744" t="s">
        <v>370</v>
      </c>
      <c r="D183" s="762"/>
      <c r="E183" s="762"/>
      <c r="F183" s="762"/>
      <c r="G183" s="738"/>
      <c r="H183" s="762"/>
      <c r="I183" s="763"/>
      <c r="J183" s="735"/>
      <c r="K183" s="753"/>
      <c r="L183" s="166"/>
      <c r="M183" s="166"/>
      <c r="N183" s="166"/>
      <c r="O183" s="166"/>
      <c r="P183" s="166"/>
      <c r="Q183" s="166"/>
      <c r="R183" s="166"/>
      <c r="S183" s="166"/>
      <c r="T183" s="166"/>
      <c r="U183" s="166"/>
      <c r="V183" s="166"/>
      <c r="W183" s="166"/>
      <c r="X183" s="166"/>
      <c r="Y183" s="166"/>
      <c r="Z183" s="166"/>
      <c r="AA183" s="166"/>
      <c r="AB183" s="166"/>
      <c r="AC183" s="166"/>
      <c r="AD183" s="166"/>
      <c r="AE183" s="166"/>
      <c r="AF183" s="166"/>
      <c r="AG183" s="166"/>
      <c r="AH183" s="166"/>
      <c r="AI183" s="166"/>
      <c r="AJ183" s="166"/>
      <c r="AK183" s="166"/>
      <c r="AL183" s="166"/>
      <c r="AM183" s="166"/>
      <c r="AN183" s="166"/>
      <c r="AO183" s="166"/>
      <c r="AP183" s="166"/>
      <c r="AQ183" s="166"/>
      <c r="AR183" s="166"/>
      <c r="AS183" s="166"/>
      <c r="AT183" s="166"/>
      <c r="AU183" s="166"/>
      <c r="AV183" s="166"/>
      <c r="AW183" s="166"/>
      <c r="AX183" s="166"/>
      <c r="AY183" s="166"/>
      <c r="AZ183" s="166"/>
      <c r="BA183" s="166"/>
      <c r="BB183" s="166"/>
      <c r="BC183" s="166"/>
      <c r="BD183" s="166"/>
      <c r="BE183" s="166"/>
      <c r="BF183" s="166"/>
      <c r="BG183" s="166"/>
      <c r="BH183" s="166"/>
      <c r="BI183" s="166"/>
      <c r="BJ183" s="166"/>
      <c r="BK183" s="166"/>
      <c r="BL183" s="166"/>
      <c r="BM183" s="166"/>
      <c r="BN183" s="166"/>
      <c r="BO183" s="166"/>
      <c r="BP183" s="166"/>
      <c r="BQ183" s="166"/>
      <c r="BR183" s="166"/>
      <c r="BS183" s="166"/>
      <c r="BT183" s="166"/>
      <c r="BU183" s="166"/>
      <c r="BV183" s="166"/>
      <c r="BW183" s="166"/>
    </row>
    <row r="184" spans="2:75" ht="33" customHeight="1" x14ac:dyDescent="0.2">
      <c r="B184" s="731" t="s">
        <v>245</v>
      </c>
      <c r="C184" s="733" t="s">
        <v>438</v>
      </c>
      <c r="D184" s="715" t="s">
        <v>371</v>
      </c>
      <c r="E184" s="784"/>
      <c r="F184" s="716"/>
      <c r="G184" s="726" t="s">
        <v>439</v>
      </c>
      <c r="H184" s="715"/>
      <c r="I184" s="716"/>
      <c r="J184" s="735"/>
      <c r="K184" s="753"/>
      <c r="L184" s="166"/>
      <c r="M184" s="166"/>
      <c r="N184" s="166"/>
      <c r="O184" s="166"/>
      <c r="P184" s="166"/>
      <c r="Q184" s="166"/>
      <c r="R184" s="166"/>
      <c r="S184" s="166"/>
      <c r="T184" s="166"/>
      <c r="U184" s="166"/>
      <c r="V184" s="166"/>
      <c r="W184" s="166"/>
      <c r="X184" s="166"/>
      <c r="Y184" s="166"/>
      <c r="Z184" s="166"/>
      <c r="AA184" s="166"/>
      <c r="AB184" s="166"/>
      <c r="AC184" s="166"/>
      <c r="AD184" s="166"/>
      <c r="AE184" s="166"/>
      <c r="AF184" s="166"/>
      <c r="AG184" s="166"/>
      <c r="AH184" s="166"/>
      <c r="AI184" s="166"/>
      <c r="AJ184" s="166"/>
      <c r="AK184" s="166"/>
      <c r="AL184" s="166"/>
      <c r="AM184" s="166"/>
      <c r="AN184" s="166"/>
      <c r="AO184" s="166"/>
      <c r="AP184" s="166"/>
      <c r="AQ184" s="166"/>
      <c r="AR184" s="166"/>
      <c r="AS184" s="166"/>
      <c r="AT184" s="166"/>
      <c r="AU184" s="166"/>
      <c r="AV184" s="166"/>
      <c r="AW184" s="166"/>
      <c r="AX184" s="166"/>
      <c r="AY184" s="166"/>
      <c r="AZ184" s="166"/>
      <c r="BA184" s="166"/>
      <c r="BB184" s="166"/>
      <c r="BC184" s="166"/>
      <c r="BD184" s="166"/>
      <c r="BE184" s="166"/>
      <c r="BF184" s="166"/>
      <c r="BG184" s="166"/>
      <c r="BH184" s="166"/>
      <c r="BI184" s="166"/>
      <c r="BJ184" s="166"/>
      <c r="BK184" s="166"/>
      <c r="BL184" s="166"/>
      <c r="BM184" s="166"/>
      <c r="BN184" s="166"/>
      <c r="BO184" s="166"/>
      <c r="BP184" s="166"/>
      <c r="BQ184" s="166"/>
      <c r="BR184" s="166"/>
      <c r="BS184" s="166"/>
      <c r="BT184" s="166"/>
      <c r="BU184" s="166"/>
      <c r="BV184" s="166"/>
      <c r="BW184" s="166"/>
    </row>
    <row r="185" spans="2:75" ht="26.25" customHeight="1" thickBot="1" x14ac:dyDescent="0.25">
      <c r="B185" s="754"/>
      <c r="C185" s="755"/>
      <c r="D185" s="781" t="s">
        <v>750</v>
      </c>
      <c r="E185" s="782"/>
      <c r="F185" s="783"/>
      <c r="G185" s="778"/>
      <c r="H185" s="781"/>
      <c r="I185" s="783"/>
      <c r="J185" s="735"/>
      <c r="K185" s="753"/>
      <c r="L185" s="166"/>
      <c r="M185" s="166"/>
      <c r="N185" s="166"/>
      <c r="O185" s="166"/>
      <c r="P185" s="166"/>
      <c r="Q185" s="166"/>
      <c r="R185" s="166"/>
      <c r="S185" s="166"/>
      <c r="T185" s="166"/>
      <c r="U185" s="166"/>
      <c r="V185" s="166"/>
      <c r="W185" s="166"/>
      <c r="X185" s="166"/>
      <c r="Y185" s="166"/>
      <c r="Z185" s="166"/>
      <c r="AA185" s="166"/>
      <c r="AB185" s="166"/>
      <c r="AC185" s="166"/>
      <c r="AD185" s="166"/>
      <c r="AE185" s="166"/>
      <c r="AF185" s="166"/>
      <c r="AG185" s="166"/>
      <c r="AH185" s="166"/>
      <c r="AI185" s="166"/>
      <c r="AJ185" s="166"/>
      <c r="AK185" s="166"/>
      <c r="AL185" s="166"/>
      <c r="AM185" s="166"/>
      <c r="AN185" s="166"/>
      <c r="AO185" s="166"/>
      <c r="AP185" s="166"/>
      <c r="AQ185" s="166"/>
      <c r="AR185" s="166"/>
      <c r="AS185" s="166"/>
      <c r="AT185" s="166"/>
      <c r="AU185" s="166"/>
      <c r="AV185" s="166"/>
      <c r="AW185" s="166"/>
      <c r="AX185" s="166"/>
      <c r="AY185" s="166"/>
      <c r="AZ185" s="166"/>
      <c r="BA185" s="166"/>
      <c r="BB185" s="166"/>
      <c r="BC185" s="166"/>
      <c r="BD185" s="166"/>
      <c r="BE185" s="166"/>
      <c r="BF185" s="166"/>
      <c r="BG185" s="166"/>
      <c r="BH185" s="166"/>
      <c r="BI185" s="166"/>
      <c r="BJ185" s="166"/>
      <c r="BK185" s="166"/>
      <c r="BL185" s="166"/>
      <c r="BM185" s="166"/>
      <c r="BN185" s="166"/>
      <c r="BO185" s="166"/>
      <c r="BP185" s="166"/>
      <c r="BQ185" s="166"/>
      <c r="BR185" s="166"/>
      <c r="BS185" s="166"/>
      <c r="BT185" s="166"/>
      <c r="BU185" s="166"/>
      <c r="BV185" s="166"/>
      <c r="BW185" s="166"/>
    </row>
    <row r="186" spans="2:75" ht="15" thickBot="1" x14ac:dyDescent="0.25">
      <c r="B186" s="769" t="s">
        <v>246</v>
      </c>
      <c r="C186" s="770"/>
      <c r="D186" s="771"/>
      <c r="E186" s="772" t="s">
        <v>247</v>
      </c>
      <c r="F186" s="773"/>
      <c r="G186" s="774"/>
      <c r="H186" s="772" t="s">
        <v>248</v>
      </c>
      <c r="I186" s="771"/>
      <c r="J186" s="750"/>
      <c r="K186" s="750"/>
      <c r="L186" s="166"/>
      <c r="M186" s="166"/>
      <c r="N186" s="166"/>
      <c r="O186" s="166"/>
      <c r="P186" s="166"/>
      <c r="Q186" s="166"/>
      <c r="R186" s="166"/>
      <c r="S186" s="166"/>
      <c r="T186" s="166"/>
      <c r="U186" s="166"/>
      <c r="V186" s="166"/>
      <c r="W186" s="166"/>
      <c r="X186" s="166"/>
      <c r="Y186" s="166"/>
      <c r="Z186" s="166"/>
      <c r="AA186" s="166"/>
      <c r="AB186" s="166"/>
      <c r="AC186" s="166"/>
      <c r="AD186" s="166"/>
      <c r="AE186" s="166"/>
      <c r="AF186" s="166"/>
      <c r="AG186" s="166"/>
      <c r="AH186" s="166"/>
      <c r="AI186" s="166"/>
      <c r="AJ186" s="166"/>
      <c r="AK186" s="166"/>
      <c r="AL186" s="166"/>
      <c r="AM186" s="166"/>
      <c r="AN186" s="166"/>
      <c r="AO186" s="166"/>
      <c r="AP186" s="166"/>
      <c r="AQ186" s="166"/>
      <c r="AR186" s="166"/>
      <c r="AS186" s="166"/>
      <c r="AT186" s="166"/>
      <c r="AU186" s="166"/>
      <c r="AV186" s="166"/>
      <c r="AW186" s="166"/>
      <c r="AX186" s="166"/>
      <c r="AY186" s="166"/>
      <c r="AZ186" s="166"/>
      <c r="BA186" s="166"/>
      <c r="BB186" s="166"/>
      <c r="BC186" s="166"/>
      <c r="BD186" s="166"/>
      <c r="BE186" s="166"/>
      <c r="BF186" s="166"/>
      <c r="BG186" s="166"/>
      <c r="BH186" s="166"/>
      <c r="BI186" s="166"/>
      <c r="BJ186" s="166"/>
      <c r="BK186" s="166"/>
      <c r="BL186" s="166"/>
      <c r="BM186" s="166"/>
      <c r="BN186" s="166"/>
      <c r="BO186" s="166"/>
      <c r="BP186" s="166"/>
      <c r="BQ186" s="166"/>
      <c r="BR186" s="166"/>
      <c r="BS186" s="166"/>
      <c r="BT186" s="166"/>
      <c r="BU186" s="166"/>
      <c r="BV186" s="166"/>
      <c r="BW186" s="166"/>
    </row>
    <row r="187" spans="2:75" ht="15" thickBot="1" x14ac:dyDescent="0.25">
      <c r="B187" s="162" t="s">
        <v>249</v>
      </c>
      <c r="C187" s="162" t="s">
        <v>250</v>
      </c>
      <c r="D187" s="162" t="s">
        <v>251</v>
      </c>
      <c r="E187" s="162" t="s">
        <v>249</v>
      </c>
      <c r="F187" s="162" t="s">
        <v>252</v>
      </c>
      <c r="G187" s="162" t="s">
        <v>253</v>
      </c>
      <c r="H187" s="162" t="s">
        <v>249</v>
      </c>
      <c r="I187" s="15" t="s">
        <v>254</v>
      </c>
      <c r="J187" s="750"/>
      <c r="K187" s="750"/>
      <c r="L187" s="166"/>
      <c r="M187" s="166"/>
      <c r="N187" s="166"/>
      <c r="O187" s="166"/>
      <c r="P187" s="166"/>
      <c r="Q187" s="166"/>
      <c r="R187" s="166"/>
      <c r="S187" s="166"/>
      <c r="T187" s="166"/>
      <c r="U187" s="166"/>
      <c r="V187" s="166"/>
      <c r="W187" s="166"/>
      <c r="X187" s="166"/>
      <c r="Y187" s="166"/>
      <c r="Z187" s="166"/>
      <c r="AA187" s="166"/>
      <c r="AB187" s="166"/>
      <c r="AC187" s="166"/>
      <c r="AD187" s="166"/>
      <c r="AE187" s="166"/>
      <c r="AF187" s="166"/>
      <c r="AG187" s="166"/>
      <c r="AH187" s="166"/>
      <c r="AI187" s="166"/>
      <c r="AJ187" s="166"/>
      <c r="AK187" s="166"/>
      <c r="AL187" s="166"/>
      <c r="AM187" s="166"/>
      <c r="AN187" s="166"/>
      <c r="AO187" s="166"/>
      <c r="AP187" s="166"/>
      <c r="AQ187" s="166"/>
      <c r="AR187" s="166"/>
      <c r="AS187" s="166"/>
      <c r="AT187" s="166"/>
      <c r="AU187" s="166"/>
      <c r="AV187" s="166"/>
      <c r="AW187" s="166"/>
      <c r="AX187" s="166"/>
      <c r="AY187" s="166"/>
      <c r="AZ187" s="166"/>
      <c r="BA187" s="166"/>
      <c r="BB187" s="166"/>
      <c r="BC187" s="166"/>
      <c r="BD187" s="166"/>
      <c r="BE187" s="166"/>
      <c r="BF187" s="166"/>
      <c r="BG187" s="166"/>
      <c r="BH187" s="166"/>
      <c r="BI187" s="166"/>
      <c r="BJ187" s="166"/>
      <c r="BK187" s="166"/>
      <c r="BL187" s="166"/>
      <c r="BM187" s="166"/>
      <c r="BN187" s="166"/>
      <c r="BO187" s="166"/>
      <c r="BP187" s="166"/>
      <c r="BQ187" s="166"/>
      <c r="BR187" s="166"/>
      <c r="BS187" s="166"/>
      <c r="BT187" s="166"/>
      <c r="BU187" s="166"/>
      <c r="BV187" s="166"/>
      <c r="BW187" s="166"/>
    </row>
    <row r="188" spans="2:75" ht="120" customHeight="1" thickBot="1" x14ac:dyDescent="0.25">
      <c r="B188" s="163" t="s">
        <v>255</v>
      </c>
      <c r="C188" s="168" t="s">
        <v>759</v>
      </c>
      <c r="D188" s="168"/>
      <c r="E188" s="545" t="s">
        <v>256</v>
      </c>
      <c r="F188" s="548" t="s">
        <v>833</v>
      </c>
      <c r="G188" s="168"/>
      <c r="H188" s="545" t="s">
        <v>257</v>
      </c>
      <c r="I188" s="546" t="s">
        <v>834</v>
      </c>
      <c r="J188" s="750"/>
      <c r="K188" s="751"/>
      <c r="L188" s="166"/>
      <c r="M188" s="166"/>
      <c r="N188" s="166"/>
      <c r="O188" s="166"/>
      <c r="P188" s="166"/>
      <c r="Q188" s="166"/>
      <c r="R188" s="166"/>
      <c r="S188" s="166"/>
      <c r="T188" s="166"/>
      <c r="U188" s="166"/>
      <c r="V188" s="166"/>
      <c r="W188" s="166"/>
      <c r="X188" s="166"/>
      <c r="Y188" s="166"/>
      <c r="Z188" s="166"/>
      <c r="AA188" s="166"/>
      <c r="AB188" s="166"/>
      <c r="AC188" s="166"/>
      <c r="AD188" s="166"/>
      <c r="AE188" s="166"/>
      <c r="AF188" s="166"/>
      <c r="AG188" s="166"/>
      <c r="AH188" s="166"/>
      <c r="AI188" s="166"/>
      <c r="AJ188" s="166"/>
      <c r="AK188" s="166"/>
      <c r="AL188" s="166"/>
      <c r="AM188" s="166"/>
      <c r="AN188" s="166"/>
      <c r="AO188" s="166"/>
      <c r="AP188" s="166"/>
      <c r="AQ188" s="166"/>
      <c r="AR188" s="166"/>
      <c r="AS188" s="166"/>
      <c r="AT188" s="166"/>
      <c r="AU188" s="166"/>
      <c r="AV188" s="166"/>
      <c r="AW188" s="166"/>
      <c r="AX188" s="166"/>
      <c r="AY188" s="166"/>
      <c r="AZ188" s="166"/>
      <c r="BA188" s="166"/>
      <c r="BB188" s="166"/>
      <c r="BC188" s="166"/>
      <c r="BD188" s="166"/>
      <c r="BE188" s="166"/>
      <c r="BF188" s="166"/>
      <c r="BG188" s="166"/>
      <c r="BH188" s="166"/>
      <c r="BI188" s="166"/>
      <c r="BJ188" s="166"/>
      <c r="BK188" s="166"/>
      <c r="BL188" s="166"/>
      <c r="BM188" s="166"/>
      <c r="BN188" s="166"/>
      <c r="BO188" s="166"/>
      <c r="BP188" s="166"/>
      <c r="BQ188" s="166"/>
      <c r="BR188" s="166"/>
      <c r="BS188" s="166"/>
      <c r="BT188" s="166"/>
      <c r="BU188" s="166"/>
      <c r="BV188" s="166"/>
      <c r="BW188" s="166"/>
    </row>
    <row r="189" spans="2:75" ht="102.75" thickBot="1" x14ac:dyDescent="0.25">
      <c r="B189" s="163" t="s">
        <v>258</v>
      </c>
      <c r="C189" s="168"/>
      <c r="D189" s="168" t="s">
        <v>835</v>
      </c>
      <c r="E189" s="545" t="s">
        <v>259</v>
      </c>
      <c r="F189" s="168"/>
      <c r="G189" s="168" t="s">
        <v>763</v>
      </c>
      <c r="H189" s="545" t="s">
        <v>260</v>
      </c>
      <c r="I189" s="169" t="s">
        <v>1005</v>
      </c>
      <c r="J189" s="750"/>
      <c r="K189" s="751"/>
      <c r="L189" s="166"/>
      <c r="M189" s="166"/>
      <c r="N189" s="166"/>
      <c r="O189" s="166"/>
      <c r="P189" s="166"/>
      <c r="Q189" s="166"/>
      <c r="R189" s="166"/>
      <c r="S189" s="166"/>
      <c r="T189" s="166"/>
      <c r="U189" s="166"/>
      <c r="V189" s="166"/>
      <c r="W189" s="166"/>
      <c r="X189" s="166"/>
      <c r="Y189" s="166"/>
      <c r="Z189" s="166"/>
      <c r="AA189" s="166"/>
      <c r="AB189" s="166"/>
      <c r="AC189" s="166"/>
      <c r="AD189" s="166"/>
      <c r="AE189" s="166"/>
      <c r="AF189" s="166"/>
      <c r="AG189" s="166"/>
      <c r="AH189" s="166"/>
      <c r="AI189" s="166"/>
      <c r="AJ189" s="166"/>
      <c r="AK189" s="166"/>
      <c r="AL189" s="166"/>
      <c r="AM189" s="166"/>
      <c r="AN189" s="166"/>
      <c r="AO189" s="166"/>
      <c r="AP189" s="166"/>
      <c r="AQ189" s="166"/>
      <c r="AR189" s="166"/>
      <c r="AS189" s="166"/>
      <c r="AT189" s="166"/>
      <c r="AU189" s="166"/>
      <c r="AV189" s="166"/>
      <c r="AW189" s="166"/>
      <c r="AX189" s="166"/>
      <c r="AY189" s="166"/>
      <c r="AZ189" s="166"/>
      <c r="BA189" s="166"/>
      <c r="BB189" s="166"/>
      <c r="BC189" s="166"/>
      <c r="BD189" s="166"/>
      <c r="BE189" s="166"/>
      <c r="BF189" s="166"/>
      <c r="BG189" s="166"/>
      <c r="BH189" s="166"/>
      <c r="BI189" s="166"/>
      <c r="BJ189" s="166"/>
      <c r="BK189" s="166"/>
      <c r="BL189" s="166"/>
      <c r="BM189" s="166"/>
      <c r="BN189" s="166"/>
      <c r="BO189" s="166"/>
      <c r="BP189" s="166"/>
      <c r="BQ189" s="166"/>
      <c r="BR189" s="166"/>
      <c r="BS189" s="166"/>
      <c r="BT189" s="166"/>
      <c r="BU189" s="166"/>
      <c r="BV189" s="166"/>
      <c r="BW189" s="166"/>
    </row>
    <row r="190" spans="2:75" ht="131.25" customHeight="1" thickBot="1" x14ac:dyDescent="0.25">
      <c r="B190" s="163" t="s">
        <v>261</v>
      </c>
      <c r="C190" s="168"/>
      <c r="D190" s="168"/>
      <c r="E190" s="545" t="s">
        <v>262</v>
      </c>
      <c r="F190" s="168" t="s">
        <v>762</v>
      </c>
      <c r="G190" s="168"/>
      <c r="H190" s="545" t="s">
        <v>263</v>
      </c>
      <c r="I190" s="169" t="s">
        <v>766</v>
      </c>
      <c r="J190" s="750"/>
      <c r="K190" s="751"/>
      <c r="L190" s="166"/>
      <c r="M190" s="166"/>
      <c r="N190" s="166"/>
      <c r="O190" s="166"/>
      <c r="P190" s="166"/>
      <c r="Q190" s="166"/>
      <c r="R190" s="166"/>
      <c r="S190" s="166"/>
      <c r="T190" s="166"/>
      <c r="U190" s="166"/>
      <c r="V190" s="166"/>
      <c r="W190" s="166"/>
      <c r="X190" s="166"/>
      <c r="Y190" s="166"/>
      <c r="Z190" s="166"/>
      <c r="AA190" s="166"/>
      <c r="AB190" s="166"/>
      <c r="AC190" s="166"/>
      <c r="AD190" s="166"/>
      <c r="AE190" s="166"/>
      <c r="AF190" s="166"/>
      <c r="AG190" s="166"/>
      <c r="AH190" s="166"/>
      <c r="AI190" s="166"/>
      <c r="AJ190" s="166"/>
      <c r="AK190" s="166"/>
      <c r="AL190" s="166"/>
      <c r="AM190" s="166"/>
      <c r="AN190" s="166"/>
      <c r="AO190" s="166"/>
      <c r="AP190" s="166"/>
      <c r="AQ190" s="166"/>
      <c r="AR190" s="166"/>
      <c r="AS190" s="166"/>
      <c r="AT190" s="166"/>
      <c r="AU190" s="166"/>
      <c r="AV190" s="166"/>
      <c r="AW190" s="166"/>
      <c r="AX190" s="166"/>
      <c r="AY190" s="166"/>
      <c r="AZ190" s="166"/>
      <c r="BA190" s="166"/>
      <c r="BB190" s="166"/>
      <c r="BC190" s="166"/>
      <c r="BD190" s="166"/>
      <c r="BE190" s="166"/>
      <c r="BF190" s="166"/>
      <c r="BG190" s="166"/>
      <c r="BH190" s="166"/>
      <c r="BI190" s="166"/>
      <c r="BJ190" s="166"/>
      <c r="BK190" s="166"/>
      <c r="BL190" s="166"/>
      <c r="BM190" s="166"/>
      <c r="BN190" s="166"/>
      <c r="BO190" s="166"/>
      <c r="BP190" s="166"/>
      <c r="BQ190" s="166"/>
      <c r="BR190" s="166"/>
      <c r="BS190" s="166"/>
      <c r="BT190" s="166"/>
      <c r="BU190" s="166"/>
      <c r="BV190" s="166"/>
      <c r="BW190" s="166"/>
    </row>
    <row r="191" spans="2:75" ht="115.5" thickBot="1" x14ac:dyDescent="0.25">
      <c r="B191" s="163" t="s">
        <v>264</v>
      </c>
      <c r="C191" s="168"/>
      <c r="D191" s="168" t="s">
        <v>760</v>
      </c>
      <c r="E191" s="545" t="s">
        <v>265</v>
      </c>
      <c r="F191" s="168" t="s">
        <v>836</v>
      </c>
      <c r="G191" s="168"/>
      <c r="H191" s="545" t="s">
        <v>266</v>
      </c>
      <c r="I191" s="169" t="s">
        <v>837</v>
      </c>
      <c r="J191" s="175"/>
      <c r="K191" s="241"/>
      <c r="L191" s="166"/>
      <c r="M191" s="166"/>
      <c r="N191" s="166"/>
      <c r="O191" s="166"/>
      <c r="P191" s="166"/>
      <c r="Q191" s="166"/>
      <c r="R191" s="166"/>
      <c r="S191" s="166"/>
      <c r="T191" s="166"/>
      <c r="U191" s="166"/>
      <c r="V191" s="166"/>
      <c r="W191" s="166"/>
      <c r="X191" s="166"/>
      <c r="Y191" s="166"/>
      <c r="Z191" s="166"/>
      <c r="AA191" s="166"/>
      <c r="AB191" s="166"/>
      <c r="AC191" s="166"/>
      <c r="AD191" s="166"/>
      <c r="AE191" s="166"/>
      <c r="AF191" s="166"/>
      <c r="AG191" s="166"/>
      <c r="AH191" s="166"/>
      <c r="AI191" s="166"/>
      <c r="AJ191" s="166"/>
      <c r="AK191" s="166"/>
      <c r="AL191" s="166"/>
      <c r="AM191" s="166"/>
      <c r="AN191" s="166"/>
      <c r="AO191" s="166"/>
      <c r="AP191" s="166"/>
      <c r="AQ191" s="166"/>
      <c r="AR191" s="166"/>
      <c r="AS191" s="166"/>
      <c r="AT191" s="166"/>
      <c r="AU191" s="166"/>
      <c r="AV191" s="166"/>
      <c r="AW191" s="166"/>
      <c r="AX191" s="166"/>
      <c r="AY191" s="166"/>
      <c r="AZ191" s="166"/>
      <c r="BA191" s="166"/>
      <c r="BB191" s="166"/>
      <c r="BC191" s="166"/>
      <c r="BD191" s="166"/>
      <c r="BE191" s="166"/>
      <c r="BF191" s="166"/>
      <c r="BG191" s="166"/>
      <c r="BH191" s="166"/>
      <c r="BI191" s="166"/>
      <c r="BJ191" s="166"/>
      <c r="BK191" s="166"/>
      <c r="BL191" s="166"/>
      <c r="BM191" s="166"/>
      <c r="BN191" s="166"/>
      <c r="BO191" s="166"/>
      <c r="BP191" s="166"/>
      <c r="BQ191" s="166"/>
      <c r="BR191" s="166"/>
      <c r="BS191" s="166"/>
      <c r="BT191" s="166"/>
      <c r="BU191" s="166"/>
      <c r="BV191" s="166"/>
      <c r="BW191" s="166"/>
    </row>
    <row r="192" spans="2:75" ht="115.5" thickBot="1" x14ac:dyDescent="0.25">
      <c r="B192" s="163" t="s">
        <v>267</v>
      </c>
      <c r="C192" s="168" t="s">
        <v>761</v>
      </c>
      <c r="D192" s="168"/>
      <c r="E192" s="545" t="s">
        <v>268</v>
      </c>
      <c r="F192" s="168"/>
      <c r="G192" s="168" t="s">
        <v>838</v>
      </c>
      <c r="H192" s="545" t="s">
        <v>269</v>
      </c>
      <c r="I192" s="169" t="s">
        <v>839</v>
      </c>
      <c r="J192" s="175"/>
      <c r="K192" s="175"/>
      <c r="L192" s="166"/>
      <c r="M192" s="166"/>
      <c r="N192" s="166"/>
      <c r="O192" s="166"/>
      <c r="P192" s="166"/>
      <c r="Q192" s="166"/>
      <c r="R192" s="166"/>
      <c r="S192" s="166"/>
      <c r="T192" s="166"/>
      <c r="U192" s="166"/>
      <c r="V192" s="166"/>
      <c r="W192" s="166"/>
      <c r="X192" s="166"/>
      <c r="Y192" s="166"/>
      <c r="Z192" s="166"/>
      <c r="AA192" s="166"/>
      <c r="AB192" s="166"/>
      <c r="AC192" s="166"/>
      <c r="AD192" s="166"/>
      <c r="AE192" s="166"/>
      <c r="AF192" s="166"/>
      <c r="AG192" s="166"/>
      <c r="AH192" s="166"/>
      <c r="AI192" s="166"/>
      <c r="AJ192" s="166"/>
      <c r="AK192" s="166"/>
      <c r="AL192" s="166"/>
      <c r="AM192" s="166"/>
      <c r="AN192" s="166"/>
      <c r="AO192" s="166"/>
      <c r="AP192" s="166"/>
      <c r="AQ192" s="166"/>
      <c r="AR192" s="166"/>
      <c r="AS192" s="166"/>
      <c r="AT192" s="166"/>
      <c r="AU192" s="166"/>
      <c r="AV192" s="166"/>
      <c r="AW192" s="166"/>
      <c r="AX192" s="166"/>
      <c r="AY192" s="166"/>
      <c r="AZ192" s="166"/>
      <c r="BA192" s="166"/>
      <c r="BB192" s="166"/>
      <c r="BC192" s="166"/>
      <c r="BD192" s="166"/>
      <c r="BE192" s="166"/>
      <c r="BF192" s="166"/>
      <c r="BG192" s="166"/>
      <c r="BH192" s="166"/>
      <c r="BI192" s="166"/>
      <c r="BJ192" s="166"/>
      <c r="BK192" s="166"/>
      <c r="BL192" s="166"/>
      <c r="BM192" s="166"/>
      <c r="BN192" s="166"/>
      <c r="BO192" s="166"/>
      <c r="BP192" s="166"/>
      <c r="BQ192" s="166"/>
      <c r="BR192" s="166"/>
      <c r="BS192" s="166"/>
      <c r="BT192" s="166"/>
      <c r="BU192" s="166"/>
      <c r="BV192" s="166"/>
      <c r="BW192" s="166"/>
    </row>
    <row r="193" spans="2:75" ht="115.5" thickBot="1" x14ac:dyDescent="0.25">
      <c r="B193" s="163" t="s">
        <v>270</v>
      </c>
      <c r="C193" s="168"/>
      <c r="D193" s="168"/>
      <c r="E193" s="545" t="s">
        <v>271</v>
      </c>
      <c r="F193" s="168"/>
      <c r="G193" s="168"/>
      <c r="H193" s="545" t="s">
        <v>272</v>
      </c>
      <c r="I193" s="169" t="s">
        <v>764</v>
      </c>
      <c r="J193" s="175"/>
      <c r="K193" s="175"/>
      <c r="L193" s="166"/>
      <c r="M193" s="166"/>
      <c r="N193" s="166"/>
      <c r="O193" s="166"/>
      <c r="P193" s="166"/>
      <c r="Q193" s="166"/>
      <c r="R193" s="166"/>
      <c r="S193" s="166"/>
      <c r="T193" s="166"/>
      <c r="U193" s="166"/>
      <c r="V193" s="166"/>
      <c r="W193" s="166"/>
      <c r="X193" s="166"/>
      <c r="Y193" s="166"/>
      <c r="Z193" s="166"/>
      <c r="AA193" s="166"/>
      <c r="AB193" s="166"/>
      <c r="AC193" s="166"/>
      <c r="AD193" s="166"/>
      <c r="AE193" s="166"/>
      <c r="AF193" s="166"/>
      <c r="AG193" s="166"/>
      <c r="AH193" s="166"/>
      <c r="AI193" s="166"/>
      <c r="AJ193" s="166"/>
      <c r="AK193" s="166"/>
      <c r="AL193" s="166"/>
      <c r="AM193" s="166"/>
      <c r="AN193" s="166"/>
      <c r="AO193" s="166"/>
      <c r="AP193" s="166"/>
      <c r="AQ193" s="166"/>
      <c r="AR193" s="166"/>
      <c r="AS193" s="166"/>
      <c r="AT193" s="166"/>
      <c r="AU193" s="166"/>
      <c r="AV193" s="166"/>
      <c r="AW193" s="166"/>
      <c r="AX193" s="166"/>
      <c r="AY193" s="166"/>
      <c r="AZ193" s="166"/>
      <c r="BA193" s="166"/>
      <c r="BB193" s="166"/>
      <c r="BC193" s="166"/>
      <c r="BD193" s="166"/>
      <c r="BE193" s="166"/>
      <c r="BF193" s="166"/>
      <c r="BG193" s="166"/>
      <c r="BH193" s="166"/>
      <c r="BI193" s="166"/>
      <c r="BJ193" s="166"/>
      <c r="BK193" s="166"/>
      <c r="BL193" s="166"/>
      <c r="BM193" s="166"/>
      <c r="BN193" s="166"/>
      <c r="BO193" s="166"/>
      <c r="BP193" s="166"/>
      <c r="BQ193" s="166"/>
      <c r="BR193" s="166"/>
      <c r="BS193" s="166"/>
      <c r="BT193" s="166"/>
      <c r="BU193" s="166"/>
      <c r="BV193" s="166"/>
      <c r="BW193" s="166"/>
    </row>
    <row r="194" spans="2:75" ht="102.75" thickBot="1" x14ac:dyDescent="0.25">
      <c r="B194" s="171"/>
      <c r="C194" s="172"/>
      <c r="D194" s="172"/>
      <c r="E194" s="173"/>
      <c r="F194" s="172"/>
      <c r="G194" s="172"/>
      <c r="H194" s="547" t="s">
        <v>273</v>
      </c>
      <c r="I194" s="174" t="s">
        <v>765</v>
      </c>
      <c r="J194" s="175"/>
      <c r="K194" s="175"/>
      <c r="L194" s="166"/>
      <c r="M194" s="166"/>
      <c r="N194" s="166"/>
      <c r="O194" s="166"/>
      <c r="P194" s="166"/>
      <c r="Q194" s="166"/>
      <c r="R194" s="166"/>
      <c r="S194" s="166"/>
      <c r="T194" s="166"/>
      <c r="U194" s="166"/>
      <c r="V194" s="166"/>
      <c r="W194" s="166"/>
      <c r="X194" s="166"/>
      <c r="Y194" s="166"/>
      <c r="Z194" s="166"/>
      <c r="AA194" s="166"/>
      <c r="AB194" s="166"/>
      <c r="AC194" s="166"/>
      <c r="AD194" s="166"/>
      <c r="AE194" s="166"/>
      <c r="AF194" s="166"/>
      <c r="AG194" s="166"/>
      <c r="AH194" s="166"/>
      <c r="AI194" s="166"/>
      <c r="AJ194" s="166"/>
      <c r="AK194" s="166"/>
      <c r="AL194" s="166"/>
      <c r="AM194" s="166"/>
      <c r="AN194" s="166"/>
      <c r="AO194" s="166"/>
      <c r="AP194" s="166"/>
      <c r="AQ194" s="166"/>
      <c r="AR194" s="166"/>
      <c r="AS194" s="166"/>
      <c r="AT194" s="166"/>
      <c r="AU194" s="166"/>
      <c r="AV194" s="166"/>
      <c r="AW194" s="166"/>
      <c r="AX194" s="166"/>
      <c r="AY194" s="166"/>
      <c r="AZ194" s="166"/>
      <c r="BA194" s="166"/>
      <c r="BB194" s="166"/>
      <c r="BC194" s="166"/>
      <c r="BD194" s="166"/>
      <c r="BE194" s="166"/>
      <c r="BF194" s="166"/>
      <c r="BG194" s="166"/>
      <c r="BH194" s="166"/>
      <c r="BI194" s="166"/>
      <c r="BJ194" s="166"/>
      <c r="BK194" s="166"/>
      <c r="BL194" s="166"/>
      <c r="BM194" s="166"/>
      <c r="BN194" s="166"/>
      <c r="BO194" s="166"/>
      <c r="BP194" s="166"/>
      <c r="BQ194" s="166"/>
      <c r="BR194" s="166"/>
      <c r="BS194" s="166"/>
      <c r="BT194" s="166"/>
      <c r="BU194" s="166"/>
      <c r="BV194" s="166"/>
      <c r="BW194" s="166"/>
    </row>
    <row r="195" spans="2:75" ht="15" thickBot="1" x14ac:dyDescent="0.25">
      <c r="B195" s="166"/>
      <c r="C195" s="166"/>
      <c r="D195" s="166"/>
      <c r="E195" s="166"/>
      <c r="F195" s="166"/>
      <c r="G195" s="166"/>
      <c r="H195" s="166"/>
      <c r="I195" s="166"/>
      <c r="J195" s="175"/>
      <c r="K195" s="175"/>
      <c r="L195" s="166"/>
      <c r="M195" s="166"/>
      <c r="N195" s="166"/>
      <c r="O195" s="166"/>
      <c r="P195" s="166"/>
      <c r="Q195" s="166"/>
      <c r="R195" s="166"/>
      <c r="S195" s="166"/>
      <c r="T195" s="166"/>
      <c r="U195" s="166"/>
      <c r="V195" s="166"/>
      <c r="W195" s="166"/>
      <c r="X195" s="166"/>
      <c r="Y195" s="166"/>
      <c r="Z195" s="166"/>
      <c r="AA195" s="166"/>
      <c r="AB195" s="166"/>
      <c r="AC195" s="166"/>
      <c r="AD195" s="166"/>
      <c r="AE195" s="166"/>
      <c r="AF195" s="166"/>
      <c r="AG195" s="166"/>
      <c r="AH195" s="166"/>
      <c r="AI195" s="166"/>
      <c r="AJ195" s="166"/>
      <c r="AK195" s="166"/>
      <c r="AL195" s="166"/>
      <c r="AM195" s="166"/>
      <c r="AN195" s="166"/>
      <c r="AO195" s="166"/>
      <c r="AP195" s="166"/>
      <c r="AQ195" s="166"/>
      <c r="AR195" s="166"/>
      <c r="AS195" s="166"/>
      <c r="AT195" s="166"/>
      <c r="AU195" s="166"/>
      <c r="AV195" s="166"/>
      <c r="AW195" s="166"/>
      <c r="AX195" s="166"/>
      <c r="AY195" s="166"/>
      <c r="AZ195" s="166"/>
      <c r="BA195" s="166"/>
      <c r="BB195" s="166"/>
      <c r="BC195" s="166"/>
      <c r="BD195" s="166"/>
      <c r="BE195" s="166"/>
      <c r="BF195" s="166"/>
      <c r="BG195" s="166"/>
      <c r="BH195" s="166"/>
      <c r="BI195" s="166"/>
      <c r="BJ195" s="166"/>
      <c r="BK195" s="166"/>
      <c r="BL195" s="166"/>
      <c r="BM195" s="166"/>
      <c r="BN195" s="166"/>
      <c r="BO195" s="166"/>
      <c r="BP195" s="166"/>
      <c r="BQ195" s="166"/>
      <c r="BR195" s="166"/>
      <c r="BS195" s="166"/>
      <c r="BT195" s="166"/>
      <c r="BU195" s="166"/>
      <c r="BV195" s="166"/>
      <c r="BW195" s="166"/>
    </row>
    <row r="196" spans="2:75" ht="28.5" customHeight="1" x14ac:dyDescent="0.2">
      <c r="B196" s="731" t="s">
        <v>16</v>
      </c>
      <c r="C196" s="756" t="s">
        <v>465</v>
      </c>
      <c r="D196" s="757"/>
      <c r="E196" s="757"/>
      <c r="F196" s="757"/>
      <c r="G196" s="757"/>
      <c r="H196" s="757"/>
      <c r="I196" s="758"/>
      <c r="J196" s="175"/>
      <c r="K196" s="240"/>
      <c r="L196" s="166"/>
      <c r="M196" s="166"/>
      <c r="N196" s="166"/>
      <c r="O196" s="166"/>
      <c r="P196" s="166"/>
      <c r="Q196" s="166"/>
      <c r="R196" s="166"/>
      <c r="S196" s="166"/>
      <c r="T196" s="166"/>
      <c r="U196" s="166"/>
      <c r="V196" s="166"/>
      <c r="W196" s="166"/>
      <c r="X196" s="166"/>
      <c r="Y196" s="166"/>
      <c r="Z196" s="166"/>
      <c r="AA196" s="166"/>
      <c r="AB196" s="166"/>
      <c r="AC196" s="166"/>
      <c r="AD196" s="166"/>
      <c r="AE196" s="166"/>
      <c r="AF196" s="166"/>
      <c r="AG196" s="166"/>
      <c r="AH196" s="166"/>
      <c r="AI196" s="166"/>
      <c r="AJ196" s="166"/>
      <c r="AK196" s="166"/>
      <c r="AL196" s="166"/>
      <c r="AM196" s="166"/>
      <c r="AN196" s="166"/>
      <c r="AO196" s="166"/>
      <c r="AP196" s="166"/>
      <c r="AQ196" s="166"/>
      <c r="AR196" s="166"/>
      <c r="AS196" s="166"/>
      <c r="AT196" s="166"/>
      <c r="AU196" s="166"/>
      <c r="AV196" s="166"/>
      <c r="AW196" s="166"/>
      <c r="AX196" s="166"/>
      <c r="AY196" s="166"/>
      <c r="AZ196" s="166"/>
      <c r="BA196" s="166"/>
      <c r="BB196" s="166"/>
      <c r="BC196" s="166"/>
      <c r="BD196" s="166"/>
      <c r="BE196" s="166"/>
      <c r="BF196" s="166"/>
      <c r="BG196" s="166"/>
      <c r="BH196" s="166"/>
      <c r="BI196" s="166"/>
      <c r="BJ196" s="166"/>
      <c r="BK196" s="166"/>
      <c r="BL196" s="166"/>
      <c r="BM196" s="166"/>
      <c r="BN196" s="166"/>
      <c r="BO196" s="166"/>
      <c r="BP196" s="166"/>
      <c r="BQ196" s="166"/>
      <c r="BR196" s="166"/>
      <c r="BS196" s="166"/>
      <c r="BT196" s="166"/>
      <c r="BU196" s="166"/>
      <c r="BV196" s="166"/>
      <c r="BW196" s="166"/>
    </row>
    <row r="197" spans="2:75" ht="30.75" customHeight="1" thickBot="1" x14ac:dyDescent="0.25">
      <c r="B197" s="732"/>
      <c r="C197" s="759"/>
      <c r="D197" s="760"/>
      <c r="E197" s="760"/>
      <c r="F197" s="760"/>
      <c r="G197" s="760"/>
      <c r="H197" s="760"/>
      <c r="I197" s="761"/>
      <c r="J197" s="735"/>
      <c r="K197" s="753"/>
      <c r="L197" s="166"/>
      <c r="M197" s="166"/>
      <c r="N197" s="166"/>
      <c r="O197" s="166"/>
      <c r="P197" s="166"/>
      <c r="Q197" s="166"/>
      <c r="R197" s="166"/>
      <c r="S197" s="166"/>
      <c r="T197" s="166"/>
      <c r="U197" s="166"/>
      <c r="V197" s="166"/>
      <c r="W197" s="166"/>
      <c r="X197" s="166"/>
      <c r="Y197" s="166"/>
      <c r="Z197" s="166"/>
      <c r="AA197" s="166"/>
      <c r="AB197" s="166"/>
      <c r="AC197" s="166"/>
      <c r="AD197" s="166"/>
      <c r="AE197" s="166"/>
      <c r="AF197" s="166"/>
      <c r="AG197" s="166"/>
      <c r="AH197" s="166"/>
      <c r="AI197" s="166"/>
      <c r="AJ197" s="166"/>
      <c r="AK197" s="166"/>
      <c r="AL197" s="166"/>
      <c r="AM197" s="166"/>
      <c r="AN197" s="166"/>
      <c r="AO197" s="166"/>
      <c r="AP197" s="166"/>
      <c r="AQ197" s="166"/>
      <c r="AR197" s="166"/>
      <c r="AS197" s="166"/>
      <c r="AT197" s="166"/>
      <c r="AU197" s="166"/>
      <c r="AV197" s="166"/>
      <c r="AW197" s="166"/>
      <c r="AX197" s="166"/>
      <c r="AY197" s="166"/>
      <c r="AZ197" s="166"/>
      <c r="BA197" s="166"/>
      <c r="BB197" s="166"/>
      <c r="BC197" s="166"/>
      <c r="BD197" s="166"/>
      <c r="BE197" s="166"/>
      <c r="BF197" s="166"/>
      <c r="BG197" s="166"/>
      <c r="BH197" s="166"/>
      <c r="BI197" s="166"/>
      <c r="BJ197" s="166"/>
      <c r="BK197" s="166"/>
      <c r="BL197" s="166"/>
      <c r="BM197" s="166"/>
      <c r="BN197" s="166"/>
      <c r="BO197" s="166"/>
      <c r="BP197" s="166"/>
      <c r="BQ197" s="166"/>
      <c r="BR197" s="166"/>
      <c r="BS197" s="166"/>
      <c r="BT197" s="166"/>
      <c r="BU197" s="166"/>
      <c r="BV197" s="166"/>
      <c r="BW197" s="166"/>
    </row>
    <row r="198" spans="2:75" ht="30.75" thickBot="1" x14ac:dyDescent="0.25">
      <c r="B198" s="194" t="s">
        <v>63</v>
      </c>
      <c r="C198" s="744" t="s">
        <v>378</v>
      </c>
      <c r="D198" s="762"/>
      <c r="E198" s="762"/>
      <c r="F198" s="762"/>
      <c r="G198" s="738"/>
      <c r="H198" s="762"/>
      <c r="I198" s="763"/>
      <c r="J198" s="735"/>
      <c r="K198" s="753"/>
      <c r="L198" s="166"/>
      <c r="M198" s="166"/>
      <c r="N198" s="166"/>
      <c r="O198" s="166"/>
      <c r="P198" s="166"/>
      <c r="Q198" s="166"/>
      <c r="R198" s="166"/>
      <c r="S198" s="166"/>
      <c r="T198" s="166"/>
      <c r="U198" s="166"/>
      <c r="V198" s="166"/>
      <c r="W198" s="166"/>
      <c r="X198" s="166"/>
      <c r="Y198" s="166"/>
      <c r="Z198" s="166"/>
      <c r="AA198" s="166"/>
      <c r="AB198" s="166"/>
      <c r="AC198" s="166"/>
      <c r="AD198" s="166"/>
      <c r="AE198" s="166"/>
      <c r="AF198" s="166"/>
      <c r="AG198" s="166"/>
      <c r="AH198" s="166"/>
      <c r="AI198" s="166"/>
      <c r="AJ198" s="166"/>
      <c r="AK198" s="166"/>
      <c r="AL198" s="166"/>
      <c r="AM198" s="166"/>
      <c r="AN198" s="166"/>
      <c r="AO198" s="166"/>
      <c r="AP198" s="166"/>
      <c r="AQ198" s="166"/>
      <c r="AR198" s="166"/>
      <c r="AS198" s="166"/>
      <c r="AT198" s="166"/>
      <c r="AU198" s="166"/>
      <c r="AV198" s="166"/>
      <c r="AW198" s="166"/>
      <c r="AX198" s="166"/>
      <c r="AY198" s="166"/>
      <c r="AZ198" s="166"/>
      <c r="BA198" s="166"/>
      <c r="BB198" s="166"/>
      <c r="BC198" s="166"/>
      <c r="BD198" s="166"/>
      <c r="BE198" s="166"/>
      <c r="BF198" s="166"/>
      <c r="BG198" s="166"/>
      <c r="BH198" s="166"/>
      <c r="BI198" s="166"/>
      <c r="BJ198" s="166"/>
      <c r="BK198" s="166"/>
      <c r="BL198" s="166"/>
      <c r="BM198" s="166"/>
      <c r="BN198" s="166"/>
      <c r="BO198" s="166"/>
      <c r="BP198" s="166"/>
      <c r="BQ198" s="166"/>
      <c r="BR198" s="166"/>
      <c r="BS198" s="166"/>
      <c r="BT198" s="166"/>
      <c r="BU198" s="166"/>
      <c r="BV198" s="166"/>
      <c r="BW198" s="166"/>
    </row>
    <row r="199" spans="2:75" ht="15.75" customHeight="1" x14ac:dyDescent="0.2">
      <c r="B199" s="731" t="s">
        <v>245</v>
      </c>
      <c r="C199" s="733" t="s">
        <v>438</v>
      </c>
      <c r="D199" s="779" t="s">
        <v>379</v>
      </c>
      <c r="E199" s="787"/>
      <c r="F199" s="780"/>
      <c r="G199" s="726" t="s">
        <v>439</v>
      </c>
      <c r="H199" s="779"/>
      <c r="I199" s="780"/>
      <c r="J199" s="735"/>
      <c r="K199" s="753"/>
      <c r="L199" s="166"/>
      <c r="M199" s="166"/>
      <c r="N199" s="166"/>
      <c r="O199" s="166"/>
      <c r="P199" s="166"/>
      <c r="Q199" s="166"/>
      <c r="R199" s="166"/>
      <c r="S199" s="166"/>
      <c r="T199" s="166"/>
      <c r="U199" s="166"/>
      <c r="V199" s="166"/>
      <c r="W199" s="166"/>
      <c r="X199" s="166"/>
      <c r="Y199" s="166"/>
      <c r="Z199" s="166"/>
      <c r="AA199" s="166"/>
      <c r="AB199" s="166"/>
      <c r="AC199" s="166"/>
      <c r="AD199" s="166"/>
      <c r="AE199" s="166"/>
      <c r="AF199" s="166"/>
      <c r="AG199" s="166"/>
      <c r="AH199" s="166"/>
      <c r="AI199" s="166"/>
      <c r="AJ199" s="166"/>
      <c r="AK199" s="166"/>
      <c r="AL199" s="166"/>
      <c r="AM199" s="166"/>
      <c r="AN199" s="166"/>
      <c r="AO199" s="166"/>
      <c r="AP199" s="166"/>
      <c r="AQ199" s="166"/>
      <c r="AR199" s="166"/>
      <c r="AS199" s="166"/>
      <c r="AT199" s="166"/>
      <c r="AU199" s="166"/>
      <c r="AV199" s="166"/>
      <c r="AW199" s="166"/>
      <c r="AX199" s="166"/>
      <c r="AY199" s="166"/>
      <c r="AZ199" s="166"/>
      <c r="BA199" s="166"/>
      <c r="BB199" s="166"/>
      <c r="BC199" s="166"/>
      <c r="BD199" s="166"/>
      <c r="BE199" s="166"/>
      <c r="BF199" s="166"/>
      <c r="BG199" s="166"/>
      <c r="BH199" s="166"/>
      <c r="BI199" s="166"/>
      <c r="BJ199" s="166"/>
      <c r="BK199" s="166"/>
      <c r="BL199" s="166"/>
      <c r="BM199" s="166"/>
      <c r="BN199" s="166"/>
      <c r="BO199" s="166"/>
      <c r="BP199" s="166"/>
      <c r="BQ199" s="166"/>
      <c r="BR199" s="166"/>
      <c r="BS199" s="166"/>
      <c r="BT199" s="166"/>
      <c r="BU199" s="166"/>
      <c r="BV199" s="166"/>
      <c r="BW199" s="166"/>
    </row>
    <row r="200" spans="2:75" ht="20.25" customHeight="1" thickBot="1" x14ac:dyDescent="0.25">
      <c r="B200" s="754"/>
      <c r="C200" s="755"/>
      <c r="D200" s="764" t="s">
        <v>386</v>
      </c>
      <c r="E200" s="765"/>
      <c r="F200" s="766"/>
      <c r="G200" s="778"/>
      <c r="H200" s="764"/>
      <c r="I200" s="766"/>
      <c r="J200" s="735"/>
      <c r="K200" s="753"/>
      <c r="L200" s="166"/>
      <c r="M200" s="166"/>
      <c r="N200" s="166"/>
      <c r="O200" s="166"/>
      <c r="P200" s="166"/>
      <c r="Q200" s="166"/>
      <c r="R200" s="166"/>
      <c r="S200" s="166"/>
      <c r="T200" s="166"/>
      <c r="U200" s="166"/>
      <c r="V200" s="166"/>
      <c r="W200" s="166"/>
      <c r="X200" s="166"/>
      <c r="Y200" s="166"/>
      <c r="Z200" s="166"/>
      <c r="AA200" s="166"/>
      <c r="AB200" s="166"/>
      <c r="AC200" s="166"/>
      <c r="AD200" s="166"/>
      <c r="AE200" s="166"/>
      <c r="AF200" s="166"/>
      <c r="AG200" s="166"/>
      <c r="AH200" s="166"/>
      <c r="AI200" s="166"/>
      <c r="AJ200" s="166"/>
      <c r="AK200" s="166"/>
      <c r="AL200" s="166"/>
      <c r="AM200" s="166"/>
      <c r="AN200" s="166"/>
      <c r="AO200" s="166"/>
      <c r="AP200" s="166"/>
      <c r="AQ200" s="166"/>
      <c r="AR200" s="166"/>
      <c r="AS200" s="166"/>
      <c r="AT200" s="166"/>
      <c r="AU200" s="166"/>
      <c r="AV200" s="166"/>
      <c r="AW200" s="166"/>
      <c r="AX200" s="166"/>
      <c r="AY200" s="166"/>
      <c r="AZ200" s="166"/>
      <c r="BA200" s="166"/>
      <c r="BB200" s="166"/>
      <c r="BC200" s="166"/>
      <c r="BD200" s="166"/>
      <c r="BE200" s="166"/>
      <c r="BF200" s="166"/>
      <c r="BG200" s="166"/>
      <c r="BH200" s="166"/>
      <c r="BI200" s="166"/>
      <c r="BJ200" s="166"/>
      <c r="BK200" s="166"/>
      <c r="BL200" s="166"/>
      <c r="BM200" s="166"/>
      <c r="BN200" s="166"/>
      <c r="BO200" s="166"/>
      <c r="BP200" s="166"/>
      <c r="BQ200" s="166"/>
      <c r="BR200" s="166"/>
      <c r="BS200" s="166"/>
      <c r="BT200" s="166"/>
      <c r="BU200" s="166"/>
      <c r="BV200" s="166"/>
      <c r="BW200" s="166"/>
    </row>
    <row r="201" spans="2:75" ht="15" thickBot="1" x14ac:dyDescent="0.25">
      <c r="B201" s="769" t="s">
        <v>246</v>
      </c>
      <c r="C201" s="770"/>
      <c r="D201" s="771"/>
      <c r="E201" s="772" t="s">
        <v>247</v>
      </c>
      <c r="F201" s="773"/>
      <c r="G201" s="774"/>
      <c r="H201" s="772" t="s">
        <v>248</v>
      </c>
      <c r="I201" s="771"/>
      <c r="J201" s="750"/>
      <c r="K201" s="750"/>
      <c r="L201" s="166"/>
      <c r="M201" s="166"/>
      <c r="N201" s="166"/>
      <c r="O201" s="166"/>
      <c r="P201" s="166"/>
      <c r="Q201" s="166"/>
      <c r="R201" s="166"/>
      <c r="S201" s="166"/>
      <c r="T201" s="166"/>
      <c r="U201" s="166"/>
      <c r="V201" s="166"/>
      <c r="W201" s="166"/>
      <c r="X201" s="166"/>
      <c r="Y201" s="166"/>
      <c r="Z201" s="166"/>
      <c r="AA201" s="166"/>
      <c r="AB201" s="166"/>
      <c r="AC201" s="166"/>
      <c r="AD201" s="166"/>
      <c r="AE201" s="166"/>
      <c r="AF201" s="166"/>
      <c r="AG201" s="166"/>
      <c r="AH201" s="166"/>
      <c r="AI201" s="166"/>
      <c r="AJ201" s="166"/>
      <c r="AK201" s="166"/>
      <c r="AL201" s="166"/>
      <c r="AM201" s="166"/>
      <c r="AN201" s="166"/>
      <c r="AO201" s="166"/>
      <c r="AP201" s="166"/>
      <c r="AQ201" s="166"/>
      <c r="AR201" s="166"/>
      <c r="AS201" s="166"/>
      <c r="AT201" s="166"/>
      <c r="AU201" s="166"/>
      <c r="AV201" s="166"/>
      <c r="AW201" s="166"/>
      <c r="AX201" s="166"/>
      <c r="AY201" s="166"/>
      <c r="AZ201" s="166"/>
      <c r="BA201" s="166"/>
      <c r="BB201" s="166"/>
      <c r="BC201" s="166"/>
      <c r="BD201" s="166"/>
      <c r="BE201" s="166"/>
      <c r="BF201" s="166"/>
      <c r="BG201" s="166"/>
      <c r="BH201" s="166"/>
      <c r="BI201" s="166"/>
      <c r="BJ201" s="166"/>
      <c r="BK201" s="166"/>
      <c r="BL201" s="166"/>
      <c r="BM201" s="166"/>
      <c r="BN201" s="166"/>
      <c r="BO201" s="166"/>
      <c r="BP201" s="166"/>
      <c r="BQ201" s="166"/>
      <c r="BR201" s="166"/>
      <c r="BS201" s="166"/>
      <c r="BT201" s="166"/>
      <c r="BU201" s="166"/>
      <c r="BV201" s="166"/>
      <c r="BW201" s="166"/>
    </row>
    <row r="202" spans="2:75" ht="15" thickBot="1" x14ac:dyDescent="0.25">
      <c r="B202" s="162" t="s">
        <v>249</v>
      </c>
      <c r="C202" s="162" t="s">
        <v>250</v>
      </c>
      <c r="D202" s="162" t="s">
        <v>251</v>
      </c>
      <c r="E202" s="162" t="s">
        <v>249</v>
      </c>
      <c r="F202" s="162" t="s">
        <v>252</v>
      </c>
      <c r="G202" s="162" t="s">
        <v>253</v>
      </c>
      <c r="H202" s="162" t="s">
        <v>249</v>
      </c>
      <c r="I202" s="15" t="s">
        <v>254</v>
      </c>
      <c r="J202" s="750"/>
      <c r="K202" s="750"/>
      <c r="L202" s="166"/>
      <c r="M202" s="166"/>
      <c r="N202" s="166"/>
      <c r="O202" s="166"/>
      <c r="P202" s="166"/>
      <c r="Q202" s="166"/>
      <c r="R202" s="166"/>
      <c r="S202" s="166"/>
      <c r="T202" s="166"/>
      <c r="U202" s="166"/>
      <c r="V202" s="166"/>
      <c r="W202" s="166"/>
      <c r="X202" s="166"/>
      <c r="Y202" s="166"/>
      <c r="Z202" s="166"/>
      <c r="AA202" s="166"/>
      <c r="AB202" s="166"/>
      <c r="AC202" s="166"/>
      <c r="AD202" s="166"/>
      <c r="AE202" s="166"/>
      <c r="AF202" s="166"/>
      <c r="AG202" s="166"/>
      <c r="AH202" s="166"/>
      <c r="AI202" s="166"/>
      <c r="AJ202" s="166"/>
      <c r="AK202" s="166"/>
      <c r="AL202" s="166"/>
      <c r="AM202" s="166"/>
      <c r="AN202" s="166"/>
      <c r="AO202" s="166"/>
      <c r="AP202" s="166"/>
      <c r="AQ202" s="166"/>
      <c r="AR202" s="166"/>
      <c r="AS202" s="166"/>
      <c r="AT202" s="166"/>
      <c r="AU202" s="166"/>
      <c r="AV202" s="166"/>
      <c r="AW202" s="166"/>
      <c r="AX202" s="166"/>
      <c r="AY202" s="166"/>
      <c r="AZ202" s="166"/>
      <c r="BA202" s="166"/>
      <c r="BB202" s="166"/>
      <c r="BC202" s="166"/>
      <c r="BD202" s="166"/>
      <c r="BE202" s="166"/>
      <c r="BF202" s="166"/>
      <c r="BG202" s="166"/>
      <c r="BH202" s="166"/>
      <c r="BI202" s="166"/>
      <c r="BJ202" s="166"/>
      <c r="BK202" s="166"/>
      <c r="BL202" s="166"/>
      <c r="BM202" s="166"/>
      <c r="BN202" s="166"/>
      <c r="BO202" s="166"/>
      <c r="BP202" s="166"/>
      <c r="BQ202" s="166"/>
      <c r="BR202" s="166"/>
      <c r="BS202" s="166"/>
      <c r="BT202" s="166"/>
      <c r="BU202" s="166"/>
      <c r="BV202" s="166"/>
      <c r="BW202" s="166"/>
    </row>
    <row r="203" spans="2:75" ht="102.75" thickBot="1" x14ac:dyDescent="0.25">
      <c r="B203" s="163" t="s">
        <v>255</v>
      </c>
      <c r="C203" s="168" t="s">
        <v>873</v>
      </c>
      <c r="D203" s="168" t="s">
        <v>874</v>
      </c>
      <c r="E203" s="163" t="s">
        <v>256</v>
      </c>
      <c r="F203" s="168" t="s">
        <v>881</v>
      </c>
      <c r="G203" s="168"/>
      <c r="H203" s="163" t="s">
        <v>257</v>
      </c>
      <c r="I203" s="169" t="s">
        <v>884</v>
      </c>
      <c r="J203" s="750"/>
      <c r="K203" s="751"/>
      <c r="L203" s="166"/>
      <c r="M203" s="166"/>
      <c r="N203" s="166"/>
      <c r="O203" s="166"/>
      <c r="P203" s="166"/>
      <c r="Q203" s="166"/>
      <c r="R203" s="166"/>
      <c r="S203" s="166"/>
      <c r="T203" s="166"/>
      <c r="U203" s="166"/>
      <c r="V203" s="166"/>
      <c r="W203" s="166"/>
      <c r="X203" s="166"/>
      <c r="Y203" s="166"/>
      <c r="Z203" s="166"/>
      <c r="AA203" s="166"/>
      <c r="AB203" s="166"/>
      <c r="AC203" s="166"/>
      <c r="AD203" s="166"/>
      <c r="AE203" s="166"/>
      <c r="AF203" s="166"/>
      <c r="AG203" s="166"/>
      <c r="AH203" s="166"/>
      <c r="AI203" s="166"/>
      <c r="AJ203" s="166"/>
      <c r="AK203" s="166"/>
      <c r="AL203" s="166"/>
      <c r="AM203" s="166"/>
      <c r="AN203" s="166"/>
      <c r="AO203" s="166"/>
      <c r="AP203" s="166"/>
      <c r="AQ203" s="166"/>
      <c r="AR203" s="166"/>
      <c r="AS203" s="166"/>
      <c r="AT203" s="166"/>
      <c r="AU203" s="166"/>
      <c r="AV203" s="166"/>
      <c r="AW203" s="166"/>
      <c r="AX203" s="166"/>
      <c r="AY203" s="166"/>
      <c r="AZ203" s="166"/>
      <c r="BA203" s="166"/>
      <c r="BB203" s="166"/>
      <c r="BC203" s="166"/>
      <c r="BD203" s="166"/>
      <c r="BE203" s="166"/>
      <c r="BF203" s="166"/>
      <c r="BG203" s="166"/>
      <c r="BH203" s="166"/>
      <c r="BI203" s="166"/>
      <c r="BJ203" s="166"/>
      <c r="BK203" s="166"/>
      <c r="BL203" s="166"/>
      <c r="BM203" s="166"/>
      <c r="BN203" s="166"/>
      <c r="BO203" s="166"/>
      <c r="BP203" s="166"/>
      <c r="BQ203" s="166"/>
      <c r="BR203" s="166"/>
      <c r="BS203" s="166"/>
      <c r="BT203" s="166"/>
      <c r="BU203" s="166"/>
      <c r="BV203" s="166"/>
      <c r="BW203" s="166"/>
    </row>
    <row r="204" spans="2:75" ht="153.75" thickBot="1" x14ac:dyDescent="0.25">
      <c r="B204" s="163" t="s">
        <v>258</v>
      </c>
      <c r="C204" s="168" t="s">
        <v>875</v>
      </c>
      <c r="D204" s="168" t="s">
        <v>876</v>
      </c>
      <c r="E204" s="163" t="s">
        <v>259</v>
      </c>
      <c r="F204" s="168" t="s">
        <v>888</v>
      </c>
      <c r="G204" s="168" t="s">
        <v>889</v>
      </c>
      <c r="H204" s="163" t="s">
        <v>260</v>
      </c>
      <c r="I204" s="169" t="s">
        <v>946</v>
      </c>
      <c r="J204" s="750"/>
      <c r="K204" s="751"/>
      <c r="L204" s="166"/>
      <c r="M204" s="166"/>
      <c r="N204" s="166"/>
      <c r="O204" s="166"/>
      <c r="P204" s="166"/>
      <c r="Q204" s="166"/>
      <c r="R204" s="166"/>
      <c r="S204" s="166"/>
      <c r="T204" s="166"/>
      <c r="U204" s="166"/>
      <c r="V204" s="166"/>
      <c r="W204" s="166"/>
      <c r="X204" s="166"/>
      <c r="Y204" s="166"/>
      <c r="Z204" s="166"/>
      <c r="AA204" s="166"/>
      <c r="AB204" s="166"/>
      <c r="AC204" s="166"/>
      <c r="AD204" s="166"/>
      <c r="AE204" s="166"/>
      <c r="AF204" s="166"/>
      <c r="AG204" s="166"/>
      <c r="AH204" s="166"/>
      <c r="AI204" s="166"/>
      <c r="AJ204" s="166"/>
      <c r="AK204" s="166"/>
      <c r="AL204" s="166"/>
      <c r="AM204" s="166"/>
      <c r="AN204" s="166"/>
      <c r="AO204" s="166"/>
      <c r="AP204" s="166"/>
      <c r="AQ204" s="166"/>
      <c r="AR204" s="166"/>
      <c r="AS204" s="166"/>
      <c r="AT204" s="166"/>
      <c r="AU204" s="166"/>
      <c r="AV204" s="166"/>
      <c r="AW204" s="166"/>
      <c r="AX204" s="166"/>
      <c r="AY204" s="166"/>
      <c r="AZ204" s="166"/>
      <c r="BA204" s="166"/>
      <c r="BB204" s="166"/>
      <c r="BC204" s="166"/>
      <c r="BD204" s="166"/>
      <c r="BE204" s="166"/>
      <c r="BF204" s="166"/>
      <c r="BG204" s="166"/>
      <c r="BH204" s="166"/>
      <c r="BI204" s="166"/>
      <c r="BJ204" s="166"/>
      <c r="BK204" s="166"/>
      <c r="BL204" s="166"/>
      <c r="BM204" s="166"/>
      <c r="BN204" s="166"/>
      <c r="BO204" s="166"/>
      <c r="BP204" s="166"/>
      <c r="BQ204" s="166"/>
      <c r="BR204" s="166"/>
      <c r="BS204" s="166"/>
      <c r="BT204" s="166"/>
      <c r="BU204" s="166"/>
      <c r="BV204" s="166"/>
      <c r="BW204" s="166"/>
    </row>
    <row r="205" spans="2:75" ht="56.25" customHeight="1" thickBot="1" x14ac:dyDescent="0.25">
      <c r="B205" s="163" t="s">
        <v>261</v>
      </c>
      <c r="C205" s="168" t="s">
        <v>877</v>
      </c>
      <c r="D205" s="168"/>
      <c r="E205" s="163" t="s">
        <v>262</v>
      </c>
      <c r="F205" s="168"/>
      <c r="G205" s="168" t="s">
        <v>890</v>
      </c>
      <c r="H205" s="163" t="s">
        <v>263</v>
      </c>
      <c r="I205" s="169" t="s">
        <v>885</v>
      </c>
      <c r="J205" s="750"/>
      <c r="K205" s="751"/>
      <c r="L205" s="166"/>
      <c r="M205" s="166"/>
      <c r="N205" s="166"/>
      <c r="O205" s="166"/>
      <c r="P205" s="166"/>
      <c r="Q205" s="166"/>
      <c r="R205" s="166"/>
      <c r="S205" s="166"/>
      <c r="T205" s="166"/>
      <c r="U205" s="166"/>
      <c r="V205" s="166"/>
      <c r="W205" s="166"/>
      <c r="X205" s="166"/>
      <c r="Y205" s="166"/>
      <c r="Z205" s="166"/>
      <c r="AA205" s="166"/>
      <c r="AB205" s="166"/>
      <c r="AC205" s="166"/>
      <c r="AD205" s="166"/>
      <c r="AE205" s="166"/>
      <c r="AF205" s="166"/>
      <c r="AG205" s="166"/>
      <c r="AH205" s="166"/>
      <c r="AI205" s="166"/>
      <c r="AJ205" s="166"/>
      <c r="AK205" s="166"/>
      <c r="AL205" s="166"/>
      <c r="AM205" s="166"/>
      <c r="AN205" s="166"/>
      <c r="AO205" s="166"/>
      <c r="AP205" s="166"/>
      <c r="AQ205" s="166"/>
      <c r="AR205" s="166"/>
      <c r="AS205" s="166"/>
      <c r="AT205" s="166"/>
      <c r="AU205" s="166"/>
      <c r="AV205" s="166"/>
      <c r="AW205" s="166"/>
      <c r="AX205" s="166"/>
      <c r="AY205" s="166"/>
      <c r="AZ205" s="166"/>
      <c r="BA205" s="166"/>
      <c r="BB205" s="166"/>
      <c r="BC205" s="166"/>
      <c r="BD205" s="166"/>
      <c r="BE205" s="166"/>
      <c r="BF205" s="166"/>
      <c r="BG205" s="166"/>
      <c r="BH205" s="166"/>
      <c r="BI205" s="166"/>
      <c r="BJ205" s="166"/>
      <c r="BK205" s="166"/>
      <c r="BL205" s="166"/>
      <c r="BM205" s="166"/>
      <c r="BN205" s="166"/>
      <c r="BO205" s="166"/>
      <c r="BP205" s="166"/>
      <c r="BQ205" s="166"/>
      <c r="BR205" s="166"/>
      <c r="BS205" s="166"/>
      <c r="BT205" s="166"/>
      <c r="BU205" s="166"/>
      <c r="BV205" s="166"/>
      <c r="BW205" s="166"/>
    </row>
    <row r="206" spans="2:75" ht="77.25" thickBot="1" x14ac:dyDescent="0.25">
      <c r="B206" s="163" t="s">
        <v>264</v>
      </c>
      <c r="C206" s="168" t="s">
        <v>891</v>
      </c>
      <c r="D206" s="168" t="s">
        <v>878</v>
      </c>
      <c r="E206" s="163" t="s">
        <v>265</v>
      </c>
      <c r="F206" s="168" t="s">
        <v>882</v>
      </c>
      <c r="G206" s="168"/>
      <c r="H206" s="163" t="s">
        <v>266</v>
      </c>
      <c r="I206" s="169" t="s">
        <v>886</v>
      </c>
      <c r="J206" s="175"/>
      <c r="K206" s="241"/>
      <c r="L206" s="166"/>
      <c r="M206" s="166"/>
      <c r="N206" s="166"/>
      <c r="O206" s="166"/>
      <c r="P206" s="166"/>
      <c r="Q206" s="166"/>
      <c r="R206" s="166"/>
      <c r="S206" s="166"/>
      <c r="T206" s="166"/>
      <c r="U206" s="166"/>
      <c r="V206" s="166"/>
      <c r="W206" s="166"/>
      <c r="X206" s="166"/>
      <c r="Y206" s="166"/>
      <c r="Z206" s="166"/>
      <c r="AA206" s="166"/>
      <c r="AB206" s="166"/>
      <c r="AC206" s="166"/>
      <c r="AD206" s="166"/>
      <c r="AE206" s="166"/>
      <c r="AF206" s="166"/>
      <c r="AG206" s="166"/>
      <c r="AH206" s="166"/>
      <c r="AI206" s="166"/>
      <c r="AJ206" s="166"/>
      <c r="AK206" s="166"/>
      <c r="AL206" s="166"/>
      <c r="AM206" s="166"/>
      <c r="AN206" s="166"/>
      <c r="AO206" s="166"/>
      <c r="AP206" s="166"/>
      <c r="AQ206" s="166"/>
      <c r="AR206" s="166"/>
      <c r="AS206" s="166"/>
      <c r="AT206" s="166"/>
      <c r="AU206" s="166"/>
      <c r="AV206" s="166"/>
      <c r="AW206" s="166"/>
      <c r="AX206" s="166"/>
      <c r="AY206" s="166"/>
      <c r="AZ206" s="166"/>
      <c r="BA206" s="166"/>
      <c r="BB206" s="166"/>
      <c r="BC206" s="166"/>
      <c r="BD206" s="166"/>
      <c r="BE206" s="166"/>
      <c r="BF206" s="166"/>
      <c r="BG206" s="166"/>
      <c r="BH206" s="166"/>
      <c r="BI206" s="166"/>
      <c r="BJ206" s="166"/>
      <c r="BK206" s="166"/>
      <c r="BL206" s="166"/>
      <c r="BM206" s="166"/>
      <c r="BN206" s="166"/>
      <c r="BO206" s="166"/>
      <c r="BP206" s="166"/>
      <c r="BQ206" s="166"/>
      <c r="BR206" s="166"/>
      <c r="BS206" s="166"/>
      <c r="BT206" s="166"/>
      <c r="BU206" s="166"/>
      <c r="BV206" s="166"/>
      <c r="BW206" s="166"/>
    </row>
    <row r="207" spans="2:75" ht="90" thickBot="1" x14ac:dyDescent="0.25">
      <c r="B207" s="163" t="s">
        <v>267</v>
      </c>
      <c r="C207" s="168"/>
      <c r="D207" s="168"/>
      <c r="E207" s="163" t="s">
        <v>268</v>
      </c>
      <c r="F207" s="168"/>
      <c r="G207" s="168" t="s">
        <v>892</v>
      </c>
      <c r="H207" s="163" t="s">
        <v>269</v>
      </c>
      <c r="I207" s="169" t="s">
        <v>893</v>
      </c>
      <c r="J207" s="175"/>
      <c r="K207" s="175"/>
      <c r="L207" s="166"/>
      <c r="M207" s="166"/>
      <c r="N207" s="166"/>
      <c r="O207" s="166"/>
      <c r="P207" s="166"/>
      <c r="Q207" s="166"/>
      <c r="R207" s="166"/>
      <c r="S207" s="166"/>
      <c r="T207" s="166"/>
      <c r="U207" s="166"/>
      <c r="V207" s="166"/>
      <c r="W207" s="166"/>
      <c r="X207" s="166"/>
      <c r="Y207" s="166"/>
      <c r="Z207" s="166"/>
      <c r="AA207" s="166"/>
      <c r="AB207" s="166"/>
      <c r="AC207" s="166"/>
      <c r="AD207" s="166"/>
      <c r="AE207" s="166"/>
      <c r="AF207" s="166"/>
      <c r="AG207" s="166"/>
      <c r="AH207" s="166"/>
      <c r="AI207" s="166"/>
      <c r="AJ207" s="166"/>
      <c r="AK207" s="166"/>
      <c r="AL207" s="166"/>
      <c r="AM207" s="166"/>
      <c r="AN207" s="166"/>
      <c r="AO207" s="166"/>
      <c r="AP207" s="166"/>
      <c r="AQ207" s="166"/>
      <c r="AR207" s="166"/>
      <c r="AS207" s="166"/>
      <c r="AT207" s="166"/>
      <c r="AU207" s="166"/>
      <c r="AV207" s="166"/>
      <c r="AW207" s="166"/>
      <c r="AX207" s="166"/>
      <c r="AY207" s="166"/>
      <c r="AZ207" s="166"/>
      <c r="BA207" s="166"/>
      <c r="BB207" s="166"/>
      <c r="BC207" s="166"/>
      <c r="BD207" s="166"/>
      <c r="BE207" s="166"/>
      <c r="BF207" s="166"/>
      <c r="BG207" s="166"/>
      <c r="BH207" s="166"/>
      <c r="BI207" s="166"/>
      <c r="BJ207" s="166"/>
      <c r="BK207" s="166"/>
      <c r="BL207" s="166"/>
      <c r="BM207" s="166"/>
      <c r="BN207" s="166"/>
      <c r="BO207" s="166"/>
      <c r="BP207" s="166"/>
      <c r="BQ207" s="166"/>
      <c r="BR207" s="166"/>
      <c r="BS207" s="166"/>
      <c r="BT207" s="166"/>
      <c r="BU207" s="166"/>
      <c r="BV207" s="166"/>
      <c r="BW207" s="166"/>
    </row>
    <row r="208" spans="2:75" ht="102.75" thickBot="1" x14ac:dyDescent="0.25">
      <c r="B208" s="163" t="s">
        <v>270</v>
      </c>
      <c r="C208" s="168" t="s">
        <v>879</v>
      </c>
      <c r="D208" s="168" t="s">
        <v>880</v>
      </c>
      <c r="E208" s="163" t="s">
        <v>271</v>
      </c>
      <c r="F208" s="168"/>
      <c r="G208" s="168" t="s">
        <v>883</v>
      </c>
      <c r="H208" s="163" t="s">
        <v>272</v>
      </c>
      <c r="I208" s="169" t="s">
        <v>887</v>
      </c>
      <c r="J208" s="175"/>
      <c r="K208" s="175"/>
      <c r="L208" s="166"/>
      <c r="M208" s="166"/>
      <c r="N208" s="166"/>
      <c r="O208" s="166"/>
      <c r="P208" s="166"/>
      <c r="Q208" s="166"/>
      <c r="R208" s="166"/>
      <c r="S208" s="166"/>
      <c r="T208" s="166"/>
      <c r="U208" s="166"/>
      <c r="V208" s="166"/>
      <c r="W208" s="166"/>
      <c r="X208" s="166"/>
      <c r="Y208" s="166"/>
      <c r="Z208" s="166"/>
      <c r="AA208" s="166"/>
      <c r="AB208" s="166"/>
      <c r="AC208" s="166"/>
      <c r="AD208" s="166"/>
      <c r="AE208" s="166"/>
      <c r="AF208" s="166"/>
      <c r="AG208" s="166"/>
      <c r="AH208" s="166"/>
      <c r="AI208" s="166"/>
      <c r="AJ208" s="166"/>
      <c r="AK208" s="166"/>
      <c r="AL208" s="166"/>
      <c r="AM208" s="166"/>
      <c r="AN208" s="166"/>
      <c r="AO208" s="166"/>
      <c r="AP208" s="166"/>
      <c r="AQ208" s="166"/>
      <c r="AR208" s="166"/>
      <c r="AS208" s="166"/>
      <c r="AT208" s="166"/>
      <c r="AU208" s="166"/>
      <c r="AV208" s="166"/>
      <c r="AW208" s="166"/>
      <c r="AX208" s="166"/>
      <c r="AY208" s="166"/>
      <c r="AZ208" s="166"/>
      <c r="BA208" s="166"/>
      <c r="BB208" s="166"/>
      <c r="BC208" s="166"/>
      <c r="BD208" s="166"/>
      <c r="BE208" s="166"/>
      <c r="BF208" s="166"/>
      <c r="BG208" s="166"/>
      <c r="BH208" s="166"/>
      <c r="BI208" s="166"/>
      <c r="BJ208" s="166"/>
      <c r="BK208" s="166"/>
      <c r="BL208" s="166"/>
      <c r="BM208" s="166"/>
      <c r="BN208" s="166"/>
      <c r="BO208" s="166"/>
      <c r="BP208" s="166"/>
      <c r="BQ208" s="166"/>
      <c r="BR208" s="166"/>
      <c r="BS208" s="166"/>
      <c r="BT208" s="166"/>
      <c r="BU208" s="166"/>
      <c r="BV208" s="166"/>
      <c r="BW208" s="166"/>
    </row>
    <row r="209" spans="2:75" ht="102.75" thickBot="1" x14ac:dyDescent="0.25">
      <c r="B209" s="171"/>
      <c r="C209" s="172"/>
      <c r="D209" s="172"/>
      <c r="E209" s="173"/>
      <c r="F209" s="172"/>
      <c r="G209" s="172"/>
      <c r="H209" s="161" t="s">
        <v>273</v>
      </c>
      <c r="I209" s="174" t="s">
        <v>765</v>
      </c>
      <c r="J209" s="175"/>
      <c r="K209" s="175"/>
      <c r="L209" s="166"/>
      <c r="M209" s="166"/>
      <c r="N209" s="166"/>
      <c r="O209" s="166"/>
      <c r="P209" s="166"/>
      <c r="Q209" s="166"/>
      <c r="R209" s="166"/>
      <c r="S209" s="166"/>
      <c r="T209" s="166"/>
      <c r="U209" s="166"/>
      <c r="V209" s="166"/>
      <c r="W209" s="166"/>
      <c r="X209" s="166"/>
      <c r="Y209" s="166"/>
      <c r="Z209" s="166"/>
      <c r="AA209" s="166"/>
      <c r="AB209" s="166"/>
      <c r="AC209" s="166"/>
      <c r="AD209" s="166"/>
      <c r="AE209" s="166"/>
      <c r="AF209" s="166"/>
      <c r="AG209" s="166"/>
      <c r="AH209" s="166"/>
      <c r="AI209" s="166"/>
      <c r="AJ209" s="166"/>
      <c r="AK209" s="166"/>
      <c r="AL209" s="166"/>
      <c r="AM209" s="166"/>
      <c r="AN209" s="166"/>
      <c r="AO209" s="166"/>
      <c r="AP209" s="166"/>
      <c r="AQ209" s="166"/>
      <c r="AR209" s="166"/>
      <c r="AS209" s="166"/>
      <c r="AT209" s="166"/>
      <c r="AU209" s="166"/>
      <c r="AV209" s="166"/>
      <c r="AW209" s="166"/>
      <c r="AX209" s="166"/>
      <c r="AY209" s="166"/>
      <c r="AZ209" s="166"/>
      <c r="BA209" s="166"/>
      <c r="BB209" s="166"/>
      <c r="BC209" s="166"/>
      <c r="BD209" s="166"/>
      <c r="BE209" s="166"/>
      <c r="BF209" s="166"/>
      <c r="BG209" s="166"/>
      <c r="BH209" s="166"/>
      <c r="BI209" s="166"/>
      <c r="BJ209" s="166"/>
      <c r="BK209" s="166"/>
      <c r="BL209" s="166"/>
      <c r="BM209" s="166"/>
      <c r="BN209" s="166"/>
      <c r="BO209" s="166"/>
      <c r="BP209" s="166"/>
      <c r="BQ209" s="166"/>
      <c r="BR209" s="166"/>
      <c r="BS209" s="166"/>
      <c r="BT209" s="166"/>
      <c r="BU209" s="166"/>
      <c r="BV209" s="166"/>
      <c r="BW209" s="166"/>
    </row>
    <row r="210" spans="2:75" ht="15" thickBot="1" x14ac:dyDescent="0.25">
      <c r="B210" s="166"/>
      <c r="C210" s="166"/>
      <c r="D210" s="166"/>
      <c r="E210" s="166"/>
      <c r="F210" s="166"/>
      <c r="G210" s="166"/>
      <c r="H210" s="166"/>
      <c r="I210" s="166"/>
      <c r="J210" s="175"/>
      <c r="K210" s="175"/>
      <c r="L210" s="166"/>
      <c r="M210" s="166"/>
      <c r="N210" s="166"/>
      <c r="O210" s="166"/>
      <c r="P210" s="166"/>
      <c r="Q210" s="166"/>
      <c r="R210" s="166"/>
      <c r="S210" s="166"/>
      <c r="T210" s="166"/>
      <c r="U210" s="166"/>
      <c r="V210" s="166"/>
      <c r="W210" s="166"/>
      <c r="X210" s="166"/>
      <c r="Y210" s="166"/>
      <c r="Z210" s="166"/>
      <c r="AA210" s="166"/>
      <c r="AB210" s="166"/>
      <c r="AC210" s="166"/>
      <c r="AD210" s="166"/>
      <c r="AE210" s="166"/>
      <c r="AF210" s="166"/>
      <c r="AG210" s="166"/>
      <c r="AH210" s="166"/>
      <c r="AI210" s="166"/>
      <c r="AJ210" s="166"/>
      <c r="AK210" s="166"/>
      <c r="AL210" s="166"/>
      <c r="AM210" s="166"/>
      <c r="AN210" s="166"/>
      <c r="AO210" s="166"/>
      <c r="AP210" s="166"/>
      <c r="AQ210" s="166"/>
      <c r="AR210" s="166"/>
      <c r="AS210" s="166"/>
      <c r="AT210" s="166"/>
      <c r="AU210" s="166"/>
      <c r="AV210" s="166"/>
      <c r="AW210" s="166"/>
      <c r="AX210" s="166"/>
      <c r="AY210" s="166"/>
      <c r="AZ210" s="166"/>
      <c r="BA210" s="166"/>
      <c r="BB210" s="166"/>
      <c r="BC210" s="166"/>
      <c r="BD210" s="166"/>
      <c r="BE210" s="166"/>
      <c r="BF210" s="166"/>
      <c r="BG210" s="166"/>
      <c r="BH210" s="166"/>
      <c r="BI210" s="166"/>
      <c r="BJ210" s="166"/>
      <c r="BK210" s="166"/>
      <c r="BL210" s="166"/>
      <c r="BM210" s="166"/>
      <c r="BN210" s="166"/>
      <c r="BO210" s="166"/>
      <c r="BP210" s="166"/>
      <c r="BQ210" s="166"/>
      <c r="BR210" s="166"/>
      <c r="BS210" s="166"/>
      <c r="BT210" s="166"/>
      <c r="BU210" s="166"/>
      <c r="BV210" s="166"/>
      <c r="BW210" s="166"/>
    </row>
    <row r="211" spans="2:75" s="198" customFormat="1" ht="21.75" customHeight="1" x14ac:dyDescent="0.2">
      <c r="B211" s="731" t="s">
        <v>16</v>
      </c>
      <c r="C211" s="756" t="s">
        <v>456</v>
      </c>
      <c r="D211" s="757"/>
      <c r="E211" s="757"/>
      <c r="F211" s="757"/>
      <c r="G211" s="757"/>
      <c r="H211" s="757"/>
      <c r="I211" s="758"/>
      <c r="J211" s="175"/>
      <c r="K211" s="240"/>
    </row>
    <row r="212" spans="2:75" s="198" customFormat="1" ht="27" customHeight="1" thickBot="1" x14ac:dyDescent="0.25">
      <c r="B212" s="732"/>
      <c r="C212" s="759"/>
      <c r="D212" s="760"/>
      <c r="E212" s="760"/>
      <c r="F212" s="760"/>
      <c r="G212" s="760"/>
      <c r="H212" s="760"/>
      <c r="I212" s="761"/>
      <c r="J212" s="735"/>
      <c r="K212" s="753"/>
    </row>
    <row r="213" spans="2:75" s="198" customFormat="1" ht="15" customHeight="1" thickBot="1" x14ac:dyDescent="0.25">
      <c r="B213" s="194" t="s">
        <v>63</v>
      </c>
      <c r="C213" s="744" t="s">
        <v>395</v>
      </c>
      <c r="D213" s="762"/>
      <c r="E213" s="762"/>
      <c r="F213" s="762"/>
      <c r="G213" s="738"/>
      <c r="H213" s="762"/>
      <c r="I213" s="763"/>
      <c r="J213" s="735"/>
      <c r="K213" s="753"/>
    </row>
    <row r="214" spans="2:75" s="198" customFormat="1" ht="30.75" customHeight="1" x14ac:dyDescent="0.2">
      <c r="B214" s="731" t="s">
        <v>245</v>
      </c>
      <c r="C214" s="733" t="s">
        <v>438</v>
      </c>
      <c r="D214" s="779" t="s">
        <v>396</v>
      </c>
      <c r="E214" s="787"/>
      <c r="F214" s="780"/>
      <c r="G214" s="726" t="s">
        <v>439</v>
      </c>
      <c r="H214" s="779" t="s">
        <v>236</v>
      </c>
      <c r="I214" s="780"/>
      <c r="J214" s="735"/>
      <c r="K214" s="753"/>
    </row>
    <row r="215" spans="2:75" s="198" customFormat="1" ht="15" thickBot="1" x14ac:dyDescent="0.25">
      <c r="B215" s="754"/>
      <c r="C215" s="755"/>
      <c r="D215" s="764" t="s">
        <v>401</v>
      </c>
      <c r="E215" s="765"/>
      <c r="F215" s="766"/>
      <c r="G215" s="778"/>
      <c r="H215" s="764"/>
      <c r="I215" s="766"/>
      <c r="J215" s="735"/>
      <c r="K215" s="753"/>
    </row>
    <row r="216" spans="2:75" s="198" customFormat="1" ht="15" thickBot="1" x14ac:dyDescent="0.25">
      <c r="B216" s="769" t="s">
        <v>246</v>
      </c>
      <c r="C216" s="770"/>
      <c r="D216" s="771"/>
      <c r="E216" s="772" t="s">
        <v>247</v>
      </c>
      <c r="F216" s="773"/>
      <c r="G216" s="774"/>
      <c r="H216" s="772" t="s">
        <v>248</v>
      </c>
      <c r="I216" s="771"/>
      <c r="J216" s="750"/>
      <c r="K216" s="750"/>
    </row>
    <row r="217" spans="2:75" s="198" customFormat="1" ht="15" thickBot="1" x14ac:dyDescent="0.25">
      <c r="B217" s="162" t="s">
        <v>249</v>
      </c>
      <c r="C217" s="162" t="s">
        <v>250</v>
      </c>
      <c r="D217" s="162" t="s">
        <v>251</v>
      </c>
      <c r="E217" s="162" t="s">
        <v>249</v>
      </c>
      <c r="F217" s="162" t="s">
        <v>252</v>
      </c>
      <c r="G217" s="162" t="s">
        <v>253</v>
      </c>
      <c r="H217" s="162" t="s">
        <v>249</v>
      </c>
      <c r="I217" s="15" t="s">
        <v>254</v>
      </c>
      <c r="J217" s="750"/>
      <c r="K217" s="750"/>
    </row>
    <row r="218" spans="2:75" s="198" customFormat="1" ht="134.25" customHeight="1" thickBot="1" x14ac:dyDescent="0.25">
      <c r="B218" s="163" t="s">
        <v>255</v>
      </c>
      <c r="C218" s="541" t="s">
        <v>840</v>
      </c>
      <c r="D218" s="541"/>
      <c r="E218" s="163" t="s">
        <v>256</v>
      </c>
      <c r="F218" s="541" t="s">
        <v>777</v>
      </c>
      <c r="G218" s="541" t="s">
        <v>841</v>
      </c>
      <c r="H218" s="163" t="s">
        <v>257</v>
      </c>
      <c r="I218" s="546" t="s">
        <v>842</v>
      </c>
      <c r="J218" s="750"/>
      <c r="K218" s="751"/>
    </row>
    <row r="219" spans="2:75" s="198" customFormat="1" ht="139.5" customHeight="1" thickBot="1" x14ac:dyDescent="0.25">
      <c r="B219" s="163" t="s">
        <v>258</v>
      </c>
      <c r="C219" s="541" t="s">
        <v>772</v>
      </c>
      <c r="D219" s="541" t="s">
        <v>773</v>
      </c>
      <c r="E219" s="163" t="s">
        <v>259</v>
      </c>
      <c r="F219" s="541"/>
      <c r="G219" s="541" t="s">
        <v>778</v>
      </c>
      <c r="H219" s="163" t="s">
        <v>260</v>
      </c>
      <c r="I219" s="169" t="s">
        <v>843</v>
      </c>
      <c r="J219" s="750"/>
      <c r="K219" s="751"/>
    </row>
    <row r="220" spans="2:75" s="198" customFormat="1" ht="189.75" customHeight="1" thickBot="1" x14ac:dyDescent="0.25">
      <c r="B220" s="163" t="s">
        <v>261</v>
      </c>
      <c r="C220" s="541" t="s">
        <v>774</v>
      </c>
      <c r="D220" s="541"/>
      <c r="E220" s="163" t="s">
        <v>262</v>
      </c>
      <c r="F220" s="541"/>
      <c r="G220" s="541"/>
      <c r="H220" s="163" t="s">
        <v>263</v>
      </c>
      <c r="I220" s="169" t="s">
        <v>844</v>
      </c>
      <c r="J220" s="750"/>
      <c r="K220" s="751"/>
    </row>
    <row r="221" spans="2:75" s="198" customFormat="1" ht="126.75" customHeight="1" thickBot="1" x14ac:dyDescent="0.25">
      <c r="B221" s="163" t="s">
        <v>264</v>
      </c>
      <c r="C221" s="541" t="s">
        <v>845</v>
      </c>
      <c r="D221" s="541" t="s">
        <v>775</v>
      </c>
      <c r="E221" s="163" t="s">
        <v>265</v>
      </c>
      <c r="F221" s="541"/>
      <c r="G221" s="541" t="s">
        <v>779</v>
      </c>
      <c r="H221" s="163" t="s">
        <v>266</v>
      </c>
      <c r="I221" s="546" t="s">
        <v>846</v>
      </c>
      <c r="J221" s="175"/>
      <c r="K221" s="241"/>
    </row>
    <row r="222" spans="2:75" s="198" customFormat="1" ht="117" customHeight="1" thickBot="1" x14ac:dyDescent="0.25">
      <c r="B222" s="163" t="s">
        <v>267</v>
      </c>
      <c r="C222" s="541" t="s">
        <v>819</v>
      </c>
      <c r="D222" s="541" t="s">
        <v>820</v>
      </c>
      <c r="E222" s="163" t="s">
        <v>268</v>
      </c>
      <c r="F222" s="541" t="s">
        <v>847</v>
      </c>
      <c r="G222" s="541" t="s">
        <v>848</v>
      </c>
      <c r="H222" s="163" t="s">
        <v>269</v>
      </c>
      <c r="I222" s="169" t="s">
        <v>849</v>
      </c>
      <c r="J222" s="175"/>
      <c r="K222" s="175"/>
    </row>
    <row r="223" spans="2:75" s="198" customFormat="1" ht="174" customHeight="1" thickBot="1" x14ac:dyDescent="0.25">
      <c r="B223" s="163" t="s">
        <v>270</v>
      </c>
      <c r="C223" s="541"/>
      <c r="D223" s="541" t="s">
        <v>776</v>
      </c>
      <c r="E223" s="163" t="s">
        <v>271</v>
      </c>
      <c r="F223" s="541"/>
      <c r="G223" s="541" t="s">
        <v>850</v>
      </c>
      <c r="H223" s="163" t="s">
        <v>272</v>
      </c>
      <c r="I223" s="169" t="s">
        <v>851</v>
      </c>
      <c r="J223" s="175"/>
      <c r="K223" s="175"/>
    </row>
    <row r="224" spans="2:75" s="198" customFormat="1" ht="102.75" thickBot="1" x14ac:dyDescent="0.25">
      <c r="B224" s="171"/>
      <c r="C224" s="172"/>
      <c r="D224" s="172"/>
      <c r="E224" s="173"/>
      <c r="F224" s="172"/>
      <c r="G224" s="172"/>
      <c r="H224" s="161" t="s">
        <v>273</v>
      </c>
      <c r="I224" s="174" t="s">
        <v>765</v>
      </c>
      <c r="J224" s="175"/>
      <c r="K224" s="175"/>
    </row>
    <row r="225" spans="2:11" s="198" customFormat="1" ht="15" thickBot="1" x14ac:dyDescent="0.25">
      <c r="J225" s="175"/>
      <c r="K225" s="175"/>
    </row>
    <row r="226" spans="2:11" s="198" customFormat="1" ht="21.75" customHeight="1" x14ac:dyDescent="0.2">
      <c r="B226" s="731" t="s">
        <v>16</v>
      </c>
      <c r="C226" s="756" t="s">
        <v>457</v>
      </c>
      <c r="D226" s="757"/>
      <c r="E226" s="757"/>
      <c r="F226" s="757"/>
      <c r="G226" s="757"/>
      <c r="H226" s="757"/>
      <c r="I226" s="758"/>
      <c r="J226" s="175"/>
      <c r="K226" s="240"/>
    </row>
    <row r="227" spans="2:11" s="198" customFormat="1" ht="31.5" customHeight="1" thickBot="1" x14ac:dyDescent="0.25">
      <c r="B227" s="732"/>
      <c r="C227" s="759"/>
      <c r="D227" s="760"/>
      <c r="E227" s="760"/>
      <c r="F227" s="760"/>
      <c r="G227" s="760"/>
      <c r="H227" s="760"/>
      <c r="I227" s="761"/>
      <c r="J227" s="735"/>
      <c r="K227" s="753"/>
    </row>
    <row r="228" spans="2:11" s="198" customFormat="1" ht="30.75" thickBot="1" x14ac:dyDescent="0.25">
      <c r="B228" s="194" t="s">
        <v>63</v>
      </c>
      <c r="C228" s="744" t="s">
        <v>405</v>
      </c>
      <c r="D228" s="762"/>
      <c r="E228" s="762"/>
      <c r="F228" s="762"/>
      <c r="G228" s="738"/>
      <c r="H228" s="762"/>
      <c r="I228" s="763"/>
      <c r="J228" s="735"/>
      <c r="K228" s="753"/>
    </row>
    <row r="229" spans="2:11" s="198" customFormat="1" ht="31.5" customHeight="1" x14ac:dyDescent="0.2">
      <c r="B229" s="731" t="s">
        <v>245</v>
      </c>
      <c r="C229" s="733" t="s">
        <v>438</v>
      </c>
      <c r="D229" s="779" t="s">
        <v>406</v>
      </c>
      <c r="E229" s="787"/>
      <c r="F229" s="780"/>
      <c r="G229" s="726" t="s">
        <v>439</v>
      </c>
      <c r="H229" s="779"/>
      <c r="I229" s="780"/>
      <c r="J229" s="735"/>
      <c r="K229" s="753"/>
    </row>
    <row r="230" spans="2:11" s="198" customFormat="1" ht="22.5" customHeight="1" thickBot="1" x14ac:dyDescent="0.25">
      <c r="B230" s="754"/>
      <c r="C230" s="755"/>
      <c r="D230" s="764" t="s">
        <v>466</v>
      </c>
      <c r="E230" s="765"/>
      <c r="F230" s="766"/>
      <c r="G230" s="778"/>
      <c r="H230" s="764"/>
      <c r="I230" s="766"/>
      <c r="J230" s="735"/>
      <c r="K230" s="753"/>
    </row>
    <row r="231" spans="2:11" s="198" customFormat="1" ht="15" thickBot="1" x14ac:dyDescent="0.25">
      <c r="B231" s="769" t="s">
        <v>246</v>
      </c>
      <c r="C231" s="770"/>
      <c r="D231" s="771"/>
      <c r="E231" s="772" t="s">
        <v>247</v>
      </c>
      <c r="F231" s="773"/>
      <c r="G231" s="774"/>
      <c r="H231" s="772" t="s">
        <v>248</v>
      </c>
      <c r="I231" s="771"/>
      <c r="J231" s="750"/>
      <c r="K231" s="750"/>
    </row>
    <row r="232" spans="2:11" s="198" customFormat="1" ht="15" thickBot="1" x14ac:dyDescent="0.25">
      <c r="B232" s="162" t="s">
        <v>249</v>
      </c>
      <c r="C232" s="162" t="s">
        <v>250</v>
      </c>
      <c r="D232" s="162" t="s">
        <v>251</v>
      </c>
      <c r="E232" s="162" t="s">
        <v>249</v>
      </c>
      <c r="F232" s="162" t="s">
        <v>252</v>
      </c>
      <c r="G232" s="162" t="s">
        <v>253</v>
      </c>
      <c r="H232" s="162" t="s">
        <v>249</v>
      </c>
      <c r="I232" s="15" t="s">
        <v>254</v>
      </c>
      <c r="J232" s="750"/>
      <c r="K232" s="750"/>
    </row>
    <row r="233" spans="2:11" s="198" customFormat="1" ht="99" customHeight="1" thickBot="1" x14ac:dyDescent="0.25">
      <c r="B233" s="163" t="s">
        <v>255</v>
      </c>
      <c r="C233" s="168" t="s">
        <v>852</v>
      </c>
      <c r="D233" s="168"/>
      <c r="E233" s="545" t="s">
        <v>256</v>
      </c>
      <c r="F233" s="168"/>
      <c r="G233" s="168"/>
      <c r="H233" s="545" t="s">
        <v>257</v>
      </c>
      <c r="I233" s="546" t="s">
        <v>853</v>
      </c>
      <c r="J233" s="750"/>
      <c r="K233" s="751"/>
    </row>
    <row r="234" spans="2:11" s="198" customFormat="1" ht="70.5" customHeight="1" thickBot="1" x14ac:dyDescent="0.25">
      <c r="B234" s="163" t="s">
        <v>258</v>
      </c>
      <c r="C234" s="168"/>
      <c r="D234" s="168"/>
      <c r="E234" s="545" t="s">
        <v>259</v>
      </c>
      <c r="F234" s="168" t="s">
        <v>854</v>
      </c>
      <c r="G234" s="168"/>
      <c r="H234" s="545" t="s">
        <v>260</v>
      </c>
      <c r="I234" s="169" t="s">
        <v>1006</v>
      </c>
      <c r="J234" s="750"/>
      <c r="K234" s="751"/>
    </row>
    <row r="235" spans="2:11" s="198" customFormat="1" ht="128.25" thickBot="1" x14ac:dyDescent="0.25">
      <c r="B235" s="163" t="s">
        <v>261</v>
      </c>
      <c r="C235" s="168"/>
      <c r="D235" s="168"/>
      <c r="E235" s="545" t="s">
        <v>262</v>
      </c>
      <c r="F235" s="168"/>
      <c r="G235" s="168"/>
      <c r="H235" s="545" t="s">
        <v>263</v>
      </c>
      <c r="I235" s="169" t="s">
        <v>766</v>
      </c>
      <c r="J235" s="750"/>
      <c r="K235" s="751"/>
    </row>
    <row r="236" spans="2:11" s="198" customFormat="1" ht="104.25" customHeight="1" thickBot="1" x14ac:dyDescent="0.25">
      <c r="B236" s="163" t="s">
        <v>264</v>
      </c>
      <c r="C236" s="168"/>
      <c r="D236" s="168" t="s">
        <v>855</v>
      </c>
      <c r="E236" s="545" t="s">
        <v>265</v>
      </c>
      <c r="F236" s="168"/>
      <c r="G236" s="168" t="s">
        <v>856</v>
      </c>
      <c r="H236" s="545" t="s">
        <v>266</v>
      </c>
      <c r="I236" s="169" t="s">
        <v>837</v>
      </c>
      <c r="J236" s="175"/>
      <c r="K236" s="241"/>
    </row>
    <row r="237" spans="2:11" s="198" customFormat="1" ht="96.75" customHeight="1" thickBot="1" x14ac:dyDescent="0.25">
      <c r="B237" s="163" t="s">
        <v>267</v>
      </c>
      <c r="C237" s="168"/>
      <c r="D237" s="168" t="s">
        <v>857</v>
      </c>
      <c r="E237" s="545" t="s">
        <v>268</v>
      </c>
      <c r="F237" s="168"/>
      <c r="G237" s="168"/>
      <c r="H237" s="545" t="s">
        <v>269</v>
      </c>
      <c r="I237" s="169" t="s">
        <v>858</v>
      </c>
      <c r="J237" s="175"/>
      <c r="K237" s="175"/>
    </row>
    <row r="238" spans="2:11" s="198" customFormat="1" ht="181.5" customHeight="1" thickBot="1" x14ac:dyDescent="0.25">
      <c r="B238" s="163" t="s">
        <v>270</v>
      </c>
      <c r="C238" s="168"/>
      <c r="D238" s="215" t="s">
        <v>859</v>
      </c>
      <c r="E238" s="545" t="s">
        <v>271</v>
      </c>
      <c r="F238" s="168"/>
      <c r="G238" s="215" t="s">
        <v>770</v>
      </c>
      <c r="H238" s="545" t="s">
        <v>272</v>
      </c>
      <c r="I238" s="169" t="s">
        <v>771</v>
      </c>
      <c r="J238" s="175"/>
      <c r="K238" s="175"/>
    </row>
    <row r="239" spans="2:11" s="198" customFormat="1" ht="102.75" thickBot="1" x14ac:dyDescent="0.25">
      <c r="B239" s="171"/>
      <c r="C239" s="172"/>
      <c r="D239" s="172"/>
      <c r="E239" s="173"/>
      <c r="F239" s="172"/>
      <c r="G239" s="172"/>
      <c r="H239" s="547" t="s">
        <v>273</v>
      </c>
      <c r="I239" s="174" t="s">
        <v>765</v>
      </c>
      <c r="J239" s="175"/>
      <c r="K239" s="175"/>
    </row>
    <row r="240" spans="2:11" s="198" customFormat="1" ht="15" thickBot="1" x14ac:dyDescent="0.25">
      <c r="J240" s="175"/>
      <c r="K240" s="175"/>
    </row>
    <row r="241" spans="2:11" s="198" customFormat="1" ht="24" customHeight="1" x14ac:dyDescent="0.2">
      <c r="B241" s="731" t="s">
        <v>16</v>
      </c>
      <c r="C241" s="733" t="s">
        <v>458</v>
      </c>
      <c r="D241" s="726"/>
      <c r="E241" s="726"/>
      <c r="F241" s="726"/>
      <c r="G241" s="726"/>
      <c r="H241" s="726"/>
      <c r="I241" s="727"/>
      <c r="J241" s="175"/>
      <c r="K241" s="240"/>
    </row>
    <row r="242" spans="2:11" s="198" customFormat="1" ht="29.25" customHeight="1" thickBot="1" x14ac:dyDescent="0.25">
      <c r="B242" s="732"/>
      <c r="C242" s="734"/>
      <c r="D242" s="729"/>
      <c r="E242" s="729"/>
      <c r="F242" s="729"/>
      <c r="G242" s="729"/>
      <c r="H242" s="729"/>
      <c r="I242" s="730"/>
      <c r="J242" s="735"/>
      <c r="K242" s="753"/>
    </row>
    <row r="243" spans="2:11" s="198" customFormat="1" ht="30.75" thickBot="1" x14ac:dyDescent="0.25">
      <c r="B243" s="194" t="s">
        <v>63</v>
      </c>
      <c r="C243" s="744" t="s">
        <v>459</v>
      </c>
      <c r="D243" s="738"/>
      <c r="E243" s="738"/>
      <c r="F243" s="738"/>
      <c r="G243" s="738"/>
      <c r="H243" s="738"/>
      <c r="I243" s="739"/>
      <c r="J243" s="735"/>
      <c r="K243" s="753"/>
    </row>
    <row r="244" spans="2:11" s="198" customFormat="1" ht="15.75" thickBot="1" x14ac:dyDescent="0.25">
      <c r="B244" s="194" t="s">
        <v>245</v>
      </c>
      <c r="C244" s="195" t="s">
        <v>438</v>
      </c>
      <c r="D244" s="744" t="s">
        <v>419</v>
      </c>
      <c r="E244" s="738"/>
      <c r="F244" s="745"/>
      <c r="G244" s="195" t="s">
        <v>439</v>
      </c>
      <c r="H244" s="744"/>
      <c r="I244" s="739"/>
      <c r="J244" s="735"/>
      <c r="K244" s="753"/>
    </row>
    <row r="245" spans="2:11" s="198" customFormat="1" ht="15" thickBot="1" x14ac:dyDescent="0.25">
      <c r="B245" s="769" t="s">
        <v>246</v>
      </c>
      <c r="C245" s="770"/>
      <c r="D245" s="774"/>
      <c r="E245" s="769" t="s">
        <v>247</v>
      </c>
      <c r="F245" s="770"/>
      <c r="G245" s="774"/>
      <c r="H245" s="769" t="s">
        <v>248</v>
      </c>
      <c r="I245" s="774"/>
      <c r="J245" s="750"/>
      <c r="K245" s="750"/>
    </row>
    <row r="246" spans="2:11" s="198" customFormat="1" ht="15" thickBot="1" x14ac:dyDescent="0.25">
      <c r="B246" s="162" t="s">
        <v>249</v>
      </c>
      <c r="C246" s="162" t="s">
        <v>250</v>
      </c>
      <c r="D246" s="162" t="s">
        <v>251</v>
      </c>
      <c r="E246" s="162" t="s">
        <v>249</v>
      </c>
      <c r="F246" s="162" t="s">
        <v>252</v>
      </c>
      <c r="G246" s="162" t="s">
        <v>253</v>
      </c>
      <c r="H246" s="162" t="s">
        <v>249</v>
      </c>
      <c r="I246" s="15" t="s">
        <v>254</v>
      </c>
      <c r="J246" s="750"/>
      <c r="K246" s="750"/>
    </row>
    <row r="247" spans="2:11" s="198" customFormat="1" ht="92.25" customHeight="1" thickBot="1" x14ac:dyDescent="0.25">
      <c r="B247" s="163" t="s">
        <v>255</v>
      </c>
      <c r="C247" s="168" t="s">
        <v>963</v>
      </c>
      <c r="D247" s="168"/>
      <c r="E247" s="163" t="s">
        <v>256</v>
      </c>
      <c r="F247" s="168" t="s">
        <v>966</v>
      </c>
      <c r="G247" s="168" t="s">
        <v>1017</v>
      </c>
      <c r="H247" s="163" t="s">
        <v>257</v>
      </c>
      <c r="I247" s="214" t="s">
        <v>941</v>
      </c>
      <c r="J247" s="750"/>
      <c r="K247" s="751"/>
    </row>
    <row r="248" spans="2:11" s="198" customFormat="1" ht="153.75" thickBot="1" x14ac:dyDescent="0.25">
      <c r="B248" s="163" t="s">
        <v>258</v>
      </c>
      <c r="C248" s="168"/>
      <c r="D248" s="168" t="s">
        <v>964</v>
      </c>
      <c r="E248" s="163" t="s">
        <v>259</v>
      </c>
      <c r="F248" s="168" t="s">
        <v>937</v>
      </c>
      <c r="G248" s="168" t="s">
        <v>938</v>
      </c>
      <c r="H248" s="163" t="s">
        <v>260</v>
      </c>
      <c r="I248" s="169" t="s">
        <v>1007</v>
      </c>
      <c r="J248" s="750"/>
      <c r="K248" s="751"/>
    </row>
    <row r="249" spans="2:11" s="198" customFormat="1" ht="77.25" thickBot="1" x14ac:dyDescent="0.25">
      <c r="B249" s="163" t="s">
        <v>261</v>
      </c>
      <c r="C249" s="544" t="s">
        <v>965</v>
      </c>
      <c r="D249" s="168"/>
      <c r="E249" s="163" t="s">
        <v>262</v>
      </c>
      <c r="F249" s="168" t="s">
        <v>967</v>
      </c>
      <c r="G249" s="168"/>
      <c r="H249" s="163" t="s">
        <v>263</v>
      </c>
      <c r="I249" s="546" t="s">
        <v>1018</v>
      </c>
      <c r="J249" s="750"/>
      <c r="K249" s="751"/>
    </row>
    <row r="250" spans="2:11" s="198" customFormat="1" ht="153.75" thickBot="1" x14ac:dyDescent="0.25">
      <c r="B250" s="163" t="s">
        <v>264</v>
      </c>
      <c r="C250" s="168" t="s">
        <v>935</v>
      </c>
      <c r="D250" s="168"/>
      <c r="E250" s="163" t="s">
        <v>265</v>
      </c>
      <c r="F250" s="168"/>
      <c r="G250" s="168" t="s">
        <v>1044</v>
      </c>
      <c r="H250" s="163" t="s">
        <v>266</v>
      </c>
      <c r="I250" s="169" t="s">
        <v>942</v>
      </c>
      <c r="J250" s="175"/>
      <c r="K250" s="241"/>
    </row>
    <row r="251" spans="2:11" s="198" customFormat="1" ht="357.75" thickBot="1" x14ac:dyDescent="0.25">
      <c r="B251" s="163" t="s">
        <v>267</v>
      </c>
      <c r="C251" s="544" t="s">
        <v>1019</v>
      </c>
      <c r="D251" s="168"/>
      <c r="E251" s="163" t="s">
        <v>268</v>
      </c>
      <c r="F251" s="168"/>
      <c r="G251" s="168" t="s">
        <v>1020</v>
      </c>
      <c r="H251" s="163" t="s">
        <v>269</v>
      </c>
      <c r="I251" s="169" t="s">
        <v>968</v>
      </c>
      <c r="J251" s="175"/>
      <c r="K251" s="175"/>
    </row>
    <row r="252" spans="2:11" s="198" customFormat="1" ht="153.75" thickBot="1" x14ac:dyDescent="0.25">
      <c r="B252" s="163" t="s">
        <v>270</v>
      </c>
      <c r="C252" s="168"/>
      <c r="D252" s="168" t="s">
        <v>936</v>
      </c>
      <c r="E252" s="163" t="s">
        <v>271</v>
      </c>
      <c r="F252" s="168" t="s">
        <v>939</v>
      </c>
      <c r="G252" s="168" t="s">
        <v>940</v>
      </c>
      <c r="H252" s="163" t="s">
        <v>272</v>
      </c>
      <c r="I252" s="216" t="s">
        <v>943</v>
      </c>
      <c r="J252" s="175"/>
      <c r="K252" s="175"/>
    </row>
    <row r="253" spans="2:11" s="198" customFormat="1" ht="166.5" thickBot="1" x14ac:dyDescent="0.25">
      <c r="B253" s="171"/>
      <c r="C253" s="172"/>
      <c r="D253" s="172"/>
      <c r="E253" s="173"/>
      <c r="F253" s="172"/>
      <c r="G253" s="172"/>
      <c r="H253" s="161" t="s">
        <v>273</v>
      </c>
      <c r="I253" s="212" t="s">
        <v>1021</v>
      </c>
      <c r="J253" s="175"/>
      <c r="K253" s="175"/>
    </row>
    <row r="254" spans="2:11" s="198" customFormat="1" ht="15" thickBot="1" x14ac:dyDescent="0.25">
      <c r="J254" s="175"/>
      <c r="K254" s="175"/>
    </row>
    <row r="255" spans="2:11" s="198" customFormat="1" ht="25.5" customHeight="1" x14ac:dyDescent="0.2">
      <c r="B255" s="731" t="s">
        <v>16</v>
      </c>
      <c r="C255" s="733" t="s">
        <v>460</v>
      </c>
      <c r="D255" s="726"/>
      <c r="E255" s="726"/>
      <c r="F255" s="726"/>
      <c r="G255" s="726"/>
      <c r="H255" s="726"/>
      <c r="I255" s="727"/>
      <c r="J255" s="175"/>
      <c r="K255" s="240"/>
    </row>
    <row r="256" spans="2:11" s="198" customFormat="1" ht="27.75" customHeight="1" thickBot="1" x14ac:dyDescent="0.25">
      <c r="B256" s="732"/>
      <c r="C256" s="734"/>
      <c r="D256" s="729"/>
      <c r="E256" s="729"/>
      <c r="F256" s="729"/>
      <c r="G256" s="729"/>
      <c r="H256" s="729"/>
      <c r="I256" s="730"/>
      <c r="J256" s="735"/>
      <c r="K256" s="753"/>
    </row>
    <row r="257" spans="2:11" s="198" customFormat="1" ht="30.75" thickBot="1" x14ac:dyDescent="0.25">
      <c r="B257" s="194" t="s">
        <v>63</v>
      </c>
      <c r="C257" s="744" t="s">
        <v>919</v>
      </c>
      <c r="D257" s="738"/>
      <c r="E257" s="738"/>
      <c r="F257" s="738"/>
      <c r="G257" s="738"/>
      <c r="H257" s="738"/>
      <c r="I257" s="739"/>
      <c r="J257" s="735"/>
      <c r="K257" s="753"/>
    </row>
    <row r="258" spans="2:11" s="198" customFormat="1" ht="15.75" thickBot="1" x14ac:dyDescent="0.25">
      <c r="B258" s="194" t="s">
        <v>245</v>
      </c>
      <c r="C258" s="195" t="s">
        <v>438</v>
      </c>
      <c r="D258" s="744" t="s">
        <v>430</v>
      </c>
      <c r="E258" s="738"/>
      <c r="F258" s="745"/>
      <c r="G258" s="195" t="s">
        <v>439</v>
      </c>
      <c r="H258" s="744"/>
      <c r="I258" s="739"/>
      <c r="J258" s="735"/>
      <c r="K258" s="753"/>
    </row>
    <row r="259" spans="2:11" s="198" customFormat="1" ht="15" thickBot="1" x14ac:dyDescent="0.25">
      <c r="B259" s="791" t="s">
        <v>246</v>
      </c>
      <c r="C259" s="792"/>
      <c r="D259" s="793"/>
      <c r="E259" s="791" t="s">
        <v>247</v>
      </c>
      <c r="F259" s="792"/>
      <c r="G259" s="793"/>
      <c r="H259" s="791" t="s">
        <v>248</v>
      </c>
      <c r="I259" s="793"/>
      <c r="J259" s="750"/>
      <c r="K259" s="750"/>
    </row>
    <row r="260" spans="2:11" s="198" customFormat="1" ht="15" thickBot="1" x14ac:dyDescent="0.25">
      <c r="B260" s="222" t="s">
        <v>249</v>
      </c>
      <c r="C260" s="222" t="s">
        <v>250</v>
      </c>
      <c r="D260" s="222" t="s">
        <v>251</v>
      </c>
      <c r="E260" s="222" t="s">
        <v>249</v>
      </c>
      <c r="F260" s="222" t="s">
        <v>252</v>
      </c>
      <c r="G260" s="222" t="s">
        <v>253</v>
      </c>
      <c r="H260" s="222" t="s">
        <v>249</v>
      </c>
      <c r="I260" s="223" t="s">
        <v>254</v>
      </c>
      <c r="J260" s="750"/>
      <c r="K260" s="750"/>
    </row>
    <row r="261" spans="2:11" s="198" customFormat="1" ht="77.25" thickBot="1" x14ac:dyDescent="0.25">
      <c r="B261" s="224" t="s">
        <v>255</v>
      </c>
      <c r="C261" s="168" t="s">
        <v>905</v>
      </c>
      <c r="D261" s="168"/>
      <c r="E261" s="224" t="s">
        <v>256</v>
      </c>
      <c r="F261" s="168" t="s">
        <v>910</v>
      </c>
      <c r="G261" s="168"/>
      <c r="H261" s="224" t="s">
        <v>257</v>
      </c>
      <c r="I261" s="169" t="s">
        <v>915</v>
      </c>
      <c r="J261" s="750"/>
      <c r="K261" s="751"/>
    </row>
    <row r="262" spans="2:11" s="198" customFormat="1" ht="90" thickBot="1" x14ac:dyDescent="0.25">
      <c r="B262" s="224" t="s">
        <v>258</v>
      </c>
      <c r="C262" s="168" t="s">
        <v>906</v>
      </c>
      <c r="D262" s="168"/>
      <c r="E262" s="224" t="s">
        <v>259</v>
      </c>
      <c r="F262" s="168" t="s">
        <v>911</v>
      </c>
      <c r="G262" s="168" t="s">
        <v>912</v>
      </c>
      <c r="H262" s="224" t="s">
        <v>260</v>
      </c>
      <c r="I262" s="169" t="s">
        <v>1008</v>
      </c>
      <c r="J262" s="750"/>
      <c r="K262" s="751"/>
    </row>
    <row r="263" spans="2:11" s="198" customFormat="1" ht="51.75" thickBot="1" x14ac:dyDescent="0.25">
      <c r="B263" s="224" t="s">
        <v>261</v>
      </c>
      <c r="C263" s="168" t="s">
        <v>907</v>
      </c>
      <c r="D263" s="168"/>
      <c r="E263" s="224" t="s">
        <v>262</v>
      </c>
      <c r="F263" s="168"/>
      <c r="G263" s="168"/>
      <c r="H263" s="224" t="s">
        <v>263</v>
      </c>
      <c r="I263" s="169" t="s">
        <v>916</v>
      </c>
      <c r="J263" s="750"/>
      <c r="K263" s="751"/>
    </row>
    <row r="264" spans="2:11" s="198" customFormat="1" ht="77.25" thickBot="1" x14ac:dyDescent="0.25">
      <c r="B264" s="224" t="s">
        <v>264</v>
      </c>
      <c r="C264" s="168" t="s">
        <v>908</v>
      </c>
      <c r="D264" s="168"/>
      <c r="E264" s="224" t="s">
        <v>265</v>
      </c>
      <c r="F264" s="168"/>
      <c r="G264" s="168" t="s">
        <v>913</v>
      </c>
      <c r="H264" s="224" t="s">
        <v>266</v>
      </c>
      <c r="I264" s="169" t="s">
        <v>917</v>
      </c>
      <c r="J264" s="175"/>
      <c r="K264" s="241"/>
    </row>
    <row r="265" spans="2:11" s="198" customFormat="1" ht="77.25" thickBot="1" x14ac:dyDescent="0.25">
      <c r="B265" s="224" t="s">
        <v>267</v>
      </c>
      <c r="C265" s="168"/>
      <c r="D265" s="168" t="s">
        <v>909</v>
      </c>
      <c r="E265" s="224" t="s">
        <v>268</v>
      </c>
      <c r="F265" s="168"/>
      <c r="G265" s="168"/>
      <c r="H265" s="224" t="s">
        <v>269</v>
      </c>
      <c r="I265" s="169" t="s">
        <v>918</v>
      </c>
      <c r="J265" s="175"/>
      <c r="K265" s="175"/>
    </row>
    <row r="266" spans="2:11" s="198" customFormat="1" ht="90" thickBot="1" x14ac:dyDescent="0.25">
      <c r="B266" s="224" t="s">
        <v>270</v>
      </c>
      <c r="C266" s="168"/>
      <c r="D266" s="168"/>
      <c r="E266" s="224" t="s">
        <v>271</v>
      </c>
      <c r="F266" s="168"/>
      <c r="G266" s="168" t="s">
        <v>914</v>
      </c>
      <c r="H266" s="224" t="s">
        <v>272</v>
      </c>
      <c r="I266" s="169" t="s">
        <v>822</v>
      </c>
      <c r="J266" s="175"/>
      <c r="K266" s="175"/>
    </row>
    <row r="267" spans="2:11" s="198" customFormat="1" ht="102.75" thickBot="1" x14ac:dyDescent="0.25">
      <c r="B267" s="171"/>
      <c r="C267" s="172"/>
      <c r="D267" s="172"/>
      <c r="E267" s="173"/>
      <c r="F267" s="172"/>
      <c r="G267" s="172"/>
      <c r="H267" s="225" t="s">
        <v>273</v>
      </c>
      <c r="I267" s="174" t="s">
        <v>765</v>
      </c>
      <c r="J267" s="175"/>
      <c r="K267" s="175"/>
    </row>
    <row r="268" spans="2:11" s="198" customFormat="1" x14ac:dyDescent="0.2">
      <c r="J268" s="175"/>
      <c r="K268" s="175"/>
    </row>
    <row r="269" spans="2:11" s="198" customFormat="1" x14ac:dyDescent="0.2">
      <c r="J269" s="175"/>
      <c r="K269" s="175"/>
    </row>
    <row r="270" spans="2:11" s="198" customFormat="1" x14ac:dyDescent="0.2">
      <c r="J270" s="175"/>
      <c r="K270" s="175"/>
    </row>
    <row r="271" spans="2:11" s="198" customFormat="1" x14ac:dyDescent="0.2">
      <c r="J271" s="175"/>
      <c r="K271" s="175"/>
    </row>
    <row r="272" spans="2:11" s="198" customFormat="1" x14ac:dyDescent="0.2">
      <c r="J272" s="175"/>
      <c r="K272" s="175"/>
    </row>
    <row r="273" spans="10:11" s="198" customFormat="1" x14ac:dyDescent="0.2">
      <c r="J273" s="175"/>
      <c r="K273" s="175"/>
    </row>
    <row r="274" spans="10:11" s="198" customFormat="1" x14ac:dyDescent="0.2">
      <c r="J274" s="175"/>
      <c r="K274" s="175"/>
    </row>
    <row r="275" spans="10:11" s="198" customFormat="1" x14ac:dyDescent="0.2">
      <c r="J275" s="175"/>
      <c r="K275" s="175"/>
    </row>
    <row r="276" spans="10:11" s="198" customFormat="1" x14ac:dyDescent="0.2">
      <c r="J276" s="175"/>
      <c r="K276" s="175"/>
    </row>
    <row r="277" spans="10:11" s="198" customFormat="1" x14ac:dyDescent="0.2">
      <c r="J277" s="175"/>
      <c r="K277" s="175"/>
    </row>
    <row r="278" spans="10:11" s="198" customFormat="1" ht="15" customHeight="1" x14ac:dyDescent="0.2">
      <c r="J278" s="175"/>
      <c r="K278" s="175"/>
    </row>
    <row r="279" spans="10:11" s="198" customFormat="1" ht="15" customHeight="1" x14ac:dyDescent="0.2">
      <c r="J279" s="175"/>
      <c r="K279" s="175"/>
    </row>
    <row r="280" spans="10:11" s="198" customFormat="1" x14ac:dyDescent="0.2">
      <c r="J280" s="175"/>
      <c r="K280" s="175"/>
    </row>
    <row r="281" spans="10:11" s="198" customFormat="1" x14ac:dyDescent="0.2">
      <c r="J281" s="175"/>
      <c r="K281" s="175"/>
    </row>
    <row r="282" spans="10:11" s="198" customFormat="1" x14ac:dyDescent="0.2">
      <c r="J282" s="175"/>
      <c r="K282" s="175"/>
    </row>
    <row r="283" spans="10:11" s="198" customFormat="1" x14ac:dyDescent="0.2">
      <c r="J283" s="175"/>
      <c r="K283" s="175"/>
    </row>
    <row r="284" spans="10:11" s="198" customFormat="1" x14ac:dyDescent="0.2">
      <c r="J284" s="175"/>
      <c r="K284" s="175"/>
    </row>
    <row r="285" spans="10:11" s="198" customFormat="1" x14ac:dyDescent="0.2">
      <c r="J285" s="175"/>
      <c r="K285" s="175"/>
    </row>
    <row r="286" spans="10:11" s="198" customFormat="1" x14ac:dyDescent="0.2">
      <c r="J286" s="175"/>
      <c r="K286" s="175"/>
    </row>
    <row r="287" spans="10:11" s="198" customFormat="1" x14ac:dyDescent="0.2">
      <c r="J287" s="175"/>
      <c r="K287" s="175"/>
    </row>
    <row r="288" spans="10:11" s="198" customFormat="1" x14ac:dyDescent="0.2">
      <c r="J288" s="175"/>
      <c r="K288" s="175"/>
    </row>
    <row r="289" spans="10:11" s="198" customFormat="1" x14ac:dyDescent="0.2">
      <c r="J289" s="175"/>
      <c r="K289" s="175"/>
    </row>
    <row r="290" spans="10:11" s="198" customFormat="1" x14ac:dyDescent="0.2">
      <c r="J290" s="175"/>
      <c r="K290" s="175"/>
    </row>
    <row r="291" spans="10:11" s="198" customFormat="1" x14ac:dyDescent="0.2">
      <c r="J291" s="175"/>
      <c r="K291" s="175"/>
    </row>
    <row r="292" spans="10:11" s="198" customFormat="1" x14ac:dyDescent="0.2">
      <c r="J292" s="175"/>
      <c r="K292" s="175"/>
    </row>
    <row r="293" spans="10:11" s="198" customFormat="1" x14ac:dyDescent="0.2">
      <c r="J293" s="175"/>
      <c r="K293" s="175"/>
    </row>
    <row r="294" spans="10:11" s="198" customFormat="1" x14ac:dyDescent="0.2">
      <c r="J294" s="175"/>
      <c r="K294" s="175"/>
    </row>
    <row r="295" spans="10:11" s="198" customFormat="1" x14ac:dyDescent="0.2">
      <c r="J295" s="175"/>
      <c r="K295" s="175"/>
    </row>
    <row r="296" spans="10:11" s="198" customFormat="1" x14ac:dyDescent="0.2">
      <c r="J296" s="175"/>
      <c r="K296" s="175"/>
    </row>
    <row r="297" spans="10:11" s="198" customFormat="1" x14ac:dyDescent="0.2">
      <c r="J297" s="175"/>
      <c r="K297" s="175"/>
    </row>
    <row r="298" spans="10:11" s="198" customFormat="1" x14ac:dyDescent="0.2">
      <c r="J298" s="175"/>
      <c r="K298" s="175"/>
    </row>
    <row r="299" spans="10:11" s="198" customFormat="1" x14ac:dyDescent="0.2">
      <c r="J299" s="175"/>
      <c r="K299" s="175"/>
    </row>
    <row r="300" spans="10:11" s="198" customFormat="1" x14ac:dyDescent="0.2">
      <c r="J300" s="175"/>
      <c r="K300" s="175"/>
    </row>
    <row r="301" spans="10:11" s="198" customFormat="1" x14ac:dyDescent="0.2">
      <c r="J301" s="175"/>
      <c r="K301" s="175"/>
    </row>
    <row r="302" spans="10:11" s="198" customFormat="1" x14ac:dyDescent="0.2">
      <c r="J302" s="175"/>
      <c r="K302" s="175"/>
    </row>
    <row r="303" spans="10:11" s="198" customFormat="1" x14ac:dyDescent="0.2">
      <c r="J303" s="175"/>
      <c r="K303" s="175"/>
    </row>
    <row r="304" spans="10:11" s="198" customFormat="1" x14ac:dyDescent="0.2">
      <c r="J304" s="175"/>
      <c r="K304" s="175"/>
    </row>
    <row r="305" spans="10:11" s="198" customFormat="1" x14ac:dyDescent="0.2">
      <c r="J305" s="175"/>
      <c r="K305" s="175"/>
    </row>
    <row r="306" spans="10:11" s="198" customFormat="1" x14ac:dyDescent="0.2">
      <c r="J306" s="175"/>
      <c r="K306" s="175"/>
    </row>
    <row r="307" spans="10:11" s="198" customFormat="1" x14ac:dyDescent="0.2">
      <c r="J307" s="175"/>
      <c r="K307" s="175"/>
    </row>
    <row r="308" spans="10:11" s="198" customFormat="1" x14ac:dyDescent="0.2">
      <c r="J308" s="175"/>
      <c r="K308" s="175"/>
    </row>
    <row r="309" spans="10:11" s="198" customFormat="1" x14ac:dyDescent="0.2">
      <c r="J309" s="175"/>
      <c r="K309" s="175"/>
    </row>
    <row r="310" spans="10:11" s="198" customFormat="1" x14ac:dyDescent="0.2">
      <c r="J310" s="175"/>
      <c r="K310" s="175"/>
    </row>
    <row r="311" spans="10:11" s="198" customFormat="1" x14ac:dyDescent="0.2">
      <c r="J311" s="175"/>
      <c r="K311" s="175"/>
    </row>
    <row r="312" spans="10:11" s="198" customFormat="1" x14ac:dyDescent="0.2">
      <c r="J312" s="175"/>
      <c r="K312" s="175"/>
    </row>
    <row r="313" spans="10:11" s="198" customFormat="1" x14ac:dyDescent="0.2">
      <c r="J313" s="175"/>
      <c r="K313" s="175"/>
    </row>
    <row r="314" spans="10:11" s="198" customFormat="1" x14ac:dyDescent="0.2">
      <c r="J314" s="175"/>
      <c r="K314" s="175"/>
    </row>
    <row r="315" spans="10:11" s="198" customFormat="1" x14ac:dyDescent="0.2">
      <c r="J315" s="175"/>
      <c r="K315" s="175"/>
    </row>
    <row r="316" spans="10:11" s="198" customFormat="1" x14ac:dyDescent="0.2">
      <c r="J316" s="175"/>
      <c r="K316" s="175"/>
    </row>
    <row r="317" spans="10:11" s="198" customFormat="1" x14ac:dyDescent="0.2">
      <c r="J317" s="175"/>
      <c r="K317" s="175"/>
    </row>
    <row r="318" spans="10:11" s="198" customFormat="1" x14ac:dyDescent="0.2">
      <c r="J318" s="175"/>
      <c r="K318" s="175"/>
    </row>
    <row r="319" spans="10:11" s="198" customFormat="1" x14ac:dyDescent="0.2">
      <c r="J319" s="175"/>
      <c r="K319" s="175"/>
    </row>
    <row r="320" spans="10:11" s="198" customFormat="1" x14ac:dyDescent="0.2">
      <c r="J320" s="175"/>
      <c r="K320" s="175"/>
    </row>
    <row r="321" spans="10:11" s="198" customFormat="1" x14ac:dyDescent="0.2">
      <c r="J321" s="175"/>
      <c r="K321" s="175"/>
    </row>
    <row r="322" spans="10:11" s="198" customFormat="1" x14ac:dyDescent="0.2">
      <c r="J322" s="175"/>
      <c r="K322" s="175"/>
    </row>
    <row r="323" spans="10:11" s="198" customFormat="1" x14ac:dyDescent="0.2">
      <c r="J323" s="175"/>
      <c r="K323" s="175"/>
    </row>
    <row r="324" spans="10:11" s="198" customFormat="1" x14ac:dyDescent="0.2">
      <c r="J324" s="175"/>
      <c r="K324" s="175"/>
    </row>
    <row r="325" spans="10:11" s="198" customFormat="1" x14ac:dyDescent="0.2">
      <c r="J325" s="175"/>
      <c r="K325" s="175"/>
    </row>
    <row r="326" spans="10:11" s="198" customFormat="1" x14ac:dyDescent="0.2">
      <c r="J326" s="175"/>
      <c r="K326" s="175"/>
    </row>
    <row r="327" spans="10:11" s="198" customFormat="1" x14ac:dyDescent="0.2">
      <c r="J327" s="175"/>
      <c r="K327" s="175"/>
    </row>
    <row r="328" spans="10:11" s="198" customFormat="1" x14ac:dyDescent="0.2">
      <c r="J328" s="175"/>
      <c r="K328" s="175"/>
    </row>
    <row r="329" spans="10:11" s="198" customFormat="1" x14ac:dyDescent="0.2">
      <c r="J329" s="175"/>
      <c r="K329" s="175"/>
    </row>
    <row r="330" spans="10:11" s="198" customFormat="1" x14ac:dyDescent="0.2">
      <c r="J330" s="175"/>
      <c r="K330" s="175"/>
    </row>
    <row r="331" spans="10:11" s="198" customFormat="1" x14ac:dyDescent="0.2">
      <c r="J331" s="175"/>
      <c r="K331" s="175"/>
    </row>
    <row r="332" spans="10:11" s="198" customFormat="1" x14ac:dyDescent="0.2">
      <c r="J332" s="175"/>
      <c r="K332" s="175"/>
    </row>
    <row r="333" spans="10:11" s="198" customFormat="1" x14ac:dyDescent="0.2">
      <c r="J333" s="175"/>
      <c r="K333" s="175"/>
    </row>
    <row r="334" spans="10:11" s="198" customFormat="1" x14ac:dyDescent="0.2">
      <c r="J334" s="175"/>
      <c r="K334" s="175"/>
    </row>
    <row r="335" spans="10:11" s="198" customFormat="1" x14ac:dyDescent="0.2">
      <c r="J335" s="175"/>
      <c r="K335" s="175"/>
    </row>
    <row r="336" spans="10:11" s="198" customFormat="1" x14ac:dyDescent="0.2">
      <c r="J336" s="175"/>
      <c r="K336" s="175"/>
    </row>
    <row r="337" spans="10:11" s="198" customFormat="1" x14ac:dyDescent="0.2">
      <c r="J337" s="175"/>
      <c r="K337" s="175"/>
    </row>
    <row r="338" spans="10:11" s="198" customFormat="1" x14ac:dyDescent="0.2">
      <c r="J338" s="175"/>
      <c r="K338" s="175"/>
    </row>
    <row r="339" spans="10:11" s="198" customFormat="1" x14ac:dyDescent="0.2">
      <c r="J339" s="175"/>
      <c r="K339" s="175"/>
    </row>
    <row r="340" spans="10:11" s="198" customFormat="1" x14ac:dyDescent="0.2">
      <c r="J340" s="175"/>
      <c r="K340" s="175"/>
    </row>
    <row r="341" spans="10:11" s="198" customFormat="1" x14ac:dyDescent="0.2">
      <c r="J341" s="175"/>
      <c r="K341" s="175"/>
    </row>
    <row r="342" spans="10:11" s="198" customFormat="1" x14ac:dyDescent="0.2">
      <c r="J342" s="175"/>
      <c r="K342" s="175"/>
    </row>
    <row r="343" spans="10:11" s="198" customFormat="1" x14ac:dyDescent="0.2">
      <c r="J343" s="175"/>
      <c r="K343" s="175"/>
    </row>
    <row r="344" spans="10:11" s="198" customFormat="1" x14ac:dyDescent="0.2">
      <c r="J344" s="175"/>
      <c r="K344" s="175"/>
    </row>
    <row r="345" spans="10:11" s="198" customFormat="1" x14ac:dyDescent="0.2">
      <c r="J345" s="175"/>
      <c r="K345" s="175"/>
    </row>
    <row r="346" spans="10:11" s="198" customFormat="1" x14ac:dyDescent="0.2">
      <c r="J346" s="175"/>
      <c r="K346" s="175"/>
    </row>
    <row r="347" spans="10:11" s="198" customFormat="1" x14ac:dyDescent="0.2">
      <c r="J347" s="175"/>
      <c r="K347" s="175"/>
    </row>
    <row r="348" spans="10:11" s="198" customFormat="1" x14ac:dyDescent="0.2">
      <c r="J348" s="175"/>
      <c r="K348" s="175"/>
    </row>
    <row r="349" spans="10:11" s="198" customFormat="1" x14ac:dyDescent="0.2">
      <c r="J349" s="175"/>
      <c r="K349" s="175"/>
    </row>
    <row r="350" spans="10:11" s="198" customFormat="1" x14ac:dyDescent="0.2">
      <c r="J350" s="175"/>
      <c r="K350" s="175"/>
    </row>
    <row r="351" spans="10:11" s="198" customFormat="1" x14ac:dyDescent="0.2">
      <c r="J351" s="175"/>
      <c r="K351" s="175"/>
    </row>
    <row r="352" spans="10:11" s="198" customFormat="1" x14ac:dyDescent="0.2">
      <c r="J352" s="175"/>
      <c r="K352" s="175"/>
    </row>
    <row r="353" spans="10:11" s="198" customFormat="1" x14ac:dyDescent="0.2">
      <c r="J353" s="175"/>
      <c r="K353" s="175"/>
    </row>
    <row r="354" spans="10:11" s="198" customFormat="1" x14ac:dyDescent="0.2">
      <c r="J354" s="175"/>
      <c r="K354" s="175"/>
    </row>
    <row r="355" spans="10:11" s="198" customFormat="1" x14ac:dyDescent="0.2">
      <c r="J355" s="175"/>
      <c r="K355" s="175"/>
    </row>
    <row r="356" spans="10:11" s="198" customFormat="1" x14ac:dyDescent="0.2">
      <c r="J356" s="175"/>
      <c r="K356" s="175"/>
    </row>
    <row r="357" spans="10:11" s="198" customFormat="1" x14ac:dyDescent="0.2">
      <c r="J357" s="175"/>
      <c r="K357" s="175"/>
    </row>
    <row r="358" spans="10:11" s="198" customFormat="1" x14ac:dyDescent="0.2">
      <c r="J358" s="175"/>
      <c r="K358" s="175"/>
    </row>
    <row r="359" spans="10:11" s="198" customFormat="1" x14ac:dyDescent="0.2">
      <c r="J359" s="175"/>
      <c r="K359" s="175"/>
    </row>
    <row r="360" spans="10:11" s="198" customFormat="1" x14ac:dyDescent="0.2">
      <c r="J360" s="175"/>
      <c r="K360" s="175"/>
    </row>
    <row r="361" spans="10:11" s="198" customFormat="1" x14ac:dyDescent="0.2">
      <c r="J361" s="175"/>
      <c r="K361" s="175"/>
    </row>
    <row r="362" spans="10:11" s="198" customFormat="1" x14ac:dyDescent="0.2">
      <c r="J362" s="175"/>
      <c r="K362" s="175"/>
    </row>
    <row r="363" spans="10:11" s="198" customFormat="1" x14ac:dyDescent="0.2">
      <c r="J363" s="175"/>
      <c r="K363" s="175"/>
    </row>
    <row r="364" spans="10:11" s="198" customFormat="1" x14ac:dyDescent="0.2">
      <c r="J364" s="175"/>
      <c r="K364" s="175"/>
    </row>
    <row r="365" spans="10:11" s="198" customFormat="1" x14ac:dyDescent="0.2">
      <c r="J365" s="175"/>
      <c r="K365" s="175"/>
    </row>
    <row r="366" spans="10:11" s="198" customFormat="1" x14ac:dyDescent="0.2">
      <c r="J366" s="175"/>
      <c r="K366" s="175"/>
    </row>
    <row r="367" spans="10:11" s="198" customFormat="1" x14ac:dyDescent="0.2">
      <c r="J367" s="175"/>
      <c r="K367" s="175"/>
    </row>
    <row r="368" spans="10:11" s="198" customFormat="1" x14ac:dyDescent="0.2">
      <c r="J368" s="175"/>
      <c r="K368" s="175"/>
    </row>
    <row r="369" spans="10:11" s="198" customFormat="1" x14ac:dyDescent="0.2">
      <c r="J369" s="175"/>
      <c r="K369" s="175"/>
    </row>
    <row r="370" spans="10:11" s="198" customFormat="1" x14ac:dyDescent="0.2">
      <c r="J370" s="175"/>
      <c r="K370" s="175"/>
    </row>
    <row r="371" spans="10:11" s="198" customFormat="1" x14ac:dyDescent="0.2">
      <c r="J371" s="175"/>
      <c r="K371" s="175"/>
    </row>
    <row r="372" spans="10:11" s="198" customFormat="1" x14ac:dyDescent="0.2">
      <c r="J372" s="175"/>
      <c r="K372" s="175"/>
    </row>
    <row r="373" spans="10:11" s="198" customFormat="1" x14ac:dyDescent="0.2">
      <c r="J373" s="175"/>
      <c r="K373" s="175"/>
    </row>
    <row r="374" spans="10:11" s="198" customFormat="1" x14ac:dyDescent="0.2">
      <c r="J374" s="175"/>
      <c r="K374" s="175"/>
    </row>
    <row r="375" spans="10:11" s="198" customFormat="1" x14ac:dyDescent="0.2">
      <c r="J375" s="175"/>
      <c r="K375" s="175"/>
    </row>
    <row r="376" spans="10:11" s="198" customFormat="1" x14ac:dyDescent="0.2">
      <c r="J376" s="175"/>
      <c r="K376" s="175"/>
    </row>
    <row r="377" spans="10:11" s="198" customFormat="1" x14ac:dyDescent="0.2">
      <c r="J377" s="175"/>
      <c r="K377" s="175"/>
    </row>
    <row r="378" spans="10:11" s="198" customFormat="1" x14ac:dyDescent="0.2">
      <c r="J378" s="175"/>
      <c r="K378" s="175"/>
    </row>
    <row r="379" spans="10:11" s="198" customFormat="1" x14ac:dyDescent="0.2">
      <c r="J379" s="175"/>
      <c r="K379" s="175"/>
    </row>
    <row r="380" spans="10:11" s="198" customFormat="1" x14ac:dyDescent="0.2">
      <c r="J380" s="175"/>
      <c r="K380" s="175"/>
    </row>
    <row r="381" spans="10:11" s="198" customFormat="1" x14ac:dyDescent="0.2">
      <c r="J381" s="175"/>
      <c r="K381" s="175"/>
    </row>
    <row r="382" spans="10:11" s="198" customFormat="1" x14ac:dyDescent="0.2">
      <c r="J382" s="175"/>
      <c r="K382" s="175"/>
    </row>
    <row r="383" spans="10:11" s="198" customFormat="1" x14ac:dyDescent="0.2">
      <c r="J383" s="175"/>
      <c r="K383" s="175"/>
    </row>
    <row r="384" spans="10:11" s="198" customFormat="1" x14ac:dyDescent="0.2">
      <c r="J384" s="175"/>
      <c r="K384" s="175"/>
    </row>
    <row r="385" spans="10:11" s="198" customFormat="1" x14ac:dyDescent="0.2">
      <c r="J385" s="175"/>
      <c r="K385" s="175"/>
    </row>
    <row r="386" spans="10:11" s="198" customFormat="1" x14ac:dyDescent="0.2">
      <c r="J386" s="175"/>
      <c r="K386" s="175"/>
    </row>
    <row r="387" spans="10:11" s="198" customFormat="1" x14ac:dyDescent="0.2">
      <c r="J387" s="175"/>
      <c r="K387" s="175"/>
    </row>
    <row r="388" spans="10:11" s="198" customFormat="1" x14ac:dyDescent="0.2">
      <c r="J388" s="175"/>
      <c r="K388" s="175"/>
    </row>
    <row r="389" spans="10:11" s="198" customFormat="1" x14ac:dyDescent="0.2">
      <c r="J389" s="175"/>
      <c r="K389" s="175"/>
    </row>
    <row r="390" spans="10:11" s="198" customFormat="1" x14ac:dyDescent="0.2">
      <c r="J390" s="175"/>
      <c r="K390" s="175"/>
    </row>
    <row r="391" spans="10:11" s="198" customFormat="1" x14ac:dyDescent="0.2">
      <c r="J391" s="175"/>
      <c r="K391" s="175"/>
    </row>
    <row r="392" spans="10:11" s="198" customFormat="1" x14ac:dyDescent="0.2">
      <c r="J392" s="175"/>
      <c r="K392" s="175"/>
    </row>
    <row r="393" spans="10:11" s="198" customFormat="1" x14ac:dyDescent="0.2">
      <c r="J393" s="175"/>
      <c r="K393" s="175"/>
    </row>
    <row r="394" spans="10:11" s="198" customFormat="1" x14ac:dyDescent="0.2">
      <c r="J394" s="175"/>
      <c r="K394" s="175"/>
    </row>
    <row r="395" spans="10:11" s="198" customFormat="1" x14ac:dyDescent="0.2">
      <c r="J395" s="175"/>
      <c r="K395" s="175"/>
    </row>
    <row r="396" spans="10:11" s="198" customFormat="1" x14ac:dyDescent="0.2">
      <c r="J396" s="175"/>
      <c r="K396" s="175"/>
    </row>
    <row r="397" spans="10:11" s="198" customFormat="1" x14ac:dyDescent="0.2">
      <c r="J397" s="175"/>
      <c r="K397" s="175"/>
    </row>
    <row r="398" spans="10:11" s="198" customFormat="1" x14ac:dyDescent="0.2">
      <c r="J398" s="175"/>
      <c r="K398" s="175"/>
    </row>
    <row r="399" spans="10:11" s="198" customFormat="1" x14ac:dyDescent="0.2">
      <c r="J399" s="175"/>
      <c r="K399" s="175"/>
    </row>
    <row r="400" spans="10:11" s="198" customFormat="1" x14ac:dyDescent="0.2">
      <c r="J400" s="175"/>
      <c r="K400" s="175"/>
    </row>
    <row r="401" spans="10:11" s="198" customFormat="1" x14ac:dyDescent="0.2">
      <c r="J401" s="175"/>
      <c r="K401" s="175"/>
    </row>
    <row r="402" spans="10:11" s="198" customFormat="1" x14ac:dyDescent="0.2">
      <c r="J402" s="175"/>
      <c r="K402" s="175"/>
    </row>
    <row r="403" spans="10:11" s="198" customFormat="1" x14ac:dyDescent="0.2">
      <c r="J403" s="175"/>
      <c r="K403" s="175"/>
    </row>
    <row r="404" spans="10:11" s="198" customFormat="1" x14ac:dyDescent="0.2">
      <c r="J404" s="175"/>
      <c r="K404" s="175"/>
    </row>
    <row r="405" spans="10:11" s="198" customFormat="1" x14ac:dyDescent="0.2">
      <c r="J405" s="175"/>
      <c r="K405" s="175"/>
    </row>
    <row r="406" spans="10:11" s="198" customFormat="1" x14ac:dyDescent="0.2">
      <c r="J406" s="175"/>
      <c r="K406" s="175"/>
    </row>
    <row r="407" spans="10:11" s="198" customFormat="1" x14ac:dyDescent="0.2">
      <c r="J407" s="175"/>
      <c r="K407" s="175"/>
    </row>
    <row r="408" spans="10:11" s="198" customFormat="1" x14ac:dyDescent="0.2">
      <c r="J408" s="175"/>
      <c r="K408" s="175"/>
    </row>
    <row r="409" spans="10:11" s="198" customFormat="1" x14ac:dyDescent="0.2">
      <c r="J409" s="175"/>
      <c r="K409" s="175"/>
    </row>
    <row r="410" spans="10:11" s="198" customFormat="1" x14ac:dyDescent="0.2">
      <c r="J410" s="175"/>
      <c r="K410" s="175"/>
    </row>
    <row r="411" spans="10:11" s="198" customFormat="1" x14ac:dyDescent="0.2">
      <c r="J411" s="175"/>
      <c r="K411" s="175"/>
    </row>
    <row r="412" spans="10:11" s="198" customFormat="1" x14ac:dyDescent="0.2">
      <c r="J412" s="175"/>
      <c r="K412" s="175"/>
    </row>
    <row r="413" spans="10:11" s="198" customFormat="1" x14ac:dyDescent="0.2">
      <c r="J413" s="175"/>
      <c r="K413" s="175"/>
    </row>
    <row r="414" spans="10:11" s="198" customFormat="1" x14ac:dyDescent="0.2">
      <c r="J414" s="175"/>
      <c r="K414" s="175"/>
    </row>
    <row r="415" spans="10:11" s="198" customFormat="1" x14ac:dyDescent="0.2">
      <c r="J415" s="175"/>
      <c r="K415" s="175"/>
    </row>
    <row r="416" spans="10:11" s="198" customFormat="1" x14ac:dyDescent="0.2">
      <c r="J416" s="175"/>
      <c r="K416" s="175"/>
    </row>
    <row r="417" spans="10:11" s="198" customFormat="1" x14ac:dyDescent="0.2">
      <c r="J417" s="175"/>
      <c r="K417" s="175"/>
    </row>
    <row r="418" spans="10:11" s="198" customFormat="1" x14ac:dyDescent="0.2">
      <c r="J418" s="175"/>
      <c r="K418" s="175"/>
    </row>
    <row r="419" spans="10:11" s="198" customFormat="1" x14ac:dyDescent="0.2">
      <c r="J419" s="175"/>
      <c r="K419" s="175"/>
    </row>
    <row r="420" spans="10:11" s="198" customFormat="1" x14ac:dyDescent="0.2">
      <c r="J420" s="175"/>
      <c r="K420" s="175"/>
    </row>
    <row r="421" spans="10:11" s="198" customFormat="1" x14ac:dyDescent="0.2">
      <c r="J421" s="175"/>
      <c r="K421" s="175"/>
    </row>
    <row r="422" spans="10:11" s="198" customFormat="1" x14ac:dyDescent="0.2">
      <c r="J422" s="175"/>
      <c r="K422" s="175"/>
    </row>
    <row r="423" spans="10:11" s="198" customFormat="1" x14ac:dyDescent="0.2">
      <c r="J423" s="175"/>
      <c r="K423" s="175"/>
    </row>
    <row r="424" spans="10:11" s="198" customFormat="1" x14ac:dyDescent="0.2">
      <c r="J424" s="175"/>
      <c r="K424" s="175"/>
    </row>
    <row r="425" spans="10:11" s="198" customFormat="1" x14ac:dyDescent="0.2">
      <c r="J425" s="175"/>
      <c r="K425" s="175"/>
    </row>
    <row r="426" spans="10:11" s="198" customFormat="1" x14ac:dyDescent="0.2">
      <c r="J426" s="175"/>
      <c r="K426" s="175"/>
    </row>
    <row r="427" spans="10:11" s="198" customFormat="1" x14ac:dyDescent="0.2">
      <c r="J427" s="175"/>
      <c r="K427" s="175"/>
    </row>
    <row r="428" spans="10:11" s="198" customFormat="1" x14ac:dyDescent="0.2">
      <c r="J428" s="175"/>
      <c r="K428" s="175"/>
    </row>
    <row r="429" spans="10:11" s="198" customFormat="1" x14ac:dyDescent="0.2">
      <c r="J429" s="175"/>
      <c r="K429" s="175"/>
    </row>
    <row r="430" spans="10:11" s="198" customFormat="1" x14ac:dyDescent="0.2">
      <c r="J430" s="175"/>
      <c r="K430" s="175"/>
    </row>
    <row r="431" spans="10:11" s="198" customFormat="1" x14ac:dyDescent="0.2">
      <c r="J431" s="175"/>
      <c r="K431" s="175"/>
    </row>
    <row r="432" spans="10:11" s="198" customFormat="1" x14ac:dyDescent="0.2">
      <c r="J432" s="175"/>
      <c r="K432" s="175"/>
    </row>
    <row r="433" spans="10:11" s="198" customFormat="1" x14ac:dyDescent="0.2">
      <c r="J433" s="175"/>
      <c r="K433" s="175"/>
    </row>
    <row r="434" spans="10:11" s="198" customFormat="1" x14ac:dyDescent="0.2">
      <c r="J434" s="175"/>
      <c r="K434" s="175"/>
    </row>
    <row r="435" spans="10:11" s="198" customFormat="1" x14ac:dyDescent="0.2">
      <c r="J435" s="175"/>
      <c r="K435" s="175"/>
    </row>
    <row r="436" spans="10:11" s="198" customFormat="1" x14ac:dyDescent="0.2"/>
    <row r="437" spans="10:11" s="198" customFormat="1" x14ac:dyDescent="0.2"/>
    <row r="438" spans="10:11" s="198" customFormat="1" x14ac:dyDescent="0.2"/>
    <row r="439" spans="10:11" s="198" customFormat="1" x14ac:dyDescent="0.2"/>
    <row r="440" spans="10:11" s="198" customFormat="1" x14ac:dyDescent="0.2"/>
    <row r="441" spans="10:11" s="198" customFormat="1" x14ac:dyDescent="0.2"/>
    <row r="442" spans="10:11" s="198" customFormat="1" x14ac:dyDescent="0.2"/>
    <row r="443" spans="10:11" s="198" customFormat="1" x14ac:dyDescent="0.2"/>
    <row r="444" spans="10:11" s="198" customFormat="1" x14ac:dyDescent="0.2"/>
    <row r="445" spans="10:11" s="198" customFormat="1" x14ac:dyDescent="0.2"/>
    <row r="446" spans="10:11" s="198" customFormat="1" x14ac:dyDescent="0.2"/>
    <row r="447" spans="10:11" s="198" customFormat="1" x14ac:dyDescent="0.2"/>
    <row r="448" spans="10:11" s="198" customFormat="1" x14ac:dyDescent="0.2"/>
    <row r="449" s="198" customFormat="1" x14ac:dyDescent="0.2"/>
    <row r="450" s="198" customFormat="1" x14ac:dyDescent="0.2"/>
    <row r="451" s="198" customFormat="1" x14ac:dyDescent="0.2"/>
    <row r="452" s="198" customFormat="1" x14ac:dyDescent="0.2"/>
    <row r="453" s="198" customFormat="1" x14ac:dyDescent="0.2"/>
    <row r="454" s="198" customFormat="1" x14ac:dyDescent="0.2"/>
    <row r="455" s="198" customFormat="1" x14ac:dyDescent="0.2"/>
    <row r="456" s="198" customFormat="1" x14ac:dyDescent="0.2"/>
    <row r="457" s="198" customFormat="1" x14ac:dyDescent="0.2"/>
    <row r="458" s="198" customFormat="1" x14ac:dyDescent="0.2"/>
    <row r="459" s="198" customFormat="1" x14ac:dyDescent="0.2"/>
    <row r="460" s="198" customFormat="1" x14ac:dyDescent="0.2"/>
    <row r="461" s="198" customFormat="1" x14ac:dyDescent="0.2"/>
    <row r="462" s="198" customFormat="1" x14ac:dyDescent="0.2"/>
    <row r="463" s="198" customFormat="1" x14ac:dyDescent="0.2"/>
    <row r="464" s="198" customFormat="1" x14ac:dyDescent="0.2"/>
    <row r="465" s="198" customFormat="1" x14ac:dyDescent="0.2"/>
    <row r="466" s="198" customFormat="1" x14ac:dyDescent="0.2"/>
    <row r="467" s="198" customFormat="1" x14ac:dyDescent="0.2"/>
    <row r="468" s="198" customFormat="1" x14ac:dyDescent="0.2"/>
    <row r="469" s="198" customFormat="1" x14ac:dyDescent="0.2"/>
    <row r="470" s="198" customFormat="1" x14ac:dyDescent="0.2"/>
    <row r="471" s="198" customFormat="1" x14ac:dyDescent="0.2"/>
    <row r="472" s="198" customFormat="1" x14ac:dyDescent="0.2"/>
    <row r="473" s="198" customFormat="1" x14ac:dyDescent="0.2"/>
    <row r="474" s="198" customFormat="1" x14ac:dyDescent="0.2"/>
    <row r="475" s="198" customFormat="1" x14ac:dyDescent="0.2"/>
    <row r="476" s="198" customFormat="1" x14ac:dyDescent="0.2"/>
    <row r="477" s="198" customFormat="1" x14ac:dyDescent="0.2"/>
    <row r="478" s="198" customFormat="1" x14ac:dyDescent="0.2"/>
    <row r="479" s="198" customFormat="1" x14ac:dyDescent="0.2"/>
    <row r="480" s="198" customFormat="1" x14ac:dyDescent="0.2"/>
    <row r="481" s="198" customFormat="1" x14ac:dyDescent="0.2"/>
    <row r="482" s="198" customFormat="1" x14ac:dyDescent="0.2"/>
    <row r="483" s="198" customFormat="1" x14ac:dyDescent="0.2"/>
  </sheetData>
  <customSheetViews>
    <customSheetView guid="{EEDFE262-3212-4308-8979-A75812D36567}" scale="90" topLeftCell="A302">
      <selection activeCell="K42" sqref="K42"/>
      <pageMargins left="0.7" right="0.7" top="0.75" bottom="0.75" header="0.3" footer="0.3"/>
      <pageSetup orientation="portrait" r:id="rId1"/>
    </customSheetView>
    <customSheetView guid="{9E4E0432-45C5-49C8-A2D4-66ACC510E1AA}" scale="90" topLeftCell="A302">
      <selection activeCell="K42" sqref="K42"/>
      <pageMargins left="0.7" right="0.7" top="0.75" bottom="0.75" header="0.3" footer="0.3"/>
      <pageSetup orientation="portrait" r:id="rId2"/>
    </customSheetView>
    <customSheetView guid="{2AFED0C1-CE42-480C-82B8-823DDDF7A1E0}" scale="90" topLeftCell="A302">
      <selection activeCell="K42" sqref="K42"/>
      <pageMargins left="0.7" right="0.7" top="0.75" bottom="0.75" header="0.3" footer="0.3"/>
      <pageSetup orientation="portrait" r:id="rId3"/>
    </customSheetView>
    <customSheetView guid="{91FCCC05-6C84-4D02-9694-06D3FEFD1EE7}" scale="90" topLeftCell="A302">
      <selection activeCell="K42" sqref="K42"/>
      <pageMargins left="0.7" right="0.7" top="0.75" bottom="0.75" header="0.3" footer="0.3"/>
      <pageSetup orientation="portrait" r:id="rId4"/>
    </customSheetView>
    <customSheetView guid="{17BBA648-1A4A-449C-8E6C-60884A976988}" scale="90" topLeftCell="A302">
      <selection activeCell="K42" sqref="K42"/>
      <pageMargins left="0.7" right="0.7" top="0.75" bottom="0.75" header="0.3" footer="0.3"/>
      <pageSetup orientation="portrait" r:id="rId5"/>
    </customSheetView>
    <customSheetView guid="{F184C93B-2BA8-46C9-B95F-A169E9E0FA0E}" scale="90" topLeftCell="A302">
      <selection activeCell="K42" sqref="K42"/>
      <pageMargins left="0.7" right="0.7" top="0.75" bottom="0.75" header="0.3" footer="0.3"/>
      <pageSetup orientation="portrait" r:id="rId6"/>
    </customSheetView>
    <customSheetView guid="{65569DE0-0783-434A-AF02-6366FB81CDD9}" scale="90" showPageBreaks="1" topLeftCell="A302">
      <selection activeCell="K42" sqref="K42"/>
      <pageMargins left="0.7" right="0.7" top="0.75" bottom="0.75" header="0.3" footer="0.3"/>
      <pageSetup orientation="portrait" r:id="rId7"/>
    </customSheetView>
    <customSheetView guid="{D1CE8A1E-8F61-425E-9602-54FEE73BDE37}" scale="90" topLeftCell="A302">
      <selection activeCell="K42" sqref="K42"/>
      <pageMargins left="0.7" right="0.7" top="0.75" bottom="0.75" header="0.3" footer="0.3"/>
      <pageSetup orientation="portrait" r:id="rId8"/>
    </customSheetView>
    <customSheetView guid="{2230BD6E-38AF-44CB-A38B-4AD049B85149}" scale="90" topLeftCell="A302">
      <selection activeCell="K42" sqref="K42"/>
      <pageMargins left="0.7" right="0.7" top="0.75" bottom="0.75" header="0.3" footer="0.3"/>
      <pageSetup orientation="portrait" r:id="rId9"/>
    </customSheetView>
    <customSheetView guid="{2C543757-0426-4C7E-95C3-18B6AC62B541}" scale="90" topLeftCell="A302">
      <selection activeCell="K42" sqref="K42"/>
      <pageMargins left="0.7" right="0.7" top="0.75" bottom="0.75" header="0.3" footer="0.3"/>
      <pageSetup orientation="portrait" r:id="rId10"/>
    </customSheetView>
    <customSheetView guid="{7C081D08-3A34-40FC-9603-A08B0852FB79}" scale="90" topLeftCell="A302">
      <selection activeCell="K42" sqref="K42"/>
      <pageMargins left="0.7" right="0.7" top="0.75" bottom="0.75" header="0.3" footer="0.3"/>
      <pageSetup orientation="portrait" r:id="rId11"/>
    </customSheetView>
    <customSheetView guid="{6E0471E8-424E-4EAB-916E-649AC290E8C7}" scale="90" topLeftCell="A302">
      <selection activeCell="K42" sqref="K42"/>
      <pageMargins left="0.7" right="0.7" top="0.75" bottom="0.75" header="0.3" footer="0.3"/>
      <pageSetup orientation="portrait" r:id="rId12"/>
    </customSheetView>
    <customSheetView guid="{9D7C660B-E13E-4EFC-B945-6DC22F8BEC0F}" scale="90" topLeftCell="A302">
      <selection activeCell="K42" sqref="K42"/>
      <pageMargins left="0.7" right="0.7" top="0.75" bottom="0.75" header="0.3" footer="0.3"/>
      <pageSetup orientation="portrait" r:id="rId13"/>
    </customSheetView>
  </customSheetViews>
  <mergeCells count="263">
    <mergeCell ref="B16:D21"/>
    <mergeCell ref="B22:D22"/>
    <mergeCell ref="E12:G12"/>
    <mergeCell ref="H12:I12"/>
    <mergeCell ref="C7:I8"/>
    <mergeCell ref="C9:I9"/>
    <mergeCell ref="B10:B11"/>
    <mergeCell ref="C10:C11"/>
    <mergeCell ref="D10:F10"/>
    <mergeCell ref="D11:F11"/>
    <mergeCell ref="H11:I11"/>
    <mergeCell ref="B12:D12"/>
    <mergeCell ref="L37:M40"/>
    <mergeCell ref="B229:B230"/>
    <mergeCell ref="C229:C230"/>
    <mergeCell ref="D229:F229"/>
    <mergeCell ref="G229:G230"/>
    <mergeCell ref="H229:I229"/>
    <mergeCell ref="D169:F169"/>
    <mergeCell ref="G169:G170"/>
    <mergeCell ref="B199:B200"/>
    <mergeCell ref="C199:C200"/>
    <mergeCell ref="G199:G200"/>
    <mergeCell ref="D199:F199"/>
    <mergeCell ref="B214:B215"/>
    <mergeCell ref="C214:C215"/>
    <mergeCell ref="G214:G215"/>
    <mergeCell ref="D214:F214"/>
    <mergeCell ref="H214:I214"/>
    <mergeCell ref="B39:B40"/>
    <mergeCell ref="C39:C40"/>
    <mergeCell ref="J216:K217"/>
    <mergeCell ref="J218:J220"/>
    <mergeCell ref="K218:K220"/>
    <mergeCell ref="K142:K144"/>
    <mergeCell ref="J167:J170"/>
    <mergeCell ref="J261:J263"/>
    <mergeCell ref="K261:K263"/>
    <mergeCell ref="J247:J249"/>
    <mergeCell ref="K247:K249"/>
    <mergeCell ref="B255:B256"/>
    <mergeCell ref="C255:I256"/>
    <mergeCell ref="B216:D216"/>
    <mergeCell ref="E216:G216"/>
    <mergeCell ref="H216:I216"/>
    <mergeCell ref="K242:K244"/>
    <mergeCell ref="C243:I243"/>
    <mergeCell ref="D244:F244"/>
    <mergeCell ref="H244:I244"/>
    <mergeCell ref="B245:D245"/>
    <mergeCell ref="E245:G245"/>
    <mergeCell ref="H245:I245"/>
    <mergeCell ref="J245:K246"/>
    <mergeCell ref="J233:J235"/>
    <mergeCell ref="K233:K235"/>
    <mergeCell ref="H230:I230"/>
    <mergeCell ref="B231:D231"/>
    <mergeCell ref="E231:G231"/>
    <mergeCell ref="H231:I231"/>
    <mergeCell ref="J231:K232"/>
    <mergeCell ref="D153:F153"/>
    <mergeCell ref="D154:F154"/>
    <mergeCell ref="H153:I153"/>
    <mergeCell ref="H154:I154"/>
    <mergeCell ref="H258:I258"/>
    <mergeCell ref="B259:D259"/>
    <mergeCell ref="E259:G259"/>
    <mergeCell ref="H259:I259"/>
    <mergeCell ref="J259:K260"/>
    <mergeCell ref="H170:I170"/>
    <mergeCell ref="B171:D171"/>
    <mergeCell ref="E171:G171"/>
    <mergeCell ref="H171:I171"/>
    <mergeCell ref="J171:K172"/>
    <mergeCell ref="B169:B170"/>
    <mergeCell ref="B166:B167"/>
    <mergeCell ref="C166:I167"/>
    <mergeCell ref="J256:J258"/>
    <mergeCell ref="K256:K258"/>
    <mergeCell ref="C257:I257"/>
    <mergeCell ref="D258:F258"/>
    <mergeCell ref="B241:B242"/>
    <mergeCell ref="C241:I242"/>
    <mergeCell ref="J242:J244"/>
    <mergeCell ref="H126:I126"/>
    <mergeCell ref="J126:K127"/>
    <mergeCell ref="J128:J130"/>
    <mergeCell ref="K128:K130"/>
    <mergeCell ref="B136:B137"/>
    <mergeCell ref="C136:I137"/>
    <mergeCell ref="J137:J139"/>
    <mergeCell ref="K137:K139"/>
    <mergeCell ref="B126:D126"/>
    <mergeCell ref="E126:G126"/>
    <mergeCell ref="J114:J116"/>
    <mergeCell ref="K114:K116"/>
    <mergeCell ref="B122:B123"/>
    <mergeCell ref="C122:I123"/>
    <mergeCell ref="J123:J125"/>
    <mergeCell ref="K123:K125"/>
    <mergeCell ref="C124:I124"/>
    <mergeCell ref="D125:F125"/>
    <mergeCell ref="H125:I125"/>
    <mergeCell ref="D111:F111"/>
    <mergeCell ref="H111:I111"/>
    <mergeCell ref="B112:D112"/>
    <mergeCell ref="E112:G112"/>
    <mergeCell ref="H112:I112"/>
    <mergeCell ref="J112:K113"/>
    <mergeCell ref="D97:F97"/>
    <mergeCell ref="H97:I97"/>
    <mergeCell ref="B98:D98"/>
    <mergeCell ref="E98:G98"/>
    <mergeCell ref="H98:I98"/>
    <mergeCell ref="J98:K99"/>
    <mergeCell ref="G96:G97"/>
    <mergeCell ref="H96:I96"/>
    <mergeCell ref="J109:J111"/>
    <mergeCell ref="K109:K111"/>
    <mergeCell ref="C110:I110"/>
    <mergeCell ref="B108:B109"/>
    <mergeCell ref="C108:I109"/>
    <mergeCell ref="J100:J102"/>
    <mergeCell ref="K100:K102"/>
    <mergeCell ref="D96:F96"/>
    <mergeCell ref="J83:K84"/>
    <mergeCell ref="K66:K68"/>
    <mergeCell ref="C67:I67"/>
    <mergeCell ref="D68:F68"/>
    <mergeCell ref="H68:I68"/>
    <mergeCell ref="B69:D69"/>
    <mergeCell ref="E69:G69"/>
    <mergeCell ref="H69:I69"/>
    <mergeCell ref="J69:K70"/>
    <mergeCell ref="B79:B80"/>
    <mergeCell ref="C79:I80"/>
    <mergeCell ref="J80:J82"/>
    <mergeCell ref="J71:J73"/>
    <mergeCell ref="K71:K73"/>
    <mergeCell ref="B65:B66"/>
    <mergeCell ref="B226:B227"/>
    <mergeCell ref="C226:I227"/>
    <mergeCell ref="C228:I228"/>
    <mergeCell ref="J227:J230"/>
    <mergeCell ref="K227:K230"/>
    <mergeCell ref="D230:F230"/>
    <mergeCell ref="B211:B212"/>
    <mergeCell ref="C211:I212"/>
    <mergeCell ref="J203:J205"/>
    <mergeCell ref="K203:K205"/>
    <mergeCell ref="B196:B197"/>
    <mergeCell ref="C196:I197"/>
    <mergeCell ref="J212:J215"/>
    <mergeCell ref="K212:K215"/>
    <mergeCell ref="C213:I213"/>
    <mergeCell ref="D215:F215"/>
    <mergeCell ref="H215:I215"/>
    <mergeCell ref="J197:J200"/>
    <mergeCell ref="K197:K200"/>
    <mergeCell ref="C198:I198"/>
    <mergeCell ref="D200:F200"/>
    <mergeCell ref="H200:I200"/>
    <mergeCell ref="B201:D201"/>
    <mergeCell ref="E201:G201"/>
    <mergeCell ref="H201:I201"/>
    <mergeCell ref="J201:K202"/>
    <mergeCell ref="H199:I199"/>
    <mergeCell ref="J188:J190"/>
    <mergeCell ref="K188:K190"/>
    <mergeCell ref="B181:B182"/>
    <mergeCell ref="C181:I182"/>
    <mergeCell ref="H169:I169"/>
    <mergeCell ref="J173:J175"/>
    <mergeCell ref="K173:K175"/>
    <mergeCell ref="C169:C170"/>
    <mergeCell ref="J182:J185"/>
    <mergeCell ref="K182:K185"/>
    <mergeCell ref="C183:I183"/>
    <mergeCell ref="D185:F185"/>
    <mergeCell ref="H185:I185"/>
    <mergeCell ref="B186:D186"/>
    <mergeCell ref="E186:G186"/>
    <mergeCell ref="H186:I186"/>
    <mergeCell ref="J186:K187"/>
    <mergeCell ref="B184:B185"/>
    <mergeCell ref="C184:C185"/>
    <mergeCell ref="D184:F184"/>
    <mergeCell ref="G184:G185"/>
    <mergeCell ref="K167:K170"/>
    <mergeCell ref="C168:I168"/>
    <mergeCell ref="D170:F170"/>
    <mergeCell ref="J158:J160"/>
    <mergeCell ref="K158:K160"/>
    <mergeCell ref="B150:B151"/>
    <mergeCell ref="C150:I151"/>
    <mergeCell ref="J151:J155"/>
    <mergeCell ref="C138:I138"/>
    <mergeCell ref="D139:F139"/>
    <mergeCell ref="H139:I139"/>
    <mergeCell ref="K151:K155"/>
    <mergeCell ref="C152:I152"/>
    <mergeCell ref="D155:F155"/>
    <mergeCell ref="H155:I155"/>
    <mergeCell ref="B156:D156"/>
    <mergeCell ref="E156:G156"/>
    <mergeCell ref="H156:I156"/>
    <mergeCell ref="J156:K157"/>
    <mergeCell ref="B140:D140"/>
    <mergeCell ref="E140:G140"/>
    <mergeCell ref="H140:I140"/>
    <mergeCell ref="J140:K141"/>
    <mergeCell ref="J142:J144"/>
    <mergeCell ref="B153:B155"/>
    <mergeCell ref="C153:C155"/>
    <mergeCell ref="G153:G155"/>
    <mergeCell ref="J43:J45"/>
    <mergeCell ref="J52:J54"/>
    <mergeCell ref="K52:K54"/>
    <mergeCell ref="D54:F54"/>
    <mergeCell ref="B55:D55"/>
    <mergeCell ref="E55:G55"/>
    <mergeCell ref="H55:I55"/>
    <mergeCell ref="J55:K56"/>
    <mergeCell ref="J94:J97"/>
    <mergeCell ref="K94:K97"/>
    <mergeCell ref="B93:B94"/>
    <mergeCell ref="C93:I94"/>
    <mergeCell ref="C95:I95"/>
    <mergeCell ref="J85:J87"/>
    <mergeCell ref="K85:K87"/>
    <mergeCell ref="B96:B97"/>
    <mergeCell ref="C96:C97"/>
    <mergeCell ref="K80:K82"/>
    <mergeCell ref="C81:I81"/>
    <mergeCell ref="D82:F82"/>
    <mergeCell ref="H82:I82"/>
    <mergeCell ref="B83:D83"/>
    <mergeCell ref="E83:G83"/>
    <mergeCell ref="H83:I83"/>
    <mergeCell ref="H184:I184"/>
    <mergeCell ref="B2:H5"/>
    <mergeCell ref="B7:B8"/>
    <mergeCell ref="C36:I37"/>
    <mergeCell ref="B36:B37"/>
    <mergeCell ref="B51:B52"/>
    <mergeCell ref="C51:I52"/>
    <mergeCell ref="J37:J40"/>
    <mergeCell ref="K37:K40"/>
    <mergeCell ref="C38:I38"/>
    <mergeCell ref="B41:D41"/>
    <mergeCell ref="E41:G41"/>
    <mergeCell ref="H41:I41"/>
    <mergeCell ref="D40:F40"/>
    <mergeCell ref="H40:I40"/>
    <mergeCell ref="D39:F39"/>
    <mergeCell ref="D34:H34"/>
    <mergeCell ref="K8:K13"/>
    <mergeCell ref="C65:I66"/>
    <mergeCell ref="J66:J68"/>
    <mergeCell ref="J57:J59"/>
    <mergeCell ref="K57:K59"/>
    <mergeCell ref="C53:I53"/>
    <mergeCell ref="H54:I54"/>
  </mergeCells>
  <pageMargins left="0.7" right="0.7" top="0.75" bottom="0.75" header="0.3" footer="0.3"/>
  <pageSetup orientation="portrait" r:id="rId14"/>
  <drawing r:id="rId15"/>
  <legacyDrawing r:id="rId16"/>
  <oleObjects>
    <mc:AlternateContent xmlns:mc="http://schemas.openxmlformats.org/markup-compatibility/2006">
      <mc:Choice Requires="x14">
        <oleObject progId="AcroExch.Document.DC" dvAspect="DVASPECT_ICON" link="[2]!''''" oleUpdate="OLEUPDATE_ONCALL" shapeId="5123">
          <objectPr defaultSize="0" dde="1" r:id="rId17">
            <anchor moveWithCells="1">
              <from>
                <xdr:col>4</xdr:col>
                <xdr:colOff>723900</xdr:colOff>
                <xdr:row>29</xdr:row>
                <xdr:rowOff>104775</xdr:rowOff>
              </from>
              <to>
                <xdr:col>4</xdr:col>
                <xdr:colOff>1638300</xdr:colOff>
                <xdr:row>31</xdr:row>
                <xdr:rowOff>247650</xdr:rowOff>
              </to>
            </anchor>
          </objectPr>
        </oleObject>
      </mc:Choice>
      <mc:Fallback>
        <oleObject progId="AcroExch.Document.DC" dvAspect="DVASPECT_ICON" link="[2]!''''" oleUpdate="OLEUPDATE_ONCALL" shapeId="5123"/>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396"/>
  <sheetViews>
    <sheetView topLeftCell="L52" zoomScaleNormal="100" workbookViewId="0">
      <selection activeCell="J49" sqref="J49"/>
    </sheetView>
  </sheetViews>
  <sheetFormatPr baseColWidth="10" defaultColWidth="11.42578125" defaultRowHeight="12" x14ac:dyDescent="0.2"/>
  <cols>
    <col min="1" max="1" width="5" style="306" customWidth="1"/>
    <col min="2" max="2" width="10.7109375" style="306" customWidth="1"/>
    <col min="3" max="3" width="34.140625" style="306" customWidth="1"/>
    <col min="4" max="4" width="18.5703125" style="306" customWidth="1"/>
    <col min="5" max="5" width="6.5703125" style="306" customWidth="1"/>
    <col min="6" max="6" width="11.42578125" style="306" customWidth="1"/>
    <col min="7" max="7" width="43.7109375" style="306" customWidth="1"/>
    <col min="8" max="8" width="5.140625" style="306" bestFit="1" customWidth="1"/>
    <col min="9" max="9" width="5.140625" style="305" customWidth="1"/>
    <col min="10" max="10" width="11.85546875" style="305" customWidth="1"/>
    <col min="11" max="11" width="15.140625" style="305" customWidth="1"/>
    <col min="12" max="12" width="48.85546875" style="305" customWidth="1"/>
    <col min="13" max="13" width="30.140625" style="305" customWidth="1"/>
    <col min="14" max="14" width="36.42578125" style="305" customWidth="1"/>
    <col min="15" max="15" width="13.28515625" style="305" bestFit="1" customWidth="1"/>
    <col min="16" max="16" width="3" style="305" bestFit="1" customWidth="1"/>
    <col min="17" max="17" width="7.7109375" style="305" customWidth="1"/>
    <col min="18" max="18" width="19.5703125" style="305" customWidth="1"/>
    <col min="19" max="19" width="37.7109375" style="305" bestFit="1" customWidth="1"/>
    <col min="20" max="20" width="2.28515625" style="305" bestFit="1" customWidth="1"/>
    <col min="21" max="21" width="3.5703125" style="305" bestFit="1" customWidth="1"/>
    <col min="22" max="23" width="11.42578125" style="305"/>
    <col min="24" max="24" width="7.5703125" style="305" bestFit="1" customWidth="1"/>
    <col min="25" max="25" width="6" style="305" bestFit="1" customWidth="1"/>
    <col min="26" max="26" width="11.42578125" style="305"/>
    <col min="27" max="27" width="37.140625" style="305" bestFit="1" customWidth="1"/>
    <col min="28" max="82" width="11.42578125" style="305"/>
    <col min="83" max="16384" width="11.42578125" style="306"/>
  </cols>
  <sheetData>
    <row r="1" spans="1:42" ht="12.75" thickBot="1" x14ac:dyDescent="0.25">
      <c r="A1" s="305"/>
      <c r="B1" s="305"/>
      <c r="C1" s="305"/>
      <c r="D1" s="305"/>
      <c r="E1" s="305"/>
      <c r="F1" s="305"/>
      <c r="G1" s="305"/>
      <c r="H1" s="305"/>
    </row>
    <row r="2" spans="1:42" ht="67.5" customHeight="1" thickBot="1" x14ac:dyDescent="0.25">
      <c r="A2" s="305"/>
      <c r="B2" s="927" t="s">
        <v>653</v>
      </c>
      <c r="C2" s="928"/>
      <c r="D2" s="928"/>
      <c r="E2" s="928"/>
      <c r="F2" s="928"/>
      <c r="G2" s="929"/>
      <c r="H2" s="260"/>
      <c r="I2" s="307"/>
      <c r="J2" s="940" t="s">
        <v>492</v>
      </c>
      <c r="K2" s="941"/>
      <c r="L2" s="941"/>
      <c r="M2" s="308" t="s">
        <v>1045</v>
      </c>
      <c r="N2" s="309"/>
      <c r="O2" s="309"/>
      <c r="P2" s="309"/>
      <c r="Q2" s="309"/>
      <c r="R2" s="309"/>
    </row>
    <row r="3" spans="1:42" ht="15.75" customHeight="1" thickBot="1" x14ac:dyDescent="0.25">
      <c r="A3" s="305"/>
      <c r="B3" s="930"/>
      <c r="C3" s="930"/>
      <c r="D3" s="930"/>
      <c r="E3" s="930"/>
      <c r="F3" s="310"/>
      <c r="G3" s="310"/>
      <c r="H3" s="310"/>
      <c r="I3" s="307"/>
      <c r="J3" s="311"/>
      <c r="K3" s="312"/>
      <c r="L3" s="312"/>
      <c r="M3" s="312"/>
      <c r="N3" s="312"/>
      <c r="O3" s="312"/>
      <c r="P3" s="312"/>
      <c r="Q3" s="312"/>
      <c r="R3" s="312"/>
      <c r="AA3" s="512" t="s">
        <v>738</v>
      </c>
    </row>
    <row r="4" spans="1:42" ht="13.5" customHeight="1" x14ac:dyDescent="0.2">
      <c r="A4" s="305"/>
      <c r="B4" s="313" t="s">
        <v>473</v>
      </c>
      <c r="C4" s="314" t="s">
        <v>474</v>
      </c>
      <c r="D4" s="314" t="s">
        <v>475</v>
      </c>
      <c r="E4" s="315" t="s">
        <v>476</v>
      </c>
      <c r="F4" s="316"/>
      <c r="G4" s="945" t="s">
        <v>654</v>
      </c>
      <c r="H4" s="488"/>
      <c r="I4" s="307"/>
      <c r="J4" s="947" t="s">
        <v>493</v>
      </c>
      <c r="K4" s="948"/>
      <c r="L4" s="949"/>
      <c r="R4" s="312"/>
      <c r="AA4" s="513" t="s">
        <v>15</v>
      </c>
    </row>
    <row r="5" spans="1:42" ht="37.5" customHeight="1" x14ac:dyDescent="0.2">
      <c r="A5" s="305"/>
      <c r="B5" s="317" t="s">
        <v>477</v>
      </c>
      <c r="C5" s="318" t="s">
        <v>478</v>
      </c>
      <c r="D5" s="319" t="s">
        <v>479</v>
      </c>
      <c r="E5" s="320">
        <v>1</v>
      </c>
      <c r="F5" s="310"/>
      <c r="G5" s="946"/>
      <c r="H5" s="488"/>
      <c r="I5" s="307"/>
      <c r="J5" s="321" t="s">
        <v>476</v>
      </c>
      <c r="K5" s="322" t="s">
        <v>473</v>
      </c>
      <c r="L5" s="323" t="s">
        <v>474</v>
      </c>
      <c r="AA5" s="514" t="s">
        <v>31</v>
      </c>
    </row>
    <row r="6" spans="1:42" ht="24.75" thickBot="1" x14ac:dyDescent="0.25">
      <c r="A6" s="305"/>
      <c r="B6" s="324" t="s">
        <v>480</v>
      </c>
      <c r="C6" s="319" t="s">
        <v>481</v>
      </c>
      <c r="D6" s="319" t="s">
        <v>482</v>
      </c>
      <c r="E6" s="320">
        <v>2</v>
      </c>
      <c r="F6" s="310"/>
      <c r="G6" s="946"/>
      <c r="H6" s="488"/>
      <c r="I6" s="307"/>
      <c r="J6" s="325">
        <v>1</v>
      </c>
      <c r="K6" s="326" t="s">
        <v>494</v>
      </c>
      <c r="L6" s="327" t="s">
        <v>495</v>
      </c>
      <c r="AA6" s="514" t="s">
        <v>739</v>
      </c>
    </row>
    <row r="7" spans="1:42" ht="33" customHeight="1" thickBot="1" x14ac:dyDescent="0.25">
      <c r="A7" s="305"/>
      <c r="B7" s="324" t="s">
        <v>483</v>
      </c>
      <c r="C7" s="319" t="s">
        <v>484</v>
      </c>
      <c r="D7" s="328" t="s">
        <v>485</v>
      </c>
      <c r="E7" s="320">
        <v>3</v>
      </c>
      <c r="F7" s="329" t="s">
        <v>19</v>
      </c>
      <c r="G7" s="946"/>
      <c r="H7" s="488"/>
      <c r="I7" s="307"/>
      <c r="J7" s="330">
        <v>2</v>
      </c>
      <c r="K7" s="326" t="s">
        <v>496</v>
      </c>
      <c r="L7" s="327" t="s">
        <v>497</v>
      </c>
      <c r="AA7" s="514" t="s">
        <v>43</v>
      </c>
    </row>
    <row r="8" spans="1:42" ht="24.75" thickBot="1" x14ac:dyDescent="0.25">
      <c r="A8" s="305"/>
      <c r="B8" s="331" t="s">
        <v>486</v>
      </c>
      <c r="C8" s="319" t="s">
        <v>487</v>
      </c>
      <c r="D8" s="328" t="s">
        <v>488</v>
      </c>
      <c r="E8" s="320">
        <v>4</v>
      </c>
      <c r="F8" s="310"/>
      <c r="G8" s="946"/>
      <c r="H8" s="488"/>
      <c r="I8" s="307"/>
      <c r="J8" s="325">
        <v>3</v>
      </c>
      <c r="K8" s="326" t="s">
        <v>52</v>
      </c>
      <c r="L8" s="327" t="s">
        <v>498</v>
      </c>
      <c r="M8" s="312"/>
      <c r="N8" s="312"/>
      <c r="O8" s="312"/>
      <c r="P8" s="312"/>
      <c r="AA8" s="514" t="s">
        <v>45</v>
      </c>
    </row>
    <row r="9" spans="1:42" ht="33" customHeight="1" thickBot="1" x14ac:dyDescent="0.25">
      <c r="A9" s="305"/>
      <c r="B9" s="332" t="s">
        <v>489</v>
      </c>
      <c r="C9" s="333" t="s">
        <v>490</v>
      </c>
      <c r="D9" s="334" t="s">
        <v>491</v>
      </c>
      <c r="E9" s="335">
        <v>5</v>
      </c>
      <c r="F9" s="950" t="s">
        <v>723</v>
      </c>
      <c r="G9" s="951"/>
      <c r="H9" s="485"/>
      <c r="I9" s="307"/>
      <c r="J9" s="330">
        <v>4</v>
      </c>
      <c r="K9" s="336" t="s">
        <v>499</v>
      </c>
      <c r="L9" s="327" t="s">
        <v>500</v>
      </c>
      <c r="M9" s="312"/>
      <c r="N9" s="312"/>
      <c r="O9" s="312"/>
      <c r="P9" s="312"/>
      <c r="AA9" s="514" t="s">
        <v>740</v>
      </c>
    </row>
    <row r="10" spans="1:42" ht="24.75" thickBot="1" x14ac:dyDescent="0.25">
      <c r="A10" s="305"/>
      <c r="B10" s="337"/>
      <c r="C10" s="338"/>
      <c r="D10" s="339"/>
      <c r="E10" s="340"/>
      <c r="F10" s="931"/>
      <c r="G10" s="931"/>
      <c r="H10" s="486"/>
      <c r="I10" s="307"/>
      <c r="J10" s="341">
        <v>5</v>
      </c>
      <c r="K10" s="342" t="s">
        <v>501</v>
      </c>
      <c r="L10" s="343" t="s">
        <v>502</v>
      </c>
      <c r="M10" s="344"/>
      <c r="N10" s="344"/>
      <c r="O10" s="344"/>
      <c r="P10" s="344"/>
      <c r="AA10" s="514" t="s">
        <v>42</v>
      </c>
    </row>
    <row r="11" spans="1:42" ht="13.5" thickBot="1" x14ac:dyDescent="0.25">
      <c r="A11" s="345"/>
      <c r="B11" s="345"/>
      <c r="C11" s="345"/>
      <c r="D11" s="345"/>
      <c r="E11" s="345"/>
      <c r="F11" s="346"/>
      <c r="G11" s="346"/>
      <c r="H11" s="346"/>
      <c r="I11" s="307"/>
      <c r="M11" s="344"/>
      <c r="N11" s="344"/>
      <c r="O11" s="344"/>
      <c r="P11" s="344"/>
      <c r="AA11" s="514" t="s">
        <v>741</v>
      </c>
    </row>
    <row r="12" spans="1:42" ht="13.5" thickBot="1" x14ac:dyDescent="0.25">
      <c r="A12" s="305"/>
      <c r="B12" s="932" t="s">
        <v>663</v>
      </c>
      <c r="C12" s="933"/>
      <c r="D12" s="934"/>
      <c r="E12" s="347" t="s">
        <v>651</v>
      </c>
      <c r="F12" s="346"/>
      <c r="G12" s="346"/>
      <c r="H12" s="346"/>
      <c r="I12" s="307"/>
      <c r="J12" s="942" t="s">
        <v>664</v>
      </c>
      <c r="K12" s="943"/>
      <c r="L12" s="944"/>
      <c r="M12" s="348" t="s">
        <v>665</v>
      </c>
      <c r="N12" s="344"/>
      <c r="O12" s="344"/>
      <c r="P12" s="344"/>
      <c r="R12" s="510" t="s">
        <v>189</v>
      </c>
      <c r="AA12" s="511" t="s">
        <v>742</v>
      </c>
    </row>
    <row r="13" spans="1:42" ht="20.25" customHeight="1" thickBot="1" x14ac:dyDescent="0.25">
      <c r="A13" s="305"/>
      <c r="B13" s="936" t="s">
        <v>655</v>
      </c>
      <c r="C13" s="937"/>
      <c r="D13" s="938"/>
      <c r="E13" s="349">
        <v>1</v>
      </c>
      <c r="F13" s="935"/>
      <c r="G13" s="935"/>
      <c r="H13" s="487"/>
      <c r="I13" s="307"/>
      <c r="J13" s="899" t="s">
        <v>655</v>
      </c>
      <c r="K13" s="900"/>
      <c r="L13" s="901"/>
      <c r="M13" s="350">
        <v>1</v>
      </c>
      <c r="N13" s="351"/>
      <c r="O13" s="351"/>
      <c r="P13" s="351"/>
      <c r="R13" s="511" t="s">
        <v>190</v>
      </c>
    </row>
    <row r="14" spans="1:42" ht="12.75" customHeight="1" x14ac:dyDescent="0.2">
      <c r="A14" s="352"/>
      <c r="B14" s="939" t="s">
        <v>656</v>
      </c>
      <c r="C14" s="900"/>
      <c r="D14" s="901"/>
      <c r="E14" s="353">
        <v>1</v>
      </c>
      <c r="F14" s="354"/>
      <c r="G14" s="354"/>
      <c r="H14" s="354"/>
      <c r="I14" s="307"/>
      <c r="J14" s="899" t="s">
        <v>656</v>
      </c>
      <c r="K14" s="900"/>
      <c r="L14" s="901"/>
      <c r="M14" s="355">
        <v>1</v>
      </c>
      <c r="N14" s="351"/>
      <c r="O14" s="351"/>
      <c r="P14" s="351"/>
      <c r="Q14" s="356"/>
      <c r="R14" s="356"/>
      <c r="S14" s="356"/>
      <c r="T14" s="356"/>
      <c r="U14" s="356"/>
      <c r="V14" s="356"/>
      <c r="W14" s="356"/>
      <c r="X14" s="356"/>
      <c r="Y14" s="356"/>
      <c r="Z14" s="356"/>
      <c r="AA14" s="356"/>
      <c r="AB14" s="356"/>
      <c r="AC14" s="356"/>
      <c r="AD14" s="356"/>
      <c r="AE14" s="356"/>
      <c r="AF14" s="356"/>
      <c r="AG14" s="356"/>
      <c r="AH14" s="356"/>
      <c r="AI14" s="356"/>
      <c r="AJ14" s="356"/>
      <c r="AK14" s="356"/>
      <c r="AL14" s="356"/>
      <c r="AM14" s="356"/>
      <c r="AN14" s="356"/>
      <c r="AO14" s="356"/>
      <c r="AP14" s="356"/>
    </row>
    <row r="15" spans="1:42" ht="12.75" thickBot="1" x14ac:dyDescent="0.25">
      <c r="A15" s="352"/>
      <c r="B15" s="902" t="s">
        <v>657</v>
      </c>
      <c r="C15" s="903"/>
      <c r="D15" s="904"/>
      <c r="E15" s="357">
        <v>2</v>
      </c>
      <c r="F15" s="358"/>
      <c r="G15" s="358"/>
      <c r="H15" s="358"/>
      <c r="I15" s="307"/>
      <c r="J15" s="899" t="s">
        <v>657</v>
      </c>
      <c r="K15" s="900"/>
      <c r="L15" s="901"/>
      <c r="M15" s="359">
        <v>2</v>
      </c>
      <c r="N15" s="351"/>
      <c r="O15" s="351"/>
      <c r="P15" s="351"/>
      <c r="Q15" s="356"/>
      <c r="R15" s="356"/>
      <c r="S15" s="356"/>
      <c r="T15" s="356"/>
      <c r="U15" s="356"/>
      <c r="V15" s="356"/>
      <c r="W15" s="356"/>
      <c r="X15" s="356"/>
      <c r="Y15" s="356"/>
      <c r="Z15" s="356"/>
      <c r="AA15" s="356"/>
      <c r="AB15" s="356"/>
      <c r="AC15" s="356"/>
      <c r="AD15" s="356"/>
      <c r="AE15" s="356"/>
      <c r="AF15" s="356"/>
      <c r="AG15" s="356"/>
      <c r="AH15" s="356"/>
      <c r="AI15" s="356"/>
      <c r="AJ15" s="356"/>
      <c r="AK15" s="356"/>
      <c r="AL15" s="356"/>
      <c r="AM15" s="356"/>
      <c r="AN15" s="356"/>
      <c r="AO15" s="356"/>
      <c r="AP15" s="356"/>
    </row>
    <row r="16" spans="1:42" x14ac:dyDescent="0.2">
      <c r="A16" s="352"/>
      <c r="B16" s="360"/>
      <c r="C16" s="360"/>
      <c r="D16" s="360"/>
      <c r="E16" s="361"/>
      <c r="F16" s="358"/>
      <c r="G16" s="358"/>
      <c r="H16" s="358"/>
      <c r="I16" s="307"/>
      <c r="J16" s="360"/>
      <c r="K16" s="360"/>
      <c r="L16" s="360"/>
      <c r="M16" s="351"/>
      <c r="N16" s="351"/>
      <c r="O16" s="351"/>
      <c r="P16" s="351"/>
      <c r="Q16" s="356"/>
      <c r="R16" s="356"/>
      <c r="S16" s="356"/>
      <c r="T16" s="356"/>
      <c r="U16" s="356"/>
      <c r="V16" s="356"/>
      <c r="W16" s="356"/>
      <c r="X16" s="356"/>
      <c r="Y16" s="356"/>
      <c r="Z16" s="356"/>
      <c r="AA16" s="356"/>
      <c r="AB16" s="356"/>
      <c r="AC16" s="356"/>
      <c r="AD16" s="356"/>
      <c r="AE16" s="356"/>
      <c r="AF16" s="356"/>
      <c r="AG16" s="356"/>
      <c r="AH16" s="356"/>
      <c r="AI16" s="356"/>
      <c r="AJ16" s="356"/>
      <c r="AK16" s="356"/>
      <c r="AL16" s="356"/>
      <c r="AM16" s="356"/>
      <c r="AN16" s="356"/>
      <c r="AO16" s="356"/>
      <c r="AP16" s="356"/>
    </row>
    <row r="17" spans="1:42" ht="12.75" thickBot="1" x14ac:dyDescent="0.25">
      <c r="A17" s="352"/>
      <c r="B17" s="356"/>
      <c r="C17" s="356"/>
      <c r="D17" s="356"/>
      <c r="E17" s="356"/>
      <c r="F17" s="356"/>
      <c r="G17" s="305"/>
      <c r="H17" s="305"/>
      <c r="I17" s="362"/>
      <c r="K17" s="917" t="s">
        <v>695</v>
      </c>
      <c r="L17" s="918"/>
      <c r="M17" s="918"/>
      <c r="N17" s="344"/>
      <c r="O17" s="344"/>
      <c r="P17" s="344"/>
      <c r="Q17" s="915" t="s">
        <v>700</v>
      </c>
      <c r="R17" s="916"/>
      <c r="S17" s="916"/>
      <c r="T17" s="916"/>
      <c r="U17" s="356"/>
      <c r="V17" s="356"/>
      <c r="W17" s="356"/>
      <c r="X17" s="356"/>
      <c r="Y17" s="356"/>
      <c r="Z17" s="356"/>
      <c r="AA17" s="356"/>
      <c r="AB17" s="356"/>
      <c r="AC17" s="356"/>
      <c r="AD17" s="356"/>
      <c r="AE17" s="356"/>
      <c r="AF17" s="356"/>
      <c r="AG17" s="356"/>
      <c r="AH17" s="356"/>
      <c r="AI17" s="356"/>
      <c r="AJ17" s="356"/>
      <c r="AK17" s="356"/>
      <c r="AL17" s="356"/>
      <c r="AM17" s="356"/>
      <c r="AN17" s="356"/>
      <c r="AO17" s="356"/>
      <c r="AP17" s="356"/>
    </row>
    <row r="18" spans="1:42" ht="13.5" customHeight="1" thickBot="1" x14ac:dyDescent="0.25">
      <c r="A18" s="305"/>
      <c r="B18" s="356"/>
      <c r="C18" s="356"/>
      <c r="D18" s="356"/>
      <c r="E18" s="356"/>
      <c r="F18" s="356"/>
      <c r="G18" s="305"/>
      <c r="H18" s="305"/>
      <c r="I18" s="362"/>
      <c r="J18" s="363" t="s">
        <v>476</v>
      </c>
      <c r="K18" s="919" t="s">
        <v>617</v>
      </c>
      <c r="L18" s="920"/>
      <c r="M18" s="921" t="s">
        <v>679</v>
      </c>
      <c r="N18" s="920"/>
      <c r="O18" s="351"/>
      <c r="P18" s="364" t="s">
        <v>696</v>
      </c>
      <c r="Q18" s="922" t="s">
        <v>683</v>
      </c>
      <c r="R18" s="923"/>
      <c r="S18" s="924"/>
      <c r="T18" s="365" t="s">
        <v>684</v>
      </c>
      <c r="U18" s="366" t="s">
        <v>685</v>
      </c>
      <c r="V18" s="356"/>
      <c r="W18" s="495" t="s">
        <v>506</v>
      </c>
      <c r="X18" s="496" t="s">
        <v>507</v>
      </c>
      <c r="Y18" s="496" t="s">
        <v>699</v>
      </c>
      <c r="Z18" s="496" t="s">
        <v>681</v>
      </c>
      <c r="AA18" s="497"/>
      <c r="AB18" s="356"/>
      <c r="AC18" s="356"/>
      <c r="AD18" s="356"/>
      <c r="AE18" s="356"/>
      <c r="AF18" s="356"/>
      <c r="AG18" s="356"/>
      <c r="AH18" s="356"/>
    </row>
    <row r="19" spans="1:42" ht="15" x14ac:dyDescent="0.2">
      <c r="A19" s="305"/>
      <c r="B19" s="356"/>
      <c r="C19" s="356"/>
      <c r="D19" s="356"/>
      <c r="E19" s="356"/>
      <c r="F19" s="356"/>
      <c r="G19" s="305"/>
      <c r="H19" s="305"/>
      <c r="J19" s="892" t="s">
        <v>607</v>
      </c>
      <c r="K19" s="872" t="s">
        <v>611</v>
      </c>
      <c r="L19" s="873"/>
      <c r="M19" s="872" t="s">
        <v>612</v>
      </c>
      <c r="N19" s="873"/>
      <c r="O19" s="367"/>
      <c r="P19" s="368">
        <v>1</v>
      </c>
      <c r="Q19" s="925" t="s">
        <v>172</v>
      </c>
      <c r="R19" s="925"/>
      <c r="S19" s="926"/>
      <c r="T19" s="504" t="s">
        <v>737</v>
      </c>
      <c r="U19" s="505" t="s">
        <v>737</v>
      </c>
      <c r="V19" s="356"/>
      <c r="W19" s="489">
        <v>1</v>
      </c>
      <c r="X19" s="490">
        <v>1</v>
      </c>
      <c r="Y19" s="490" t="str">
        <f t="shared" ref="Y19:Y43" si="0">(W19&amp;"-"&amp;X19)</f>
        <v>1-1</v>
      </c>
      <c r="Z19" s="377" t="s">
        <v>51</v>
      </c>
      <c r="AA19" s="378" t="s">
        <v>725</v>
      </c>
      <c r="AB19" s="356"/>
      <c r="AC19" s="356"/>
      <c r="AD19" s="356"/>
      <c r="AE19" s="356"/>
      <c r="AF19" s="356"/>
      <c r="AG19" s="356"/>
      <c r="AH19" s="356"/>
    </row>
    <row r="20" spans="1:42" ht="15" x14ac:dyDescent="0.2">
      <c r="A20" s="305"/>
      <c r="B20" s="356"/>
      <c r="C20" s="356"/>
      <c r="D20" s="356"/>
      <c r="E20" s="356"/>
      <c r="F20" s="356"/>
      <c r="G20" s="305"/>
      <c r="H20" s="305"/>
      <c r="J20" s="825"/>
      <c r="K20" s="829" t="s">
        <v>610</v>
      </c>
      <c r="L20" s="830"/>
      <c r="M20" s="829" t="s">
        <v>613</v>
      </c>
      <c r="N20" s="830"/>
      <c r="O20" s="369"/>
      <c r="P20" s="370">
        <v>2</v>
      </c>
      <c r="Q20" s="805" t="s">
        <v>173</v>
      </c>
      <c r="R20" s="805"/>
      <c r="S20" s="806"/>
      <c r="T20" s="506" t="s">
        <v>737</v>
      </c>
      <c r="U20" s="507" t="s">
        <v>737</v>
      </c>
      <c r="V20" s="356"/>
      <c r="W20" s="491">
        <v>1</v>
      </c>
      <c r="X20" s="492">
        <v>2</v>
      </c>
      <c r="Y20" s="492" t="str">
        <f t="shared" si="0"/>
        <v>1-2</v>
      </c>
      <c r="Z20" s="381" t="s">
        <v>51</v>
      </c>
      <c r="AA20" s="382" t="s">
        <v>725</v>
      </c>
      <c r="AB20" s="356"/>
      <c r="AC20" s="356"/>
      <c r="AD20" s="356"/>
      <c r="AE20" s="356"/>
      <c r="AF20" s="356"/>
      <c r="AG20" s="356"/>
      <c r="AH20" s="356"/>
    </row>
    <row r="21" spans="1:42" ht="24.75" customHeight="1" x14ac:dyDescent="0.2">
      <c r="A21" s="305"/>
      <c r="B21" s="356"/>
      <c r="C21" s="356"/>
      <c r="D21" s="356"/>
      <c r="E21" s="356"/>
      <c r="F21" s="356"/>
      <c r="G21" s="305"/>
      <c r="H21" s="305"/>
      <c r="J21" s="825"/>
      <c r="K21" s="829" t="s">
        <v>608</v>
      </c>
      <c r="L21" s="830"/>
      <c r="M21" s="829" t="s">
        <v>614</v>
      </c>
      <c r="N21" s="830"/>
      <c r="O21" s="369"/>
      <c r="P21" s="370">
        <v>3</v>
      </c>
      <c r="Q21" s="805" t="s">
        <v>686</v>
      </c>
      <c r="R21" s="805"/>
      <c r="S21" s="806"/>
      <c r="T21" s="506" t="s">
        <v>737</v>
      </c>
      <c r="U21" s="507" t="s">
        <v>737</v>
      </c>
      <c r="V21" s="356"/>
      <c r="W21" s="491">
        <v>1</v>
      </c>
      <c r="X21" s="492">
        <v>3</v>
      </c>
      <c r="Y21" s="492" t="str">
        <f t="shared" si="0"/>
        <v>1-3</v>
      </c>
      <c r="Z21" s="381" t="s">
        <v>51</v>
      </c>
      <c r="AA21" s="382" t="s">
        <v>725</v>
      </c>
      <c r="AB21" s="356"/>
      <c r="AC21" s="356"/>
      <c r="AD21" s="356"/>
      <c r="AE21" s="356"/>
      <c r="AF21" s="356"/>
      <c r="AG21" s="356"/>
      <c r="AH21" s="356"/>
    </row>
    <row r="22" spans="1:42" ht="36" customHeight="1" x14ac:dyDescent="0.2">
      <c r="A22" s="305"/>
      <c r="B22" s="356"/>
      <c r="C22" s="356"/>
      <c r="D22" s="356"/>
      <c r="E22" s="356"/>
      <c r="F22" s="356"/>
      <c r="G22" s="305"/>
      <c r="H22" s="305"/>
      <c r="J22" s="825"/>
      <c r="K22" s="829" t="s">
        <v>609</v>
      </c>
      <c r="L22" s="830"/>
      <c r="M22" s="829" t="s">
        <v>615</v>
      </c>
      <c r="N22" s="830"/>
      <c r="O22" s="369"/>
      <c r="P22" s="370">
        <v>4</v>
      </c>
      <c r="Q22" s="805" t="s">
        <v>191</v>
      </c>
      <c r="R22" s="805"/>
      <c r="S22" s="806"/>
      <c r="T22" s="506" t="s">
        <v>737</v>
      </c>
      <c r="U22" s="507" t="s">
        <v>737</v>
      </c>
      <c r="V22" s="356"/>
      <c r="W22" s="491">
        <v>1</v>
      </c>
      <c r="X22" s="492">
        <v>4</v>
      </c>
      <c r="Y22" s="492" t="str">
        <f t="shared" si="0"/>
        <v>1-4</v>
      </c>
      <c r="Z22" s="381" t="s">
        <v>52</v>
      </c>
      <c r="AA22" s="382" t="s">
        <v>726</v>
      </c>
      <c r="AB22" s="356"/>
      <c r="AC22" s="356"/>
      <c r="AD22" s="356"/>
      <c r="AE22" s="356"/>
      <c r="AF22" s="356"/>
      <c r="AG22" s="356"/>
      <c r="AH22" s="356"/>
    </row>
    <row r="23" spans="1:42" ht="15.75" thickBot="1" x14ac:dyDescent="0.25">
      <c r="A23" s="305"/>
      <c r="B23" s="305"/>
      <c r="C23" s="305"/>
      <c r="D23" s="305"/>
      <c r="E23" s="305"/>
      <c r="F23" s="305"/>
      <c r="G23" s="305"/>
      <c r="H23" s="305"/>
      <c r="J23" s="826"/>
      <c r="K23" s="909"/>
      <c r="L23" s="910"/>
      <c r="M23" s="831" t="s">
        <v>616</v>
      </c>
      <c r="N23" s="832"/>
      <c r="O23" s="369"/>
      <c r="P23" s="370">
        <v>5</v>
      </c>
      <c r="Q23" s="805" t="s">
        <v>192</v>
      </c>
      <c r="R23" s="805"/>
      <c r="S23" s="806"/>
      <c r="T23" s="506" t="s">
        <v>737</v>
      </c>
      <c r="U23" s="507" t="s">
        <v>737</v>
      </c>
      <c r="V23" s="356"/>
      <c r="W23" s="491">
        <v>1</v>
      </c>
      <c r="X23" s="492">
        <v>5</v>
      </c>
      <c r="Y23" s="492" t="str">
        <f t="shared" si="0"/>
        <v>1-5</v>
      </c>
      <c r="Z23" s="381" t="s">
        <v>53</v>
      </c>
      <c r="AA23" s="382" t="s">
        <v>727</v>
      </c>
      <c r="AB23" s="356"/>
      <c r="AC23" s="356"/>
      <c r="AD23" s="356"/>
      <c r="AE23" s="356"/>
      <c r="AF23" s="356"/>
      <c r="AG23" s="356"/>
      <c r="AH23" s="356"/>
    </row>
    <row r="24" spans="1:42" ht="17.25" customHeight="1" x14ac:dyDescent="0.2">
      <c r="A24" s="305"/>
      <c r="B24" s="305"/>
      <c r="C24" s="305"/>
      <c r="D24" s="305"/>
      <c r="E24" s="305"/>
      <c r="F24" s="305"/>
      <c r="G24" s="305"/>
      <c r="H24" s="305"/>
      <c r="J24" s="893" t="s">
        <v>536</v>
      </c>
      <c r="K24" s="911" t="s">
        <v>618</v>
      </c>
      <c r="L24" s="912"/>
      <c r="M24" s="911" t="s">
        <v>622</v>
      </c>
      <c r="N24" s="912"/>
      <c r="O24" s="369"/>
      <c r="P24" s="370">
        <v>6</v>
      </c>
      <c r="Q24" s="805" t="s">
        <v>175</v>
      </c>
      <c r="R24" s="805"/>
      <c r="S24" s="806"/>
      <c r="T24" s="506" t="s">
        <v>737</v>
      </c>
      <c r="U24" s="507" t="s">
        <v>737</v>
      </c>
      <c r="V24" s="356"/>
      <c r="W24" s="491">
        <v>2</v>
      </c>
      <c r="X24" s="492">
        <v>1</v>
      </c>
      <c r="Y24" s="492" t="str">
        <f t="shared" si="0"/>
        <v>2-1</v>
      </c>
      <c r="Z24" s="381" t="s">
        <v>51</v>
      </c>
      <c r="AA24" s="382" t="s">
        <v>725</v>
      </c>
      <c r="AB24" s="356"/>
      <c r="AC24" s="356"/>
      <c r="AD24" s="356"/>
      <c r="AE24" s="356"/>
      <c r="AF24" s="356"/>
      <c r="AG24" s="356"/>
      <c r="AH24" s="356"/>
    </row>
    <row r="25" spans="1:42" ht="27.75" customHeight="1" x14ac:dyDescent="0.2">
      <c r="A25" s="305"/>
      <c r="B25" s="305"/>
      <c r="C25" s="305"/>
      <c r="D25" s="305"/>
      <c r="E25" s="305"/>
      <c r="F25" s="305"/>
      <c r="G25" s="305"/>
      <c r="H25" s="305"/>
      <c r="J25" s="894"/>
      <c r="K25" s="822" t="s">
        <v>619</v>
      </c>
      <c r="L25" s="823"/>
      <c r="M25" s="822" t="s">
        <v>623</v>
      </c>
      <c r="N25" s="823"/>
      <c r="O25" s="369"/>
      <c r="P25" s="370">
        <v>7</v>
      </c>
      <c r="Q25" s="805" t="s">
        <v>176</v>
      </c>
      <c r="R25" s="805"/>
      <c r="S25" s="806"/>
      <c r="T25" s="506" t="s">
        <v>737</v>
      </c>
      <c r="U25" s="507" t="s">
        <v>737</v>
      </c>
      <c r="V25" s="356"/>
      <c r="W25" s="491">
        <v>2</v>
      </c>
      <c r="X25" s="492">
        <v>2</v>
      </c>
      <c r="Y25" s="492" t="str">
        <f t="shared" si="0"/>
        <v>2-2</v>
      </c>
      <c r="Z25" s="381" t="s">
        <v>51</v>
      </c>
      <c r="AA25" s="382" t="s">
        <v>725</v>
      </c>
      <c r="AB25" s="356"/>
      <c r="AC25" s="356"/>
      <c r="AD25" s="356"/>
      <c r="AE25" s="356"/>
      <c r="AF25" s="356"/>
      <c r="AG25" s="356"/>
      <c r="AH25" s="356"/>
    </row>
    <row r="26" spans="1:42" ht="27.75" customHeight="1" x14ac:dyDescent="0.2">
      <c r="A26" s="305"/>
      <c r="B26" s="305"/>
      <c r="C26" s="305"/>
      <c r="D26" s="305"/>
      <c r="E26" s="305"/>
      <c r="F26" s="305"/>
      <c r="G26" s="305"/>
      <c r="H26" s="305"/>
      <c r="J26" s="894"/>
      <c r="K26" s="822" t="s">
        <v>620</v>
      </c>
      <c r="L26" s="823"/>
      <c r="M26" s="822" t="s">
        <v>624</v>
      </c>
      <c r="N26" s="823"/>
      <c r="O26" s="369"/>
      <c r="P26" s="371">
        <v>8</v>
      </c>
      <c r="Q26" s="805" t="s">
        <v>687</v>
      </c>
      <c r="R26" s="805"/>
      <c r="S26" s="806"/>
      <c r="T26" s="506" t="s">
        <v>737</v>
      </c>
      <c r="U26" s="507" t="s">
        <v>737</v>
      </c>
      <c r="V26" s="356"/>
      <c r="W26" s="491">
        <v>2</v>
      </c>
      <c r="X26" s="492">
        <v>3</v>
      </c>
      <c r="Y26" s="492" t="str">
        <f t="shared" si="0"/>
        <v>2-3</v>
      </c>
      <c r="Z26" s="381" t="s">
        <v>52</v>
      </c>
      <c r="AA26" s="382" t="s">
        <v>726</v>
      </c>
      <c r="AB26" s="356"/>
      <c r="AC26" s="356"/>
      <c r="AD26" s="356"/>
      <c r="AE26" s="356"/>
      <c r="AF26" s="356"/>
      <c r="AG26" s="356"/>
      <c r="AH26" s="356"/>
    </row>
    <row r="27" spans="1:42" ht="37.5" customHeight="1" x14ac:dyDescent="0.2">
      <c r="A27" s="305"/>
      <c r="B27" s="305"/>
      <c r="C27" s="305"/>
      <c r="D27" s="305"/>
      <c r="E27" s="305"/>
      <c r="F27" s="305"/>
      <c r="G27" s="305"/>
      <c r="H27" s="305"/>
      <c r="J27" s="894"/>
      <c r="K27" s="822" t="s">
        <v>621</v>
      </c>
      <c r="L27" s="823"/>
      <c r="M27" s="822" t="s">
        <v>625</v>
      </c>
      <c r="N27" s="823"/>
      <c r="O27" s="369"/>
      <c r="P27" s="370">
        <v>9</v>
      </c>
      <c r="Q27" s="805" t="s">
        <v>688</v>
      </c>
      <c r="R27" s="805"/>
      <c r="S27" s="806"/>
      <c r="T27" s="506" t="s">
        <v>737</v>
      </c>
      <c r="U27" s="507" t="s">
        <v>737</v>
      </c>
      <c r="V27" s="356"/>
      <c r="W27" s="491">
        <v>2</v>
      </c>
      <c r="X27" s="492">
        <v>4</v>
      </c>
      <c r="Y27" s="492" t="str">
        <f t="shared" si="0"/>
        <v>2-4</v>
      </c>
      <c r="Z27" s="381" t="s">
        <v>53</v>
      </c>
      <c r="AA27" s="382" t="s">
        <v>727</v>
      </c>
      <c r="AB27" s="356"/>
      <c r="AC27" s="356"/>
      <c r="AD27" s="356"/>
      <c r="AE27" s="356"/>
      <c r="AF27" s="356"/>
      <c r="AG27" s="356"/>
      <c r="AH27" s="356"/>
    </row>
    <row r="28" spans="1:42" ht="15.75" thickBot="1" x14ac:dyDescent="0.25">
      <c r="A28" s="305"/>
      <c r="B28" s="305"/>
      <c r="C28" s="305"/>
      <c r="D28" s="372"/>
      <c r="E28" s="372"/>
      <c r="F28" s="372"/>
      <c r="G28" s="305"/>
      <c r="H28" s="305"/>
      <c r="J28" s="895"/>
      <c r="K28" s="913"/>
      <c r="L28" s="914"/>
      <c r="M28" s="813" t="s">
        <v>680</v>
      </c>
      <c r="N28" s="814"/>
      <c r="O28" s="369"/>
      <c r="P28" s="370">
        <v>10</v>
      </c>
      <c r="Q28" s="805" t="s">
        <v>689</v>
      </c>
      <c r="R28" s="805"/>
      <c r="S28" s="806"/>
      <c r="T28" s="506" t="s">
        <v>737</v>
      </c>
      <c r="U28" s="507" t="s">
        <v>737</v>
      </c>
      <c r="V28" s="356"/>
      <c r="W28" s="491">
        <v>2</v>
      </c>
      <c r="X28" s="492">
        <v>5</v>
      </c>
      <c r="Y28" s="492" t="str">
        <f t="shared" si="0"/>
        <v>2-5</v>
      </c>
      <c r="Z28" s="381" t="s">
        <v>53</v>
      </c>
      <c r="AA28" s="382" t="s">
        <v>727</v>
      </c>
      <c r="AB28" s="356"/>
      <c r="AC28" s="356"/>
      <c r="AD28" s="356"/>
      <c r="AE28" s="356"/>
      <c r="AF28" s="356"/>
      <c r="AG28" s="356"/>
      <c r="AH28" s="356"/>
    </row>
    <row r="29" spans="1:42" ht="15" x14ac:dyDescent="0.2">
      <c r="A29" s="305"/>
      <c r="B29" s="305"/>
      <c r="C29" s="305"/>
      <c r="D29" s="372"/>
      <c r="E29" s="372"/>
      <c r="F29" s="372"/>
      <c r="G29" s="305"/>
      <c r="H29" s="305"/>
      <c r="J29" s="896" t="s">
        <v>535</v>
      </c>
      <c r="K29" s="827" t="s">
        <v>626</v>
      </c>
      <c r="L29" s="828"/>
      <c r="M29" s="827" t="s">
        <v>629</v>
      </c>
      <c r="N29" s="828"/>
      <c r="O29" s="369"/>
      <c r="P29" s="370">
        <v>11</v>
      </c>
      <c r="Q29" s="805" t="s">
        <v>180</v>
      </c>
      <c r="R29" s="805"/>
      <c r="S29" s="806"/>
      <c r="T29" s="506" t="s">
        <v>737</v>
      </c>
      <c r="U29" s="507" t="s">
        <v>737</v>
      </c>
      <c r="V29" s="356"/>
      <c r="W29" s="491">
        <v>3</v>
      </c>
      <c r="X29" s="492">
        <v>1</v>
      </c>
      <c r="Y29" s="492" t="str">
        <f t="shared" si="0"/>
        <v>3-1</v>
      </c>
      <c r="Z29" s="381" t="s">
        <v>52</v>
      </c>
      <c r="AA29" s="382" t="s">
        <v>726</v>
      </c>
      <c r="AB29" s="356"/>
      <c r="AC29" s="356"/>
      <c r="AD29" s="356"/>
      <c r="AE29" s="356"/>
      <c r="AF29" s="356"/>
      <c r="AG29" s="356"/>
      <c r="AH29" s="356"/>
    </row>
    <row r="30" spans="1:42" ht="36" customHeight="1" x14ac:dyDescent="0.2">
      <c r="A30" s="305"/>
      <c r="B30" s="305"/>
      <c r="C30" s="305"/>
      <c r="D30" s="372"/>
      <c r="E30" s="372"/>
      <c r="F30" s="372"/>
      <c r="G30" s="305"/>
      <c r="H30" s="305"/>
      <c r="J30" s="897"/>
      <c r="K30" s="829" t="s">
        <v>627</v>
      </c>
      <c r="L30" s="830"/>
      <c r="M30" s="829" t="s">
        <v>630</v>
      </c>
      <c r="N30" s="830"/>
      <c r="O30" s="369"/>
      <c r="P30" s="370">
        <v>12</v>
      </c>
      <c r="Q30" s="805" t="s">
        <v>181</v>
      </c>
      <c r="R30" s="805"/>
      <c r="S30" s="806"/>
      <c r="T30" s="506" t="s">
        <v>737</v>
      </c>
      <c r="U30" s="507" t="s">
        <v>737</v>
      </c>
      <c r="V30" s="356"/>
      <c r="W30" s="491">
        <v>3</v>
      </c>
      <c r="X30" s="492">
        <v>2</v>
      </c>
      <c r="Y30" s="492" t="str">
        <f t="shared" si="0"/>
        <v>3-2</v>
      </c>
      <c r="Z30" s="381" t="s">
        <v>52</v>
      </c>
      <c r="AA30" s="382" t="s">
        <v>726</v>
      </c>
      <c r="AB30" s="356"/>
      <c r="AC30" s="356"/>
      <c r="AD30" s="356"/>
      <c r="AE30" s="356"/>
      <c r="AF30" s="356"/>
      <c r="AG30" s="356"/>
      <c r="AH30" s="356"/>
    </row>
    <row r="31" spans="1:42" ht="26.25" customHeight="1" x14ac:dyDescent="0.2">
      <c r="A31" s="305"/>
      <c r="B31" s="305"/>
      <c r="C31" s="305"/>
      <c r="D31" s="372"/>
      <c r="E31" s="372"/>
      <c r="F31" s="372"/>
      <c r="G31" s="305"/>
      <c r="H31" s="305"/>
      <c r="J31" s="897"/>
      <c r="K31" s="829" t="s">
        <v>628</v>
      </c>
      <c r="L31" s="830"/>
      <c r="M31" s="829" t="s">
        <v>631</v>
      </c>
      <c r="N31" s="830"/>
      <c r="O31" s="369"/>
      <c r="P31" s="370">
        <v>13</v>
      </c>
      <c r="Q31" s="805" t="s">
        <v>182</v>
      </c>
      <c r="R31" s="805"/>
      <c r="S31" s="806"/>
      <c r="T31" s="506" t="s">
        <v>737</v>
      </c>
      <c r="U31" s="507" t="s">
        <v>737</v>
      </c>
      <c r="V31" s="356"/>
      <c r="W31" s="491">
        <v>3</v>
      </c>
      <c r="X31" s="492">
        <v>3</v>
      </c>
      <c r="Y31" s="492" t="str">
        <f t="shared" si="0"/>
        <v>3-3</v>
      </c>
      <c r="Z31" s="381" t="s">
        <v>53</v>
      </c>
      <c r="AA31" s="382" t="s">
        <v>727</v>
      </c>
      <c r="AB31" s="356"/>
      <c r="AC31" s="356"/>
      <c r="AD31" s="356"/>
      <c r="AE31" s="356"/>
      <c r="AF31" s="356"/>
      <c r="AG31" s="356"/>
      <c r="AH31" s="356"/>
    </row>
    <row r="32" spans="1:42" ht="42.75" customHeight="1" x14ac:dyDescent="0.2">
      <c r="A32" s="305"/>
      <c r="B32" s="305"/>
      <c r="C32" s="305"/>
      <c r="D32" s="372"/>
      <c r="E32" s="372"/>
      <c r="F32" s="372"/>
      <c r="G32" s="305"/>
      <c r="H32" s="305"/>
      <c r="J32" s="897"/>
      <c r="K32" s="905" t="s">
        <v>636</v>
      </c>
      <c r="L32" s="906"/>
      <c r="M32" s="829" t="s">
        <v>632</v>
      </c>
      <c r="N32" s="830"/>
      <c r="O32" s="369"/>
      <c r="P32" s="370">
        <v>14</v>
      </c>
      <c r="Q32" s="805" t="s">
        <v>183</v>
      </c>
      <c r="R32" s="805"/>
      <c r="S32" s="806"/>
      <c r="T32" s="506" t="s">
        <v>737</v>
      </c>
      <c r="U32" s="507" t="s">
        <v>737</v>
      </c>
      <c r="V32" s="356"/>
      <c r="W32" s="491">
        <v>3</v>
      </c>
      <c r="X32" s="492">
        <v>4</v>
      </c>
      <c r="Y32" s="492" t="str">
        <f t="shared" si="0"/>
        <v>3-4</v>
      </c>
      <c r="Z32" s="381" t="s">
        <v>53</v>
      </c>
      <c r="AA32" s="382" t="s">
        <v>727</v>
      </c>
      <c r="AB32" s="356"/>
      <c r="AC32" s="356"/>
      <c r="AD32" s="356"/>
      <c r="AE32" s="356"/>
      <c r="AF32" s="356"/>
      <c r="AG32" s="356"/>
      <c r="AH32" s="356"/>
    </row>
    <row r="33" spans="1:34" ht="24.75" customHeight="1" x14ac:dyDescent="0.2">
      <c r="A33" s="305"/>
      <c r="B33" s="305"/>
      <c r="C33" s="305"/>
      <c r="D33" s="372"/>
      <c r="E33" s="372"/>
      <c r="F33" s="372"/>
      <c r="G33" s="305"/>
      <c r="H33" s="305"/>
      <c r="J33" s="897"/>
      <c r="K33" s="829" t="s">
        <v>635</v>
      </c>
      <c r="L33" s="830"/>
      <c r="M33" s="829" t="s">
        <v>633</v>
      </c>
      <c r="N33" s="830"/>
      <c r="O33" s="369"/>
      <c r="P33" s="370">
        <v>15</v>
      </c>
      <c r="Q33" s="805" t="s">
        <v>184</v>
      </c>
      <c r="R33" s="805"/>
      <c r="S33" s="806"/>
      <c r="T33" s="506" t="s">
        <v>737</v>
      </c>
      <c r="U33" s="507" t="s">
        <v>737</v>
      </c>
      <c r="V33" s="356"/>
      <c r="W33" s="491">
        <v>3</v>
      </c>
      <c r="X33" s="492">
        <v>5</v>
      </c>
      <c r="Y33" s="492" t="str">
        <f t="shared" si="0"/>
        <v>3-5</v>
      </c>
      <c r="Z33" s="381" t="s">
        <v>682</v>
      </c>
      <c r="AA33" s="382" t="s">
        <v>728</v>
      </c>
      <c r="AB33" s="356"/>
      <c r="AC33" s="356"/>
      <c r="AD33" s="356"/>
      <c r="AE33" s="356"/>
      <c r="AF33" s="356"/>
      <c r="AG33" s="356"/>
      <c r="AH33" s="356"/>
    </row>
    <row r="34" spans="1:34" ht="15.75" thickBot="1" x14ac:dyDescent="0.25">
      <c r="A34" s="305"/>
      <c r="B34" s="305"/>
      <c r="C34" s="305"/>
      <c r="D34" s="372"/>
      <c r="E34" s="372"/>
      <c r="F34" s="372"/>
      <c r="G34" s="305"/>
      <c r="H34" s="305"/>
      <c r="J34" s="898"/>
      <c r="K34" s="907"/>
      <c r="L34" s="908"/>
      <c r="M34" s="831" t="s">
        <v>634</v>
      </c>
      <c r="N34" s="832"/>
      <c r="O34" s="369"/>
      <c r="P34" s="370">
        <v>16</v>
      </c>
      <c r="Q34" s="805" t="s">
        <v>185</v>
      </c>
      <c r="R34" s="805"/>
      <c r="S34" s="806"/>
      <c r="T34" s="506" t="s">
        <v>737</v>
      </c>
      <c r="U34" s="507" t="s">
        <v>737</v>
      </c>
      <c r="V34" s="356"/>
      <c r="W34" s="491">
        <v>4</v>
      </c>
      <c r="X34" s="492">
        <v>1</v>
      </c>
      <c r="Y34" s="492" t="str">
        <f t="shared" si="0"/>
        <v>4-1</v>
      </c>
      <c r="Z34" s="381" t="s">
        <v>53</v>
      </c>
      <c r="AA34" s="382" t="s">
        <v>727</v>
      </c>
      <c r="AB34" s="356"/>
      <c r="AC34" s="356"/>
      <c r="AD34" s="356"/>
      <c r="AE34" s="356"/>
      <c r="AF34" s="356"/>
      <c r="AG34" s="356"/>
      <c r="AH34" s="356"/>
    </row>
    <row r="35" spans="1:34" ht="15" x14ac:dyDescent="0.2">
      <c r="A35" s="305"/>
      <c r="B35" s="305"/>
      <c r="C35" s="305"/>
      <c r="D35" s="372"/>
      <c r="E35" s="372"/>
      <c r="F35" s="372"/>
      <c r="G35" s="305"/>
      <c r="H35" s="305"/>
      <c r="J35" s="811" t="s">
        <v>534</v>
      </c>
      <c r="K35" s="911" t="s">
        <v>640</v>
      </c>
      <c r="L35" s="912"/>
      <c r="M35" s="818" t="s">
        <v>641</v>
      </c>
      <c r="N35" s="819"/>
      <c r="O35" s="369"/>
      <c r="P35" s="370">
        <v>17</v>
      </c>
      <c r="Q35" s="805" t="s">
        <v>186</v>
      </c>
      <c r="R35" s="805"/>
      <c r="S35" s="806"/>
      <c r="T35" s="506" t="s">
        <v>737</v>
      </c>
      <c r="U35" s="507" t="s">
        <v>737</v>
      </c>
      <c r="V35" s="356"/>
      <c r="W35" s="491">
        <v>4</v>
      </c>
      <c r="X35" s="492">
        <v>2</v>
      </c>
      <c r="Y35" s="492" t="str">
        <f t="shared" si="0"/>
        <v>4-2</v>
      </c>
      <c r="Z35" s="381" t="s">
        <v>53</v>
      </c>
      <c r="AA35" s="382" t="s">
        <v>727</v>
      </c>
      <c r="AB35" s="356"/>
      <c r="AC35" s="356"/>
      <c r="AD35" s="356"/>
      <c r="AE35" s="356"/>
      <c r="AF35" s="356"/>
      <c r="AG35" s="356"/>
      <c r="AH35" s="356"/>
    </row>
    <row r="36" spans="1:34" ht="26.25" customHeight="1" x14ac:dyDescent="0.2">
      <c r="A36" s="305"/>
      <c r="B36" s="305"/>
      <c r="C36" s="305"/>
      <c r="D36" s="372"/>
      <c r="E36" s="372"/>
      <c r="F36" s="372"/>
      <c r="G36" s="305"/>
      <c r="H36" s="305"/>
      <c r="J36" s="812"/>
      <c r="K36" s="822" t="s">
        <v>639</v>
      </c>
      <c r="L36" s="823"/>
      <c r="M36" s="820" t="s">
        <v>642</v>
      </c>
      <c r="N36" s="821"/>
      <c r="O36" s="369"/>
      <c r="P36" s="370">
        <v>18</v>
      </c>
      <c r="Q36" s="805" t="s">
        <v>697</v>
      </c>
      <c r="R36" s="805"/>
      <c r="S36" s="806"/>
      <c r="T36" s="506" t="s">
        <v>737</v>
      </c>
      <c r="U36" s="507" t="s">
        <v>737</v>
      </c>
      <c r="V36" s="356"/>
      <c r="W36" s="491">
        <v>4</v>
      </c>
      <c r="X36" s="492">
        <v>3</v>
      </c>
      <c r="Y36" s="492" t="str">
        <f t="shared" si="0"/>
        <v>4-3</v>
      </c>
      <c r="Z36" s="381" t="s">
        <v>682</v>
      </c>
      <c r="AA36" s="382" t="s">
        <v>728</v>
      </c>
      <c r="AB36" s="356"/>
      <c r="AC36" s="356"/>
      <c r="AD36" s="356"/>
      <c r="AE36" s="356"/>
      <c r="AF36" s="356"/>
      <c r="AG36" s="356"/>
      <c r="AH36" s="356"/>
    </row>
    <row r="37" spans="1:34" ht="25.5" customHeight="1" thickBot="1" x14ac:dyDescent="0.25">
      <c r="A37" s="305"/>
      <c r="B37" s="305"/>
      <c r="C37" s="305"/>
      <c r="D37" s="372"/>
      <c r="E37" s="372"/>
      <c r="F37" s="372"/>
      <c r="G37" s="305"/>
      <c r="H37" s="305"/>
      <c r="J37" s="812"/>
      <c r="K37" s="822" t="s">
        <v>638</v>
      </c>
      <c r="L37" s="823"/>
      <c r="M37" s="822" t="s">
        <v>643</v>
      </c>
      <c r="N37" s="823"/>
      <c r="O37" s="369"/>
      <c r="P37" s="373">
        <v>19</v>
      </c>
      <c r="Q37" s="807" t="s">
        <v>698</v>
      </c>
      <c r="R37" s="807"/>
      <c r="S37" s="808"/>
      <c r="T37" s="508" t="s">
        <v>737</v>
      </c>
      <c r="U37" s="509" t="s">
        <v>737</v>
      </c>
      <c r="V37" s="356"/>
      <c r="W37" s="491">
        <v>4</v>
      </c>
      <c r="X37" s="492">
        <v>4</v>
      </c>
      <c r="Y37" s="492" t="str">
        <f t="shared" si="0"/>
        <v>4-4</v>
      </c>
      <c r="Z37" s="381" t="s">
        <v>682</v>
      </c>
      <c r="AA37" s="382" t="s">
        <v>728</v>
      </c>
      <c r="AB37" s="356"/>
      <c r="AC37" s="356"/>
      <c r="AD37" s="356"/>
      <c r="AE37" s="356"/>
      <c r="AF37" s="356"/>
      <c r="AG37" s="356"/>
      <c r="AH37" s="356"/>
    </row>
    <row r="38" spans="1:34" ht="40.5" customHeight="1" thickBot="1" x14ac:dyDescent="0.25">
      <c r="A38" s="305"/>
      <c r="B38" s="305"/>
      <c r="C38" s="305"/>
      <c r="D38" s="372"/>
      <c r="E38" s="372"/>
      <c r="F38" s="372"/>
      <c r="G38" s="305"/>
      <c r="H38" s="305"/>
      <c r="J38" s="812"/>
      <c r="K38" s="813" t="s">
        <v>637</v>
      </c>
      <c r="L38" s="814"/>
      <c r="M38" s="813"/>
      <c r="N38" s="814"/>
      <c r="O38" s="369"/>
      <c r="P38" s="878" t="s">
        <v>724</v>
      </c>
      <c r="Q38" s="879"/>
      <c r="R38" s="879"/>
      <c r="S38" s="880"/>
      <c r="T38" s="817"/>
      <c r="U38" s="809"/>
      <c r="V38" s="356"/>
      <c r="W38" s="491">
        <v>4</v>
      </c>
      <c r="X38" s="492">
        <v>5</v>
      </c>
      <c r="Y38" s="492" t="str">
        <f t="shared" si="0"/>
        <v>4-5</v>
      </c>
      <c r="Z38" s="381" t="s">
        <v>682</v>
      </c>
      <c r="AA38" s="382" t="s">
        <v>728</v>
      </c>
      <c r="AB38" s="356"/>
      <c r="AC38" s="356"/>
      <c r="AD38" s="356"/>
      <c r="AE38" s="356"/>
      <c r="AF38" s="356"/>
      <c r="AG38" s="356"/>
      <c r="AH38" s="356"/>
    </row>
    <row r="39" spans="1:34" ht="26.25" customHeight="1" thickBot="1" x14ac:dyDescent="0.25">
      <c r="A39" s="305"/>
      <c r="B39" s="305"/>
      <c r="C39" s="305"/>
      <c r="D39" s="372"/>
      <c r="E39" s="372"/>
      <c r="F39" s="372"/>
      <c r="G39" s="305"/>
      <c r="H39" s="305"/>
      <c r="J39" s="824" t="s">
        <v>533</v>
      </c>
      <c r="K39" s="827" t="s">
        <v>644</v>
      </c>
      <c r="L39" s="828"/>
      <c r="M39" s="872" t="s">
        <v>648</v>
      </c>
      <c r="N39" s="873"/>
      <c r="O39" s="369"/>
      <c r="P39" s="881"/>
      <c r="Q39" s="882"/>
      <c r="R39" s="882"/>
      <c r="S39" s="883"/>
      <c r="T39" s="817"/>
      <c r="U39" s="809"/>
      <c r="V39" s="356"/>
      <c r="W39" s="491">
        <v>5</v>
      </c>
      <c r="X39" s="492">
        <v>1</v>
      </c>
      <c r="Y39" s="492" t="str">
        <f t="shared" si="0"/>
        <v>5-1</v>
      </c>
      <c r="Z39" s="381" t="s">
        <v>53</v>
      </c>
      <c r="AA39" s="382" t="s">
        <v>727</v>
      </c>
      <c r="AB39" s="356"/>
      <c r="AC39" s="356"/>
      <c r="AD39" s="356"/>
      <c r="AE39" s="356"/>
      <c r="AF39" s="356"/>
      <c r="AG39" s="356"/>
      <c r="AH39" s="356"/>
    </row>
    <row r="40" spans="1:34" ht="39" customHeight="1" x14ac:dyDescent="0.2">
      <c r="A40" s="305"/>
      <c r="B40" s="305"/>
      <c r="C40" s="305"/>
      <c r="D40" s="372"/>
      <c r="E40" s="372"/>
      <c r="F40" s="372"/>
      <c r="G40" s="305"/>
      <c r="H40" s="305"/>
      <c r="J40" s="825"/>
      <c r="K40" s="829" t="s">
        <v>645</v>
      </c>
      <c r="L40" s="830"/>
      <c r="M40" s="815" t="s">
        <v>649</v>
      </c>
      <c r="N40" s="816"/>
      <c r="O40" s="369"/>
      <c r="P40" s="874" t="s">
        <v>691</v>
      </c>
      <c r="Q40" s="875"/>
      <c r="R40" s="810" t="s">
        <v>692</v>
      </c>
      <c r="S40" s="810"/>
      <c r="T40" s="498"/>
      <c r="U40" s="499"/>
      <c r="V40" s="356"/>
      <c r="W40" s="491">
        <v>5</v>
      </c>
      <c r="X40" s="492">
        <v>2</v>
      </c>
      <c r="Y40" s="492" t="str">
        <f t="shared" si="0"/>
        <v>5-2</v>
      </c>
      <c r="Z40" s="381" t="s">
        <v>682</v>
      </c>
      <c r="AA40" s="382" t="s">
        <v>728</v>
      </c>
      <c r="AB40" s="356"/>
      <c r="AC40" s="356"/>
      <c r="AD40" s="356"/>
      <c r="AE40" s="356"/>
      <c r="AF40" s="356"/>
      <c r="AG40" s="356"/>
      <c r="AH40" s="356"/>
    </row>
    <row r="41" spans="1:34" ht="22.5" customHeight="1" x14ac:dyDescent="0.2">
      <c r="A41" s="305"/>
      <c r="B41" s="305"/>
      <c r="C41" s="305"/>
      <c r="D41" s="372"/>
      <c r="E41" s="372"/>
      <c r="F41" s="372"/>
      <c r="G41" s="305"/>
      <c r="H41" s="305"/>
      <c r="J41" s="825"/>
      <c r="K41" s="829" t="s">
        <v>646</v>
      </c>
      <c r="L41" s="830"/>
      <c r="M41" s="815" t="s">
        <v>650</v>
      </c>
      <c r="N41" s="816"/>
      <c r="O41" s="369"/>
      <c r="P41" s="876" t="s">
        <v>690</v>
      </c>
      <c r="Q41" s="877"/>
      <c r="R41" s="871" t="s">
        <v>693</v>
      </c>
      <c r="S41" s="871"/>
      <c r="T41" s="500"/>
      <c r="U41" s="501"/>
      <c r="V41" s="356"/>
      <c r="W41" s="491">
        <v>5</v>
      </c>
      <c r="X41" s="492">
        <v>3</v>
      </c>
      <c r="Y41" s="492" t="str">
        <f t="shared" si="0"/>
        <v>5-3</v>
      </c>
      <c r="Z41" s="381" t="s">
        <v>682</v>
      </c>
      <c r="AA41" s="382" t="s">
        <v>728</v>
      </c>
      <c r="AB41" s="356"/>
      <c r="AC41" s="356"/>
      <c r="AD41" s="356"/>
      <c r="AE41" s="356"/>
      <c r="AF41" s="356"/>
      <c r="AG41" s="356"/>
      <c r="AH41" s="356"/>
    </row>
    <row r="42" spans="1:34" ht="36" customHeight="1" thickBot="1" x14ac:dyDescent="0.25">
      <c r="A42" s="305"/>
      <c r="B42" s="305"/>
      <c r="C42" s="305"/>
      <c r="D42" s="372"/>
      <c r="E42" s="372"/>
      <c r="F42" s="372"/>
      <c r="G42" s="305"/>
      <c r="H42" s="305"/>
      <c r="J42" s="826"/>
      <c r="K42" s="831" t="s">
        <v>647</v>
      </c>
      <c r="L42" s="832"/>
      <c r="M42" s="831"/>
      <c r="N42" s="832"/>
      <c r="O42" s="369"/>
      <c r="P42" s="887" t="s">
        <v>607</v>
      </c>
      <c r="Q42" s="888"/>
      <c r="R42" s="891" t="s">
        <v>694</v>
      </c>
      <c r="S42" s="891"/>
      <c r="T42" s="502"/>
      <c r="U42" s="503"/>
      <c r="V42" s="356"/>
      <c r="W42" s="491">
        <v>5</v>
      </c>
      <c r="X42" s="492">
        <v>4</v>
      </c>
      <c r="Y42" s="492" t="str">
        <f t="shared" si="0"/>
        <v>5-4</v>
      </c>
      <c r="Z42" s="381" t="s">
        <v>682</v>
      </c>
      <c r="AA42" s="382" t="s">
        <v>728</v>
      </c>
      <c r="AB42" s="356"/>
      <c r="AC42" s="356"/>
      <c r="AD42" s="356"/>
      <c r="AE42" s="356"/>
      <c r="AF42" s="356"/>
      <c r="AG42" s="356"/>
      <c r="AH42" s="356"/>
    </row>
    <row r="43" spans="1:34" ht="15.95" customHeight="1" thickBot="1" x14ac:dyDescent="0.25">
      <c r="A43" s="305"/>
      <c r="B43" s="305"/>
      <c r="C43" s="305"/>
      <c r="D43" s="372"/>
      <c r="E43" s="372"/>
      <c r="F43" s="372"/>
      <c r="G43" s="305"/>
      <c r="H43" s="305"/>
      <c r="J43" s="886" t="s">
        <v>702</v>
      </c>
      <c r="K43" s="886"/>
      <c r="L43" s="886"/>
      <c r="M43" s="886"/>
      <c r="N43" s="886"/>
      <c r="O43" s="369"/>
      <c r="P43" s="884" t="s">
        <v>701</v>
      </c>
      <c r="Q43" s="885"/>
      <c r="R43" s="885"/>
      <c r="S43" s="885"/>
      <c r="T43" s="885"/>
      <c r="U43" s="885"/>
      <c r="V43" s="345"/>
      <c r="W43" s="493">
        <v>5</v>
      </c>
      <c r="X43" s="494">
        <v>5</v>
      </c>
      <c r="Y43" s="494" t="str">
        <f t="shared" si="0"/>
        <v>5-5</v>
      </c>
      <c r="Z43" s="388" t="s">
        <v>682</v>
      </c>
      <c r="AA43" s="389" t="s">
        <v>728</v>
      </c>
      <c r="AB43" s="356"/>
      <c r="AC43" s="356"/>
      <c r="AD43" s="356"/>
      <c r="AE43" s="356"/>
      <c r="AF43" s="356"/>
      <c r="AG43" s="356"/>
      <c r="AH43" s="356"/>
    </row>
    <row r="44" spans="1:34" ht="15.95" customHeight="1" x14ac:dyDescent="0.3">
      <c r="A44" s="305"/>
      <c r="B44" s="305"/>
      <c r="C44" s="305"/>
      <c r="D44" s="372"/>
      <c r="E44" s="372"/>
      <c r="F44" s="372"/>
      <c r="G44" s="870" t="s">
        <v>703</v>
      </c>
      <c r="H44" s="870"/>
      <c r="I44" s="870"/>
      <c r="J44" s="870"/>
      <c r="K44" s="870"/>
      <c r="L44" s="870"/>
      <c r="M44" s="870"/>
      <c r="N44" s="870"/>
      <c r="O44" s="870"/>
      <c r="P44" s="870"/>
      <c r="Q44" s="870"/>
      <c r="R44" s="870"/>
      <c r="S44" s="870"/>
      <c r="T44" s="870"/>
      <c r="U44" s="870"/>
      <c r="V44" s="870"/>
      <c r="W44" s="870"/>
      <c r="X44" s="356"/>
      <c r="Y44" s="356"/>
      <c r="Z44" s="356"/>
      <c r="AA44" s="356"/>
      <c r="AB44" s="356"/>
      <c r="AC44" s="356"/>
      <c r="AD44" s="356"/>
      <c r="AE44" s="356"/>
      <c r="AF44" s="356"/>
      <c r="AG44" s="356"/>
      <c r="AH44" s="356"/>
    </row>
    <row r="45" spans="1:34" ht="15.75" thickBot="1" x14ac:dyDescent="0.3">
      <c r="A45" s="305"/>
      <c r="B45" s="305"/>
      <c r="C45" s="305"/>
      <c r="D45" s="372"/>
      <c r="E45" s="372"/>
      <c r="F45" s="374"/>
      <c r="G45" s="374"/>
      <c r="H45" s="374"/>
      <c r="I45" s="374"/>
      <c r="J45" s="374"/>
      <c r="K45" s="375"/>
      <c r="P45" s="345"/>
      <c r="Q45" s="345"/>
      <c r="R45" s="345"/>
      <c r="S45" s="345"/>
      <c r="T45" s="345"/>
      <c r="U45" s="345"/>
      <c r="V45" s="345"/>
      <c r="W45" s="356"/>
      <c r="X45" s="356"/>
      <c r="Y45" s="356"/>
      <c r="Z45" s="356"/>
      <c r="AA45" s="356"/>
      <c r="AB45" s="356"/>
      <c r="AC45" s="356"/>
      <c r="AD45" s="356"/>
      <c r="AE45" s="356"/>
      <c r="AF45" s="356"/>
      <c r="AG45" s="356"/>
      <c r="AH45" s="356"/>
    </row>
    <row r="46" spans="1:34" ht="15.75" thickBot="1" x14ac:dyDescent="0.25">
      <c r="A46" s="305"/>
      <c r="B46" s="305"/>
      <c r="C46" s="305"/>
      <c r="D46" s="860" t="s">
        <v>659</v>
      </c>
      <c r="E46" s="861"/>
      <c r="F46" s="862"/>
      <c r="G46" s="305"/>
      <c r="H46" s="305"/>
      <c r="T46" s="356"/>
      <c r="U46" s="356"/>
      <c r="V46" s="356"/>
      <c r="W46" s="356"/>
      <c r="X46" s="356"/>
      <c r="Y46" s="356"/>
      <c r="Z46" s="356"/>
      <c r="AA46" s="356"/>
      <c r="AB46" s="356"/>
      <c r="AC46" s="356"/>
      <c r="AD46" s="356"/>
      <c r="AE46" s="356"/>
      <c r="AF46" s="356"/>
      <c r="AG46" s="356"/>
      <c r="AH46" s="356"/>
    </row>
    <row r="47" spans="1:34" ht="15.75" customHeight="1" thickBot="1" x14ac:dyDescent="0.25">
      <c r="A47" s="305"/>
      <c r="B47" s="839" t="s">
        <v>661</v>
      </c>
      <c r="C47" s="840"/>
      <c r="D47" s="841"/>
      <c r="E47" s="376" t="s">
        <v>651</v>
      </c>
      <c r="F47" s="846" t="s">
        <v>662</v>
      </c>
      <c r="G47" s="847"/>
      <c r="H47" s="348" t="s">
        <v>651</v>
      </c>
      <c r="T47" s="356"/>
      <c r="U47" s="356"/>
      <c r="V47" s="356"/>
      <c r="AB47" s="356"/>
      <c r="AC47" s="356"/>
      <c r="AD47" s="356"/>
      <c r="AE47" s="356"/>
      <c r="AF47" s="356"/>
      <c r="AG47" s="356"/>
      <c r="AH47" s="356"/>
    </row>
    <row r="48" spans="1:34" ht="12" customHeight="1" x14ac:dyDescent="0.2">
      <c r="A48" s="305"/>
      <c r="B48" s="842" t="str">
        <f>CONTEXTO!D39</f>
        <v xml:space="preserve">Toma de decisiones sin datos oportunos de la gestión de la Entidad </v>
      </c>
      <c r="C48" s="842"/>
      <c r="D48" s="842"/>
      <c r="E48" s="379">
        <v>3</v>
      </c>
      <c r="F48" s="848" t="str">
        <f>CONTEXTO!D39</f>
        <v xml:space="preserve">Toma de decisiones sin datos oportunos de la gestión de la Entidad </v>
      </c>
      <c r="G48" s="849"/>
      <c r="H48" s="380">
        <v>3</v>
      </c>
      <c r="T48" s="356"/>
      <c r="U48" s="356"/>
      <c r="V48" s="356"/>
      <c r="AB48" s="356"/>
      <c r="AC48" s="356"/>
      <c r="AD48" s="356"/>
      <c r="AE48" s="356"/>
      <c r="AF48" s="356"/>
      <c r="AG48" s="356"/>
      <c r="AH48" s="356"/>
    </row>
    <row r="49" spans="1:34" x14ac:dyDescent="0.2">
      <c r="A49" s="305"/>
      <c r="B49" s="833" t="str">
        <f>CONTEXTO!D40</f>
        <v xml:space="preserve">Planeación inoportuna de planes y proyectos para cada vigencia </v>
      </c>
      <c r="C49" s="833"/>
      <c r="D49" s="833"/>
      <c r="E49" s="383">
        <v>4</v>
      </c>
      <c r="F49" s="835" t="str">
        <f>CONTEXTO!D40</f>
        <v xml:space="preserve">Planeación inoportuna de planes y proyectos para cada vigencia </v>
      </c>
      <c r="G49" s="836"/>
      <c r="H49" s="384">
        <v>3</v>
      </c>
      <c r="T49" s="356"/>
      <c r="U49" s="356"/>
      <c r="V49" s="356"/>
      <c r="AB49" s="356"/>
      <c r="AC49" s="356"/>
      <c r="AD49" s="356"/>
      <c r="AE49" s="356"/>
      <c r="AF49" s="356"/>
      <c r="AG49" s="356"/>
      <c r="AH49" s="356"/>
    </row>
    <row r="50" spans="1:34" ht="15.75" customHeight="1" thickBot="1" x14ac:dyDescent="0.25">
      <c r="A50" s="305"/>
      <c r="B50" s="834"/>
      <c r="C50" s="834"/>
      <c r="D50" s="834"/>
      <c r="E50" s="385"/>
      <c r="F50" s="837"/>
      <c r="G50" s="838"/>
      <c r="H50" s="386"/>
      <c r="T50" s="356"/>
      <c r="U50" s="356"/>
      <c r="V50" s="356"/>
      <c r="AB50" s="356"/>
      <c r="AC50" s="356"/>
      <c r="AD50" s="356"/>
      <c r="AE50" s="356"/>
      <c r="AF50" s="356"/>
      <c r="AG50" s="356"/>
      <c r="AH50" s="356"/>
    </row>
    <row r="51" spans="1:34" ht="12.75" thickBot="1" x14ac:dyDescent="0.25">
      <c r="A51" s="305"/>
      <c r="B51" s="305"/>
      <c r="C51" s="305"/>
      <c r="D51" s="305"/>
      <c r="E51" s="305"/>
      <c r="F51" s="305"/>
      <c r="G51" s="305"/>
      <c r="H51" s="305"/>
      <c r="T51" s="356"/>
      <c r="U51" s="356"/>
      <c r="V51" s="356"/>
      <c r="AB51" s="356"/>
      <c r="AC51" s="356"/>
      <c r="AD51" s="356"/>
      <c r="AE51" s="356"/>
      <c r="AF51" s="356"/>
      <c r="AG51" s="356"/>
      <c r="AH51" s="356"/>
    </row>
    <row r="52" spans="1:34" ht="15.75" thickBot="1" x14ac:dyDescent="0.25">
      <c r="A52" s="305"/>
      <c r="B52" s="305"/>
      <c r="C52" s="305"/>
      <c r="D52" s="860" t="s">
        <v>660</v>
      </c>
      <c r="E52" s="861"/>
      <c r="F52" s="862"/>
      <c r="G52" s="305"/>
      <c r="H52" s="305"/>
      <c r="T52" s="356"/>
      <c r="U52" s="356"/>
      <c r="V52" s="356"/>
      <c r="AB52" s="356"/>
      <c r="AC52" s="356"/>
      <c r="AD52" s="356"/>
      <c r="AE52" s="356"/>
      <c r="AF52" s="356"/>
      <c r="AG52" s="356"/>
      <c r="AH52" s="356"/>
    </row>
    <row r="53" spans="1:34" ht="12.75" thickBot="1" x14ac:dyDescent="0.25">
      <c r="A53" s="305"/>
      <c r="B53" s="839" t="s">
        <v>661</v>
      </c>
      <c r="C53" s="840"/>
      <c r="D53" s="841"/>
      <c r="E53" s="376" t="s">
        <v>651</v>
      </c>
      <c r="F53" s="846" t="s">
        <v>662</v>
      </c>
      <c r="G53" s="847"/>
      <c r="H53" s="348" t="s">
        <v>651</v>
      </c>
      <c r="T53" s="356"/>
      <c r="U53" s="356"/>
      <c r="V53" s="356"/>
      <c r="AB53" s="356"/>
      <c r="AC53" s="356"/>
      <c r="AD53" s="356"/>
      <c r="AE53" s="356"/>
      <c r="AF53" s="356"/>
      <c r="AG53" s="356"/>
      <c r="AH53" s="356"/>
    </row>
    <row r="54" spans="1:34" x14ac:dyDescent="0.2">
      <c r="A54" s="305"/>
      <c r="B54" s="842" t="str">
        <f>CONTEXTO!D54</f>
        <v xml:space="preserve">Modelo de gestión no acorde con los lineamientos  establecidos </v>
      </c>
      <c r="C54" s="842"/>
      <c r="D54" s="842"/>
      <c r="E54" s="379">
        <v>3</v>
      </c>
      <c r="F54" s="848" t="str">
        <f>CONTEXTO!D54</f>
        <v xml:space="preserve">Modelo de gestión no acorde con los lineamientos  establecidos </v>
      </c>
      <c r="G54" s="849"/>
      <c r="H54" s="380">
        <v>3</v>
      </c>
      <c r="T54" s="356"/>
      <c r="U54" s="356"/>
      <c r="V54" s="356"/>
      <c r="AB54" s="356"/>
      <c r="AC54" s="356"/>
      <c r="AD54" s="356"/>
      <c r="AE54" s="356"/>
      <c r="AF54" s="356"/>
      <c r="AG54" s="356"/>
      <c r="AH54" s="356"/>
    </row>
    <row r="55" spans="1:34" x14ac:dyDescent="0.2">
      <c r="A55" s="305"/>
      <c r="B55" s="833"/>
      <c r="C55" s="833"/>
      <c r="D55" s="833"/>
      <c r="E55" s="385"/>
      <c r="F55" s="835"/>
      <c r="G55" s="836"/>
      <c r="H55" s="384"/>
      <c r="T55" s="356"/>
      <c r="U55" s="356"/>
      <c r="V55" s="356"/>
      <c r="AB55" s="356"/>
      <c r="AC55" s="356"/>
      <c r="AD55" s="356"/>
      <c r="AE55" s="356"/>
      <c r="AF55" s="356"/>
      <c r="AG55" s="356"/>
      <c r="AH55" s="356"/>
    </row>
    <row r="56" spans="1:34" ht="12.75" thickBot="1" x14ac:dyDescent="0.25">
      <c r="A56" s="305"/>
      <c r="B56" s="834"/>
      <c r="C56" s="834"/>
      <c r="D56" s="834"/>
      <c r="E56" s="385"/>
      <c r="F56" s="837"/>
      <c r="G56" s="838"/>
      <c r="H56" s="386"/>
      <c r="T56" s="356"/>
      <c r="U56" s="356"/>
      <c r="V56" s="356"/>
      <c r="AB56" s="356"/>
      <c r="AC56" s="356"/>
      <c r="AD56" s="356"/>
      <c r="AE56" s="356"/>
      <c r="AF56" s="356"/>
      <c r="AG56" s="356"/>
      <c r="AH56" s="356"/>
    </row>
    <row r="57" spans="1:34" ht="12.75" thickBot="1" x14ac:dyDescent="0.25">
      <c r="A57" s="305"/>
      <c r="B57" s="305"/>
      <c r="C57" s="305"/>
      <c r="D57" s="305"/>
      <c r="E57" s="305"/>
      <c r="F57" s="305"/>
      <c r="G57" s="305"/>
      <c r="H57" s="352"/>
      <c r="T57" s="356"/>
      <c r="U57" s="356"/>
      <c r="V57" s="356"/>
      <c r="AB57" s="356"/>
      <c r="AC57" s="356"/>
      <c r="AD57" s="356"/>
      <c r="AE57" s="356"/>
      <c r="AF57" s="356"/>
      <c r="AG57" s="356"/>
      <c r="AH57" s="356"/>
    </row>
    <row r="58" spans="1:34" ht="15.75" thickBot="1" x14ac:dyDescent="0.25">
      <c r="A58" s="305"/>
      <c r="B58" s="305"/>
      <c r="C58" s="305"/>
      <c r="D58" s="860" t="s">
        <v>658</v>
      </c>
      <c r="E58" s="861"/>
      <c r="F58" s="862"/>
      <c r="G58" s="305"/>
      <c r="H58" s="352"/>
      <c r="T58" s="356"/>
      <c r="U58" s="356"/>
      <c r="V58" s="356"/>
      <c r="AB58" s="356"/>
      <c r="AC58" s="356"/>
      <c r="AD58" s="356"/>
      <c r="AE58" s="356"/>
      <c r="AF58" s="356"/>
      <c r="AG58" s="356"/>
      <c r="AH58" s="356"/>
    </row>
    <row r="59" spans="1:34" ht="12.75" thickBot="1" x14ac:dyDescent="0.25">
      <c r="A59" s="305"/>
      <c r="B59" s="839" t="s">
        <v>661</v>
      </c>
      <c r="C59" s="840"/>
      <c r="D59" s="841"/>
      <c r="E59" s="376" t="s">
        <v>651</v>
      </c>
      <c r="F59" s="846" t="s">
        <v>662</v>
      </c>
      <c r="G59" s="847"/>
      <c r="H59" s="348" t="s">
        <v>651</v>
      </c>
      <c r="T59" s="356"/>
      <c r="U59" s="356"/>
      <c r="V59" s="356"/>
      <c r="AB59" s="356"/>
      <c r="AC59" s="356"/>
      <c r="AD59" s="356"/>
      <c r="AE59" s="356"/>
      <c r="AF59" s="356"/>
      <c r="AG59" s="356"/>
      <c r="AH59" s="356"/>
    </row>
    <row r="60" spans="1:34" ht="24.75" customHeight="1" x14ac:dyDescent="0.2">
      <c r="A60" s="305"/>
      <c r="B60" s="842" t="str">
        <f>CONTEXTO!D68</f>
        <v xml:space="preserve">Publicación de datos con disparidad en cifras estadísticas dispuestos en los diferentes instrumentos oficiales de la Entidad  
</v>
      </c>
      <c r="C60" s="842"/>
      <c r="D60" s="842"/>
      <c r="E60" s="379">
        <v>4</v>
      </c>
      <c r="F60" s="848" t="str">
        <f>CONTEXTO!D68</f>
        <v xml:space="preserve">Publicación de datos con disparidad en cifras estadísticas dispuestos en los diferentes instrumentos oficiales de la Entidad  
</v>
      </c>
      <c r="G60" s="849"/>
      <c r="H60" s="380">
        <v>3</v>
      </c>
      <c r="T60" s="356"/>
      <c r="U60" s="356"/>
      <c r="V60" s="356"/>
      <c r="AB60" s="356"/>
      <c r="AC60" s="356"/>
      <c r="AD60" s="356"/>
      <c r="AE60" s="356"/>
      <c r="AF60" s="356"/>
      <c r="AG60" s="356"/>
      <c r="AH60" s="356"/>
    </row>
    <row r="61" spans="1:34" ht="27" customHeight="1" x14ac:dyDescent="0.2">
      <c r="A61" s="305"/>
      <c r="B61" s="833" t="str">
        <f>CONTEXTO!H68</f>
        <v xml:space="preserve">Uso de información con fines diferentes a la gestión del talento humano para beneficio de terceros </v>
      </c>
      <c r="C61" s="833"/>
      <c r="D61" s="833"/>
      <c r="E61" s="383">
        <v>3</v>
      </c>
      <c r="F61" s="889" t="str">
        <f>CONTEXTO!H68</f>
        <v xml:space="preserve">Uso de información con fines diferentes a la gestión del talento humano para beneficio de terceros </v>
      </c>
      <c r="G61" s="890"/>
      <c r="H61" s="387">
        <v>5</v>
      </c>
      <c r="T61" s="356"/>
      <c r="U61" s="356"/>
      <c r="V61" s="356"/>
      <c r="AB61" s="356"/>
      <c r="AC61" s="356"/>
      <c r="AD61" s="356"/>
      <c r="AE61" s="356"/>
      <c r="AF61" s="356"/>
      <c r="AG61" s="356"/>
      <c r="AH61" s="356"/>
    </row>
    <row r="62" spans="1:34" ht="12.75" customHeight="1" thickBot="1" x14ac:dyDescent="0.25">
      <c r="A62" s="305"/>
      <c r="B62" s="834"/>
      <c r="C62" s="834"/>
      <c r="D62" s="834"/>
      <c r="E62" s="385"/>
      <c r="F62" s="837"/>
      <c r="G62" s="838"/>
      <c r="H62" s="386"/>
      <c r="T62" s="356"/>
      <c r="U62" s="356"/>
      <c r="V62" s="356"/>
      <c r="AB62" s="356"/>
      <c r="AC62" s="356"/>
      <c r="AD62" s="356"/>
      <c r="AE62" s="356"/>
      <c r="AF62" s="356"/>
      <c r="AG62" s="356"/>
      <c r="AH62" s="356"/>
    </row>
    <row r="63" spans="1:34" ht="12.75" thickBot="1" x14ac:dyDescent="0.25">
      <c r="A63" s="305"/>
      <c r="B63" s="305"/>
      <c r="C63" s="305"/>
      <c r="D63" s="305"/>
      <c r="E63" s="305"/>
      <c r="F63" s="305"/>
      <c r="G63" s="305"/>
      <c r="H63" s="352"/>
      <c r="T63" s="356"/>
      <c r="U63" s="356"/>
      <c r="V63" s="356"/>
      <c r="AB63" s="356"/>
      <c r="AC63" s="356"/>
      <c r="AD63" s="356"/>
      <c r="AE63" s="356"/>
      <c r="AF63" s="356"/>
      <c r="AG63" s="356"/>
      <c r="AH63" s="356"/>
    </row>
    <row r="64" spans="1:34" ht="15.75" thickBot="1" x14ac:dyDescent="0.25">
      <c r="A64" s="305"/>
      <c r="B64" s="305"/>
      <c r="C64" s="305"/>
      <c r="D64" s="860" t="s">
        <v>666</v>
      </c>
      <c r="E64" s="861"/>
      <c r="F64" s="862"/>
      <c r="G64" s="305"/>
      <c r="H64" s="352"/>
      <c r="T64" s="356"/>
      <c r="U64" s="356"/>
      <c r="V64" s="356"/>
      <c r="AB64" s="356"/>
      <c r="AC64" s="356"/>
      <c r="AD64" s="356"/>
      <c r="AE64" s="356"/>
      <c r="AF64" s="356"/>
      <c r="AG64" s="356"/>
      <c r="AH64" s="356"/>
    </row>
    <row r="65" spans="1:34" ht="12.75" thickBot="1" x14ac:dyDescent="0.25">
      <c r="A65" s="305"/>
      <c r="B65" s="839" t="s">
        <v>661</v>
      </c>
      <c r="C65" s="840"/>
      <c r="D65" s="841"/>
      <c r="E65" s="376" t="s">
        <v>651</v>
      </c>
      <c r="F65" s="846" t="s">
        <v>662</v>
      </c>
      <c r="G65" s="847"/>
      <c r="H65" s="348" t="s">
        <v>651</v>
      </c>
      <c r="T65" s="356"/>
      <c r="U65" s="356"/>
      <c r="V65" s="356"/>
      <c r="AB65" s="356"/>
      <c r="AC65" s="356"/>
      <c r="AD65" s="356"/>
      <c r="AE65" s="356"/>
      <c r="AF65" s="356"/>
      <c r="AG65" s="356"/>
      <c r="AH65" s="356"/>
    </row>
    <row r="66" spans="1:34" ht="26.25" customHeight="1" x14ac:dyDescent="0.2">
      <c r="A66" s="305"/>
      <c r="B66" s="842" t="str">
        <f>CONTEXTO!D82</f>
        <v>Modelo de seguridad y privacidad de la información no implementado de acuerdo con  las necesidades de la Entidad</v>
      </c>
      <c r="C66" s="842"/>
      <c r="D66" s="842"/>
      <c r="E66" s="379">
        <v>3</v>
      </c>
      <c r="F66" s="848" t="str">
        <f>CONTEXTO!D82</f>
        <v>Modelo de seguridad y privacidad de la información no implementado de acuerdo con  las necesidades de la Entidad</v>
      </c>
      <c r="G66" s="849"/>
      <c r="H66" s="380">
        <v>3</v>
      </c>
      <c r="T66" s="356"/>
      <c r="U66" s="356"/>
      <c r="V66" s="356"/>
      <c r="AB66" s="356"/>
      <c r="AC66" s="356"/>
      <c r="AD66" s="356"/>
      <c r="AE66" s="356"/>
      <c r="AF66" s="356"/>
      <c r="AG66" s="356"/>
      <c r="AH66" s="356"/>
    </row>
    <row r="67" spans="1:34" x14ac:dyDescent="0.2">
      <c r="A67" s="305"/>
      <c r="B67" s="833"/>
      <c r="C67" s="833"/>
      <c r="D67" s="833"/>
      <c r="E67" s="385"/>
      <c r="F67" s="835"/>
      <c r="G67" s="836"/>
      <c r="H67" s="384"/>
      <c r="T67" s="356"/>
      <c r="U67" s="356"/>
      <c r="V67" s="356"/>
      <c r="AB67" s="356"/>
      <c r="AC67" s="356"/>
      <c r="AD67" s="356"/>
      <c r="AE67" s="356"/>
      <c r="AF67" s="356"/>
      <c r="AG67" s="356"/>
      <c r="AH67" s="356"/>
    </row>
    <row r="68" spans="1:34" ht="12.75" thickBot="1" x14ac:dyDescent="0.25">
      <c r="A68" s="305"/>
      <c r="B68" s="834"/>
      <c r="C68" s="834"/>
      <c r="D68" s="834"/>
      <c r="E68" s="385"/>
      <c r="F68" s="837"/>
      <c r="G68" s="838"/>
      <c r="H68" s="386"/>
      <c r="T68" s="356"/>
      <c r="U68" s="356"/>
      <c r="V68" s="356"/>
      <c r="AB68" s="356"/>
      <c r="AC68" s="356"/>
      <c r="AD68" s="356"/>
      <c r="AE68" s="356"/>
      <c r="AF68" s="356"/>
      <c r="AG68" s="356"/>
      <c r="AH68" s="356"/>
    </row>
    <row r="69" spans="1:34" ht="12.75" thickBot="1" x14ac:dyDescent="0.25">
      <c r="A69" s="305"/>
      <c r="B69" s="305"/>
      <c r="C69" s="305"/>
      <c r="D69" s="305"/>
      <c r="E69" s="305"/>
      <c r="F69" s="305"/>
      <c r="G69" s="305"/>
      <c r="H69" s="352"/>
      <c r="T69" s="356"/>
      <c r="U69" s="356"/>
      <c r="V69" s="356"/>
      <c r="AB69" s="356"/>
      <c r="AC69" s="356"/>
      <c r="AD69" s="356"/>
      <c r="AE69" s="356"/>
      <c r="AF69" s="356"/>
      <c r="AG69" s="356"/>
      <c r="AH69" s="356"/>
    </row>
    <row r="70" spans="1:34" ht="15.75" thickBot="1" x14ac:dyDescent="0.25">
      <c r="A70" s="305"/>
      <c r="B70" s="305"/>
      <c r="C70" s="305"/>
      <c r="D70" s="860" t="s">
        <v>667</v>
      </c>
      <c r="E70" s="861"/>
      <c r="F70" s="862"/>
      <c r="G70" s="305"/>
      <c r="H70" s="352"/>
      <c r="T70" s="356"/>
      <c r="U70" s="356"/>
      <c r="V70" s="356"/>
      <c r="AB70" s="356"/>
      <c r="AC70" s="356"/>
      <c r="AD70" s="356"/>
      <c r="AE70" s="356"/>
      <c r="AF70" s="356"/>
      <c r="AG70" s="356"/>
      <c r="AH70" s="356"/>
    </row>
    <row r="71" spans="1:34" ht="12.75" customHeight="1" thickBot="1" x14ac:dyDescent="0.25">
      <c r="A71" s="305"/>
      <c r="B71" s="839" t="s">
        <v>661</v>
      </c>
      <c r="C71" s="840"/>
      <c r="D71" s="841"/>
      <c r="E71" s="376" t="s">
        <v>651</v>
      </c>
      <c r="F71" s="846" t="s">
        <v>662</v>
      </c>
      <c r="G71" s="847"/>
      <c r="H71" s="348" t="s">
        <v>651</v>
      </c>
      <c r="T71" s="356"/>
      <c r="U71" s="356"/>
      <c r="V71" s="356"/>
      <c r="AB71" s="356"/>
      <c r="AC71" s="356"/>
      <c r="AD71" s="356"/>
      <c r="AE71" s="356"/>
      <c r="AF71" s="356"/>
      <c r="AG71" s="356"/>
      <c r="AH71" s="356"/>
    </row>
    <row r="72" spans="1:34" ht="26.25" customHeight="1" x14ac:dyDescent="0.2">
      <c r="A72" s="305"/>
      <c r="B72" s="842" t="str">
        <f>CONTEXTO!D96</f>
        <v>Divulgación de información institucional poco clara, inoportuna y/o inconsistente</v>
      </c>
      <c r="C72" s="842"/>
      <c r="D72" s="842"/>
      <c r="E72" s="379">
        <v>3</v>
      </c>
      <c r="F72" s="848" t="str">
        <f>CONTEXTO!D96</f>
        <v>Divulgación de información institucional poco clara, inoportuna y/o inconsistente</v>
      </c>
      <c r="G72" s="849"/>
      <c r="H72" s="380">
        <v>3</v>
      </c>
      <c r="T72" s="356"/>
      <c r="U72" s="356"/>
      <c r="V72" s="356"/>
      <c r="AB72" s="356"/>
      <c r="AC72" s="356"/>
      <c r="AD72" s="356"/>
      <c r="AE72" s="356"/>
      <c r="AF72" s="356"/>
      <c r="AG72" s="356"/>
      <c r="AH72" s="356"/>
    </row>
    <row r="73" spans="1:34" ht="37.5" customHeight="1" x14ac:dyDescent="0.2">
      <c r="A73" s="305"/>
      <c r="B73" s="833" t="str">
        <f>CONTEXTO!D97</f>
        <v xml:space="preserve">Desarrollo de acciones comunicativas sin el cumplimiento de los lineamientos de la imagen institucional por parte de las dependencias </v>
      </c>
      <c r="C73" s="833"/>
      <c r="D73" s="833"/>
      <c r="E73" s="383">
        <v>3</v>
      </c>
      <c r="F73" s="835" t="str">
        <f>CONTEXTO!D97</f>
        <v xml:space="preserve">Desarrollo de acciones comunicativas sin el cumplimiento de los lineamientos de la imagen institucional por parte de las dependencias </v>
      </c>
      <c r="G73" s="836"/>
      <c r="H73" s="384">
        <v>3</v>
      </c>
      <c r="J73" s="356"/>
      <c r="K73" s="356"/>
      <c r="L73" s="356"/>
      <c r="M73" s="356"/>
      <c r="N73" s="356"/>
      <c r="T73" s="356"/>
      <c r="U73" s="356"/>
      <c r="V73" s="356"/>
      <c r="W73" s="356"/>
      <c r="X73" s="356"/>
      <c r="Y73" s="356"/>
      <c r="Z73" s="356"/>
      <c r="AA73" s="356"/>
      <c r="AB73" s="356"/>
      <c r="AC73" s="356"/>
      <c r="AD73" s="356"/>
      <c r="AE73" s="356"/>
      <c r="AF73" s="356"/>
      <c r="AG73" s="356"/>
      <c r="AH73" s="356"/>
    </row>
    <row r="74" spans="1:34" ht="12.75" thickBot="1" x14ac:dyDescent="0.25">
      <c r="A74" s="305"/>
      <c r="B74" s="834"/>
      <c r="C74" s="834"/>
      <c r="D74" s="834"/>
      <c r="E74" s="385"/>
      <c r="F74" s="837"/>
      <c r="G74" s="838"/>
      <c r="H74" s="386"/>
      <c r="J74" s="356"/>
      <c r="K74" s="356"/>
      <c r="L74" s="356"/>
      <c r="M74" s="356"/>
      <c r="N74" s="356"/>
      <c r="T74" s="356"/>
      <c r="U74" s="356"/>
      <c r="V74" s="356"/>
      <c r="W74" s="356"/>
      <c r="X74" s="356"/>
      <c r="Y74" s="356"/>
      <c r="Z74" s="356"/>
      <c r="AA74" s="356"/>
      <c r="AB74" s="356"/>
      <c r="AC74" s="356"/>
      <c r="AD74" s="356"/>
      <c r="AE74" s="356"/>
      <c r="AF74" s="356"/>
      <c r="AG74" s="356"/>
      <c r="AH74" s="356"/>
    </row>
    <row r="75" spans="1:34" ht="12.75" thickBot="1" x14ac:dyDescent="0.25">
      <c r="A75" s="305"/>
      <c r="B75" s="305"/>
      <c r="C75" s="305"/>
      <c r="D75" s="305"/>
      <c r="E75" s="305"/>
      <c r="F75" s="305"/>
      <c r="G75" s="305"/>
      <c r="H75" s="352"/>
      <c r="J75" s="356"/>
      <c r="K75" s="356"/>
      <c r="L75" s="356"/>
      <c r="M75" s="356"/>
      <c r="N75" s="356"/>
      <c r="T75" s="356"/>
      <c r="U75" s="356"/>
      <c r="V75" s="356"/>
      <c r="W75" s="356"/>
      <c r="X75" s="356"/>
      <c r="Y75" s="356"/>
      <c r="Z75" s="356"/>
      <c r="AA75" s="356"/>
      <c r="AB75" s="356"/>
      <c r="AC75" s="356"/>
      <c r="AD75" s="356"/>
      <c r="AE75" s="356"/>
      <c r="AF75" s="356"/>
      <c r="AG75" s="356"/>
      <c r="AH75" s="356"/>
    </row>
    <row r="76" spans="1:34" ht="15.75" thickBot="1" x14ac:dyDescent="0.25">
      <c r="A76" s="305"/>
      <c r="B76" s="305"/>
      <c r="C76" s="305"/>
      <c r="D76" s="860" t="s">
        <v>668</v>
      </c>
      <c r="E76" s="861"/>
      <c r="F76" s="862"/>
      <c r="G76" s="305"/>
      <c r="H76" s="352"/>
      <c r="J76" s="356"/>
      <c r="K76" s="356"/>
      <c r="L76" s="356"/>
      <c r="M76" s="356"/>
      <c r="N76" s="356"/>
      <c r="T76" s="356"/>
      <c r="U76" s="356"/>
      <c r="V76" s="356"/>
      <c r="W76" s="356"/>
      <c r="X76" s="356"/>
      <c r="Y76" s="356"/>
      <c r="Z76" s="356"/>
      <c r="AA76" s="356"/>
      <c r="AB76" s="356"/>
      <c r="AC76" s="356"/>
      <c r="AD76" s="356"/>
      <c r="AE76" s="356"/>
      <c r="AF76" s="356"/>
      <c r="AG76" s="356"/>
      <c r="AH76" s="356"/>
    </row>
    <row r="77" spans="1:34" ht="12.75" thickBot="1" x14ac:dyDescent="0.25">
      <c r="A77" s="305"/>
      <c r="B77" s="839" t="s">
        <v>661</v>
      </c>
      <c r="C77" s="840"/>
      <c r="D77" s="841"/>
      <c r="E77" s="376" t="s">
        <v>651</v>
      </c>
      <c r="F77" s="846" t="s">
        <v>662</v>
      </c>
      <c r="G77" s="847"/>
      <c r="H77" s="348" t="s">
        <v>651</v>
      </c>
      <c r="J77" s="356"/>
      <c r="K77" s="356"/>
      <c r="L77" s="356"/>
      <c r="M77" s="356"/>
      <c r="N77" s="356"/>
      <c r="T77" s="356"/>
      <c r="U77" s="356"/>
      <c r="V77" s="356"/>
      <c r="W77" s="356"/>
      <c r="X77" s="356"/>
      <c r="Y77" s="356"/>
      <c r="Z77" s="356"/>
      <c r="AA77" s="356"/>
      <c r="AB77" s="356"/>
      <c r="AC77" s="356"/>
      <c r="AD77" s="356"/>
      <c r="AE77" s="356"/>
      <c r="AF77" s="356"/>
      <c r="AG77" s="356"/>
      <c r="AH77" s="356"/>
    </row>
    <row r="78" spans="1:34" ht="30.75" customHeight="1" x14ac:dyDescent="0.2">
      <c r="A78" s="305"/>
      <c r="B78" s="842" t="str">
        <f>CONTEXTO!D111</f>
        <v>Responder extemporáneamente las Peticiones, Quejas, Reclamos, Sugerencias que ingresen al DASCD</v>
      </c>
      <c r="C78" s="842"/>
      <c r="D78" s="842"/>
      <c r="E78" s="379">
        <v>4</v>
      </c>
      <c r="F78" s="848" t="str">
        <f>CONTEXTO!D111</f>
        <v>Responder extemporáneamente las Peticiones, Quejas, Reclamos, Sugerencias que ingresen al DASCD</v>
      </c>
      <c r="G78" s="849"/>
      <c r="H78" s="380">
        <v>1</v>
      </c>
      <c r="J78" s="356"/>
      <c r="K78" s="356"/>
      <c r="L78" s="356"/>
      <c r="M78" s="356"/>
      <c r="N78" s="356"/>
      <c r="T78" s="356"/>
      <c r="U78" s="356"/>
      <c r="V78" s="356"/>
      <c r="W78" s="356"/>
      <c r="X78" s="356"/>
      <c r="Y78" s="356"/>
      <c r="Z78" s="356"/>
      <c r="AA78" s="356"/>
      <c r="AB78" s="356"/>
      <c r="AC78" s="356"/>
      <c r="AD78" s="356"/>
      <c r="AE78" s="356"/>
      <c r="AF78" s="356"/>
      <c r="AG78" s="356"/>
      <c r="AH78" s="356"/>
    </row>
    <row r="79" spans="1:34" x14ac:dyDescent="0.2">
      <c r="A79" s="305"/>
      <c r="B79" s="833"/>
      <c r="C79" s="833"/>
      <c r="D79" s="833"/>
      <c r="E79" s="385"/>
      <c r="F79" s="835"/>
      <c r="G79" s="836"/>
      <c r="H79" s="384"/>
      <c r="J79" s="356"/>
      <c r="K79" s="356"/>
      <c r="L79" s="356"/>
      <c r="M79" s="356"/>
      <c r="N79" s="356"/>
      <c r="T79" s="356"/>
      <c r="U79" s="356"/>
      <c r="V79" s="356"/>
      <c r="W79" s="356"/>
      <c r="X79" s="356"/>
      <c r="Y79" s="356"/>
      <c r="Z79" s="356"/>
      <c r="AA79" s="356"/>
      <c r="AB79" s="356"/>
      <c r="AC79" s="356"/>
      <c r="AD79" s="356"/>
      <c r="AE79" s="356"/>
      <c r="AF79" s="356"/>
      <c r="AG79" s="356"/>
      <c r="AH79" s="356"/>
    </row>
    <row r="80" spans="1:34" ht="12.75" thickBot="1" x14ac:dyDescent="0.25">
      <c r="A80" s="305"/>
      <c r="B80" s="834"/>
      <c r="C80" s="834"/>
      <c r="D80" s="834"/>
      <c r="E80" s="385"/>
      <c r="F80" s="837"/>
      <c r="G80" s="838"/>
      <c r="H80" s="386"/>
      <c r="J80" s="356"/>
      <c r="K80" s="356"/>
      <c r="L80" s="356"/>
      <c r="M80" s="356"/>
      <c r="N80" s="356"/>
      <c r="T80" s="356"/>
      <c r="U80" s="356"/>
      <c r="V80" s="356"/>
      <c r="W80" s="356"/>
      <c r="X80" s="356"/>
      <c r="Y80" s="356"/>
      <c r="Z80" s="356"/>
      <c r="AA80" s="356"/>
      <c r="AB80" s="356"/>
      <c r="AC80" s="356"/>
      <c r="AD80" s="356"/>
      <c r="AE80" s="356"/>
      <c r="AF80" s="356"/>
      <c r="AG80" s="356"/>
      <c r="AH80" s="356"/>
    </row>
    <row r="81" spans="1:34" ht="12.75" thickBot="1" x14ac:dyDescent="0.25">
      <c r="A81" s="305"/>
      <c r="B81" s="305"/>
      <c r="C81" s="305"/>
      <c r="D81" s="305"/>
      <c r="E81" s="305"/>
      <c r="F81" s="305"/>
      <c r="G81" s="305"/>
      <c r="H81" s="352"/>
      <c r="J81" s="356"/>
      <c r="K81" s="356"/>
      <c r="L81" s="356"/>
      <c r="M81" s="356"/>
      <c r="N81" s="356"/>
      <c r="T81" s="356"/>
      <c r="U81" s="356"/>
      <c r="V81" s="356"/>
      <c r="W81" s="356"/>
      <c r="X81" s="356"/>
      <c r="Y81" s="356"/>
      <c r="Z81" s="356"/>
      <c r="AA81" s="356"/>
      <c r="AB81" s="356"/>
      <c r="AC81" s="356"/>
      <c r="AD81" s="356"/>
      <c r="AE81" s="356"/>
      <c r="AF81" s="356"/>
      <c r="AG81" s="356"/>
      <c r="AH81" s="356"/>
    </row>
    <row r="82" spans="1:34" ht="15.75" thickBot="1" x14ac:dyDescent="0.25">
      <c r="A82" s="305"/>
      <c r="B82" s="305"/>
      <c r="C82" s="305"/>
      <c r="D82" s="857" t="s">
        <v>669</v>
      </c>
      <c r="E82" s="858"/>
      <c r="F82" s="859"/>
      <c r="G82" s="305"/>
      <c r="H82" s="352"/>
      <c r="J82" s="356"/>
      <c r="K82" s="356"/>
      <c r="L82" s="356"/>
      <c r="M82" s="356"/>
      <c r="N82" s="356"/>
      <c r="T82" s="356"/>
      <c r="U82" s="356"/>
      <c r="V82" s="356"/>
      <c r="W82" s="356"/>
      <c r="X82" s="356"/>
      <c r="Y82" s="356"/>
      <c r="Z82" s="356"/>
      <c r="AA82" s="356"/>
      <c r="AB82" s="356"/>
      <c r="AC82" s="356"/>
      <c r="AD82" s="356"/>
      <c r="AE82" s="356"/>
      <c r="AF82" s="356"/>
      <c r="AG82" s="356"/>
      <c r="AH82" s="356"/>
    </row>
    <row r="83" spans="1:34" ht="12.75" thickBot="1" x14ac:dyDescent="0.25">
      <c r="A83" s="305"/>
      <c r="B83" s="867" t="s">
        <v>661</v>
      </c>
      <c r="C83" s="868"/>
      <c r="D83" s="869"/>
      <c r="E83" s="390" t="s">
        <v>651</v>
      </c>
      <c r="F83" s="846" t="s">
        <v>662</v>
      </c>
      <c r="G83" s="847"/>
      <c r="H83" s="391" t="s">
        <v>651</v>
      </c>
      <c r="J83" s="356"/>
      <c r="K83" s="356"/>
      <c r="L83" s="356"/>
      <c r="M83" s="356"/>
      <c r="N83" s="356"/>
      <c r="T83" s="356"/>
      <c r="U83" s="356"/>
      <c r="V83" s="356"/>
      <c r="W83" s="356"/>
      <c r="X83" s="356"/>
      <c r="Y83" s="356"/>
      <c r="Z83" s="356"/>
      <c r="AA83" s="356"/>
      <c r="AB83" s="356"/>
      <c r="AC83" s="356"/>
      <c r="AD83" s="356"/>
      <c r="AE83" s="356"/>
      <c r="AF83" s="356"/>
      <c r="AG83" s="356"/>
      <c r="AH83" s="356"/>
    </row>
    <row r="84" spans="1:34" ht="36" customHeight="1" x14ac:dyDescent="0.2">
      <c r="A84" s="305"/>
      <c r="B84" s="833" t="str">
        <f>CONTEXTO!D125</f>
        <v xml:space="preserve">Elaborar conceptos y realizar asesorías técnico-jurídicos  que no se encuentren acordes con la normatividad vigente o con los componentes o lineamientos técnicos establecidos. </v>
      </c>
      <c r="C84" s="833"/>
      <c r="D84" s="833"/>
      <c r="E84" s="392">
        <v>1</v>
      </c>
      <c r="F84" s="848" t="str">
        <f>CONTEXTO!D125</f>
        <v xml:space="preserve">Elaborar conceptos y realizar asesorías técnico-jurídicos  que no se encuentren acordes con la normatividad vigente o con los componentes o lineamientos técnicos establecidos. </v>
      </c>
      <c r="G84" s="849"/>
      <c r="H84" s="393">
        <v>1</v>
      </c>
      <c r="J84" s="356"/>
      <c r="K84" s="356"/>
      <c r="L84" s="356"/>
      <c r="M84" s="356"/>
      <c r="N84" s="356"/>
      <c r="T84" s="356"/>
      <c r="U84" s="356"/>
      <c r="V84" s="356"/>
      <c r="W84" s="356"/>
      <c r="X84" s="356"/>
      <c r="Y84" s="356"/>
      <c r="Z84" s="356"/>
      <c r="AA84" s="356"/>
      <c r="AB84" s="356"/>
      <c r="AC84" s="356"/>
      <c r="AD84" s="356"/>
      <c r="AE84" s="356"/>
      <c r="AF84" s="356"/>
      <c r="AG84" s="356"/>
      <c r="AH84" s="356"/>
    </row>
    <row r="85" spans="1:34" x14ac:dyDescent="0.2">
      <c r="A85" s="305"/>
      <c r="B85" s="863"/>
      <c r="C85" s="864"/>
      <c r="D85" s="865"/>
      <c r="E85" s="392"/>
      <c r="F85" s="866"/>
      <c r="G85" s="865"/>
      <c r="H85" s="394"/>
      <c r="J85" s="356"/>
      <c r="K85" s="356"/>
      <c r="L85" s="356"/>
      <c r="M85" s="356"/>
      <c r="N85" s="356"/>
      <c r="T85" s="356"/>
      <c r="U85" s="356"/>
      <c r="V85" s="356"/>
      <c r="W85" s="356"/>
      <c r="X85" s="356"/>
      <c r="Y85" s="356"/>
      <c r="Z85" s="356"/>
      <c r="AA85" s="356"/>
      <c r="AB85" s="356"/>
      <c r="AC85" s="356"/>
      <c r="AD85" s="356"/>
      <c r="AE85" s="356"/>
      <c r="AF85" s="356"/>
      <c r="AG85" s="356"/>
      <c r="AH85" s="356"/>
    </row>
    <row r="86" spans="1:34" ht="12.75" thickBot="1" x14ac:dyDescent="0.25">
      <c r="A86" s="305"/>
      <c r="B86" s="834"/>
      <c r="C86" s="834"/>
      <c r="D86" s="834"/>
      <c r="E86" s="395"/>
      <c r="F86" s="837"/>
      <c r="G86" s="838"/>
      <c r="H86" s="396"/>
      <c r="J86" s="356"/>
      <c r="K86" s="356"/>
      <c r="L86" s="356"/>
      <c r="M86" s="356"/>
      <c r="N86" s="356"/>
      <c r="T86" s="356"/>
      <c r="U86" s="356"/>
      <c r="V86" s="356"/>
      <c r="W86" s="356"/>
      <c r="X86" s="356"/>
      <c r="Y86" s="356"/>
      <c r="Z86" s="356"/>
      <c r="AA86" s="356"/>
      <c r="AB86" s="356"/>
      <c r="AC86" s="356"/>
      <c r="AD86" s="356"/>
      <c r="AE86" s="356"/>
      <c r="AF86" s="356"/>
      <c r="AG86" s="356"/>
      <c r="AH86" s="356"/>
    </row>
    <row r="87" spans="1:34" ht="12.75" thickBot="1" x14ac:dyDescent="0.25">
      <c r="A87" s="305"/>
      <c r="B87" s="305"/>
      <c r="C87" s="305"/>
      <c r="D87" s="305"/>
      <c r="E87" s="305"/>
      <c r="F87" s="305"/>
      <c r="G87" s="305"/>
      <c r="H87" s="352"/>
      <c r="J87" s="356"/>
      <c r="K87" s="356"/>
      <c r="L87" s="356"/>
      <c r="M87" s="356"/>
      <c r="N87" s="356"/>
      <c r="T87" s="356"/>
      <c r="U87" s="356"/>
      <c r="V87" s="356"/>
      <c r="W87" s="356"/>
      <c r="X87" s="356"/>
      <c r="Y87" s="356"/>
      <c r="Z87" s="356"/>
      <c r="AA87" s="356"/>
      <c r="AB87" s="356"/>
      <c r="AC87" s="356"/>
      <c r="AD87" s="356"/>
      <c r="AE87" s="356"/>
      <c r="AF87" s="356"/>
      <c r="AG87" s="356"/>
      <c r="AH87" s="356"/>
    </row>
    <row r="88" spans="1:34" ht="29.25" customHeight="1" thickBot="1" x14ac:dyDescent="0.25">
      <c r="A88" s="305"/>
      <c r="B88" s="305"/>
      <c r="C88" s="305"/>
      <c r="D88" s="857" t="s">
        <v>670</v>
      </c>
      <c r="E88" s="858"/>
      <c r="F88" s="859"/>
      <c r="G88" s="305"/>
      <c r="H88" s="352"/>
      <c r="J88" s="356"/>
      <c r="K88" s="356"/>
      <c r="L88" s="356"/>
      <c r="M88" s="356"/>
      <c r="N88" s="356"/>
      <c r="T88" s="356"/>
      <c r="U88" s="356"/>
      <c r="V88" s="356"/>
      <c r="W88" s="356"/>
      <c r="X88" s="356"/>
      <c r="Y88" s="356"/>
      <c r="Z88" s="356"/>
      <c r="AA88" s="356"/>
      <c r="AB88" s="356"/>
      <c r="AC88" s="356"/>
      <c r="AD88" s="356"/>
      <c r="AE88" s="356"/>
      <c r="AF88" s="356"/>
      <c r="AG88" s="356"/>
      <c r="AH88" s="356"/>
    </row>
    <row r="89" spans="1:34" ht="12.75" thickBot="1" x14ac:dyDescent="0.25">
      <c r="A89" s="305"/>
      <c r="B89" s="839" t="s">
        <v>661</v>
      </c>
      <c r="C89" s="840"/>
      <c r="D89" s="841"/>
      <c r="E89" s="376" t="s">
        <v>651</v>
      </c>
      <c r="F89" s="846" t="s">
        <v>662</v>
      </c>
      <c r="G89" s="847"/>
      <c r="H89" s="348" t="s">
        <v>651</v>
      </c>
      <c r="J89" s="356"/>
      <c r="K89" s="356"/>
      <c r="L89" s="356"/>
      <c r="M89" s="356"/>
      <c r="N89" s="356"/>
    </row>
    <row r="90" spans="1:34" ht="28.5" customHeight="1" x14ac:dyDescent="0.2">
      <c r="A90" s="305"/>
      <c r="B90" s="842" t="str">
        <f>CONTEXTO!D139</f>
        <v xml:space="preserve">Actividades de bienestar, formación y capacitación que no cuenten con la cobertura de beneficiarios esperada </v>
      </c>
      <c r="C90" s="842"/>
      <c r="D90" s="842"/>
      <c r="E90" s="379">
        <v>4</v>
      </c>
      <c r="F90" s="848" t="str">
        <f>CONTEXTO!D139</f>
        <v xml:space="preserve">Actividades de bienestar, formación y capacitación que no cuenten con la cobertura de beneficiarios esperada </v>
      </c>
      <c r="G90" s="849"/>
      <c r="H90" s="380">
        <v>3</v>
      </c>
      <c r="J90" s="356"/>
      <c r="K90" s="356"/>
      <c r="L90" s="356"/>
      <c r="M90" s="356"/>
      <c r="N90" s="356"/>
    </row>
    <row r="91" spans="1:34" x14ac:dyDescent="0.2">
      <c r="A91" s="305"/>
      <c r="B91" s="833"/>
      <c r="C91" s="833"/>
      <c r="D91" s="833"/>
      <c r="E91" s="383"/>
      <c r="F91" s="835"/>
      <c r="G91" s="836"/>
      <c r="H91" s="384"/>
      <c r="J91" s="356"/>
      <c r="K91" s="356"/>
      <c r="L91" s="356"/>
      <c r="M91" s="356"/>
      <c r="N91" s="356"/>
    </row>
    <row r="92" spans="1:34" ht="12.75" thickBot="1" x14ac:dyDescent="0.25">
      <c r="A92" s="305"/>
      <c r="B92" s="834"/>
      <c r="C92" s="834"/>
      <c r="D92" s="834"/>
      <c r="E92" s="383"/>
      <c r="F92" s="837"/>
      <c r="G92" s="838"/>
      <c r="H92" s="386"/>
      <c r="J92" s="356"/>
      <c r="K92" s="356"/>
      <c r="L92" s="356"/>
      <c r="M92" s="356"/>
      <c r="N92" s="356"/>
    </row>
    <row r="93" spans="1:34" ht="12.75" thickBot="1" x14ac:dyDescent="0.25">
      <c r="A93" s="305"/>
      <c r="B93" s="305"/>
      <c r="C93" s="305"/>
      <c r="D93" s="305"/>
      <c r="E93" s="305"/>
      <c r="F93" s="305"/>
      <c r="G93" s="305"/>
      <c r="H93" s="352"/>
      <c r="J93" s="356"/>
      <c r="K93" s="356"/>
      <c r="L93" s="356"/>
      <c r="M93" s="356"/>
      <c r="N93" s="356"/>
    </row>
    <row r="94" spans="1:34" ht="15.75" thickBot="1" x14ac:dyDescent="0.25">
      <c r="A94" s="305"/>
      <c r="B94" s="305"/>
      <c r="C94" s="305"/>
      <c r="D94" s="843" t="s">
        <v>671</v>
      </c>
      <c r="E94" s="844"/>
      <c r="F94" s="845"/>
      <c r="G94" s="305"/>
      <c r="H94" s="352"/>
      <c r="J94" s="356"/>
      <c r="K94" s="356"/>
      <c r="L94" s="356"/>
      <c r="M94" s="356"/>
      <c r="N94" s="356"/>
    </row>
    <row r="95" spans="1:34" ht="12.75" thickBot="1" x14ac:dyDescent="0.25">
      <c r="A95" s="305"/>
      <c r="B95" s="839" t="s">
        <v>661</v>
      </c>
      <c r="C95" s="840"/>
      <c r="D95" s="841"/>
      <c r="E95" s="376" t="s">
        <v>651</v>
      </c>
      <c r="F95" s="846" t="s">
        <v>662</v>
      </c>
      <c r="G95" s="847"/>
      <c r="H95" s="348" t="s">
        <v>651</v>
      </c>
    </row>
    <row r="96" spans="1:34" ht="18" customHeight="1" thickBot="1" x14ac:dyDescent="0.25">
      <c r="A96" s="305"/>
      <c r="B96" s="842" t="str">
        <f>CONTEXTO!D153</f>
        <v>Vinculación de personal sin el cumplimiento de requisitos</v>
      </c>
      <c r="C96" s="842"/>
      <c r="D96" s="842"/>
      <c r="E96" s="379">
        <v>1</v>
      </c>
      <c r="F96" s="848" t="str">
        <f>CONTEXTO!D153</f>
        <v>Vinculación de personal sin el cumplimiento de requisitos</v>
      </c>
      <c r="G96" s="849"/>
      <c r="H96" s="380">
        <v>3</v>
      </c>
    </row>
    <row r="97" spans="1:8" ht="27.75" customHeight="1" thickBot="1" x14ac:dyDescent="0.25">
      <c r="A97" s="305"/>
      <c r="B97" s="842" t="str">
        <f>CONTEXTO!D154</f>
        <v xml:space="preserve"> Plan Estratégico de Talento Humano  establecido por fuera de los tiempos, de conformidad con el Decreto 612 de 2018</v>
      </c>
      <c r="C97" s="842"/>
      <c r="D97" s="842"/>
      <c r="E97" s="383">
        <v>3</v>
      </c>
      <c r="F97" s="848" t="str">
        <f>CONTEXTO!D154</f>
        <v xml:space="preserve"> Plan Estratégico de Talento Humano  establecido por fuera de los tiempos, de conformidad con el Decreto 612 de 2018</v>
      </c>
      <c r="G97" s="849"/>
      <c r="H97" s="384">
        <v>2</v>
      </c>
    </row>
    <row r="98" spans="1:8" ht="18" customHeight="1" thickBot="1" x14ac:dyDescent="0.25">
      <c r="A98" s="305"/>
      <c r="B98" s="842" t="str">
        <f>CONTEXTO!D155</f>
        <v>Pagos erróneos en la nómina de la entidad</v>
      </c>
      <c r="C98" s="842"/>
      <c r="D98" s="842"/>
      <c r="E98" s="383">
        <v>2</v>
      </c>
      <c r="F98" s="855" t="str">
        <f>CONTEXTO!D155</f>
        <v>Pagos erróneos en la nómina de la entidad</v>
      </c>
      <c r="G98" s="856"/>
      <c r="H98" s="386">
        <v>3</v>
      </c>
    </row>
    <row r="99" spans="1:8" ht="12.75" thickBot="1" x14ac:dyDescent="0.25">
      <c r="A99" s="305"/>
      <c r="B99" s="305"/>
      <c r="C99" s="305"/>
      <c r="D99" s="305"/>
      <c r="E99" s="305"/>
      <c r="F99" s="305"/>
      <c r="G99" s="305"/>
      <c r="H99" s="352"/>
    </row>
    <row r="100" spans="1:8" ht="30" customHeight="1" thickBot="1" x14ac:dyDescent="0.25">
      <c r="A100" s="305"/>
      <c r="B100" s="305"/>
      <c r="C100" s="305"/>
      <c r="D100" s="843" t="s">
        <v>672</v>
      </c>
      <c r="E100" s="844"/>
      <c r="F100" s="845"/>
      <c r="G100" s="305"/>
      <c r="H100" s="352"/>
    </row>
    <row r="101" spans="1:8" ht="12.75" thickBot="1" x14ac:dyDescent="0.25">
      <c r="A101" s="305"/>
      <c r="B101" s="839" t="s">
        <v>661</v>
      </c>
      <c r="C101" s="840"/>
      <c r="D101" s="841"/>
      <c r="E101" s="376" t="s">
        <v>651</v>
      </c>
      <c r="F101" s="846" t="s">
        <v>662</v>
      </c>
      <c r="G101" s="847"/>
      <c r="H101" s="348" t="s">
        <v>651</v>
      </c>
    </row>
    <row r="102" spans="1:8" ht="28.5" customHeight="1" x14ac:dyDescent="0.2">
      <c r="A102" s="305"/>
      <c r="B102" s="842" t="str">
        <f>CONTEXTO!D169</f>
        <v>Pérdida por vencimiento, daño o hurto de los bienes de la entidad en bodega</v>
      </c>
      <c r="C102" s="842"/>
      <c r="D102" s="842"/>
      <c r="E102" s="379">
        <v>2</v>
      </c>
      <c r="F102" s="848" t="str">
        <f>CONTEXTO!D169</f>
        <v>Pérdida por vencimiento, daño o hurto de los bienes de la entidad en bodega</v>
      </c>
      <c r="G102" s="849"/>
      <c r="H102" s="380">
        <v>2</v>
      </c>
    </row>
    <row r="103" spans="1:8" ht="29.25" customHeight="1" x14ac:dyDescent="0.2">
      <c r="A103" s="305"/>
      <c r="B103" s="842" t="str">
        <f>CONTEXTO!D170</f>
        <v xml:space="preserve">Pérdida por daño o hurto de los bienes de la entidad en uso de las dependencias </v>
      </c>
      <c r="C103" s="842"/>
      <c r="D103" s="842"/>
      <c r="E103" s="383">
        <v>2</v>
      </c>
      <c r="F103" s="835" t="str">
        <f>CONTEXTO!D170</f>
        <v xml:space="preserve">Pérdida por daño o hurto de los bienes de la entidad en uso de las dependencias </v>
      </c>
      <c r="G103" s="836"/>
      <c r="H103" s="384">
        <v>3</v>
      </c>
    </row>
    <row r="104" spans="1:8" ht="12.75" thickBot="1" x14ac:dyDescent="0.25">
      <c r="A104" s="305"/>
      <c r="B104" s="834"/>
      <c r="C104" s="834"/>
      <c r="D104" s="834"/>
      <c r="E104" s="385"/>
      <c r="F104" s="837"/>
      <c r="G104" s="838"/>
      <c r="H104" s="386"/>
    </row>
    <row r="105" spans="1:8" ht="12.75" thickBot="1" x14ac:dyDescent="0.25">
      <c r="A105" s="305"/>
      <c r="B105" s="305"/>
      <c r="C105" s="305"/>
      <c r="D105" s="305"/>
      <c r="E105" s="305"/>
      <c r="F105" s="305"/>
      <c r="G105" s="305"/>
      <c r="H105" s="352"/>
    </row>
    <row r="106" spans="1:8" ht="15.75" thickBot="1" x14ac:dyDescent="0.25">
      <c r="A106" s="305"/>
      <c r="B106" s="305"/>
      <c r="C106" s="305"/>
      <c r="D106" s="843" t="s">
        <v>673</v>
      </c>
      <c r="E106" s="844"/>
      <c r="F106" s="845"/>
      <c r="G106" s="305"/>
      <c r="H106" s="352"/>
    </row>
    <row r="107" spans="1:8" ht="12.75" thickBot="1" x14ac:dyDescent="0.25">
      <c r="A107" s="305"/>
      <c r="B107" s="839" t="s">
        <v>661</v>
      </c>
      <c r="C107" s="840"/>
      <c r="D107" s="841"/>
      <c r="E107" s="376" t="s">
        <v>651</v>
      </c>
      <c r="F107" s="846" t="s">
        <v>662</v>
      </c>
      <c r="G107" s="847"/>
      <c r="H107" s="348" t="s">
        <v>651</v>
      </c>
    </row>
    <row r="108" spans="1:8" ht="24" customHeight="1" x14ac:dyDescent="0.2">
      <c r="A108" s="305"/>
      <c r="B108" s="842" t="str">
        <f>CONTEXTO!D184</f>
        <v>Dificultad en el acceso y recuperación de los documentos de archivo de la Entidad</v>
      </c>
      <c r="C108" s="842"/>
      <c r="D108" s="842"/>
      <c r="E108" s="379">
        <v>4</v>
      </c>
      <c r="F108" s="848" t="str">
        <f>CONTEXTO!D184</f>
        <v>Dificultad en el acceso y recuperación de los documentos de archivo de la Entidad</v>
      </c>
      <c r="G108" s="849"/>
      <c r="H108" s="380">
        <v>2</v>
      </c>
    </row>
    <row r="109" spans="1:8" ht="23.25" customHeight="1" x14ac:dyDescent="0.2">
      <c r="A109" s="305"/>
      <c r="B109" s="833" t="str">
        <f>CONTEXTO!D185</f>
        <v>Pérdida de información, deterioro o imposibilidad de consultar los documentos en soporte físico.</v>
      </c>
      <c r="C109" s="833"/>
      <c r="D109" s="833"/>
      <c r="E109" s="383">
        <v>1</v>
      </c>
      <c r="F109" s="835" t="str">
        <f>CONTEXTO!D185</f>
        <v>Pérdida de información, deterioro o imposibilidad de consultar los documentos en soporte físico.</v>
      </c>
      <c r="G109" s="836"/>
      <c r="H109" s="384">
        <v>3</v>
      </c>
    </row>
    <row r="110" spans="1:8" ht="12.75" thickBot="1" x14ac:dyDescent="0.25">
      <c r="A110" s="305"/>
      <c r="B110" s="834"/>
      <c r="C110" s="834"/>
      <c r="D110" s="834"/>
      <c r="E110" s="385"/>
      <c r="F110" s="837"/>
      <c r="G110" s="838"/>
      <c r="H110" s="386"/>
    </row>
    <row r="111" spans="1:8" ht="12.75" thickBot="1" x14ac:dyDescent="0.25">
      <c r="A111" s="305"/>
      <c r="B111" s="305"/>
      <c r="C111" s="305"/>
      <c r="D111" s="305"/>
      <c r="E111" s="305"/>
      <c r="F111" s="305"/>
      <c r="G111" s="305"/>
      <c r="H111" s="352"/>
    </row>
    <row r="112" spans="1:8" ht="15.75" thickBot="1" x14ac:dyDescent="0.25">
      <c r="A112" s="305"/>
      <c r="B112" s="305"/>
      <c r="C112" s="305"/>
      <c r="D112" s="843" t="s">
        <v>674</v>
      </c>
      <c r="E112" s="844"/>
      <c r="F112" s="845"/>
      <c r="G112" s="305"/>
      <c r="H112" s="352"/>
    </row>
    <row r="113" spans="1:8" ht="12.75" thickBot="1" x14ac:dyDescent="0.25">
      <c r="A113" s="305"/>
      <c r="B113" s="839" t="s">
        <v>661</v>
      </c>
      <c r="C113" s="840"/>
      <c r="D113" s="841"/>
      <c r="E113" s="376" t="s">
        <v>651</v>
      </c>
      <c r="F113" s="846" t="s">
        <v>662</v>
      </c>
      <c r="G113" s="847"/>
      <c r="H113" s="348" t="s">
        <v>651</v>
      </c>
    </row>
    <row r="114" spans="1:8" ht="25.5" customHeight="1" x14ac:dyDescent="0.2">
      <c r="A114" s="305"/>
      <c r="B114" s="842" t="str">
        <f>CONTEXTO!D199</f>
        <v xml:space="preserve">Imputación inadecuada  de rubros presupuestales en las ordenes de pago. </v>
      </c>
      <c r="C114" s="842"/>
      <c r="D114" s="842"/>
      <c r="E114" s="379">
        <v>3</v>
      </c>
      <c r="F114" s="848" t="str">
        <f>CONTEXTO!D199</f>
        <v xml:space="preserve">Imputación inadecuada  de rubros presupuestales en las ordenes de pago. </v>
      </c>
      <c r="G114" s="849"/>
      <c r="H114" s="380">
        <v>3</v>
      </c>
    </row>
    <row r="115" spans="1:8" x14ac:dyDescent="0.2">
      <c r="A115" s="305"/>
      <c r="B115" s="833" t="str">
        <f>CONTEXTO!D200</f>
        <v xml:space="preserve">Generación de reportes y estados financieros inconsistentes </v>
      </c>
      <c r="C115" s="833"/>
      <c r="D115" s="833"/>
      <c r="E115" s="383">
        <v>3</v>
      </c>
      <c r="F115" s="835" t="str">
        <f>CONTEXTO!D200</f>
        <v xml:space="preserve">Generación de reportes y estados financieros inconsistentes </v>
      </c>
      <c r="G115" s="836"/>
      <c r="H115" s="384">
        <v>3</v>
      </c>
    </row>
    <row r="116" spans="1:8" ht="12.75" thickBot="1" x14ac:dyDescent="0.25">
      <c r="A116" s="305"/>
      <c r="B116" s="834"/>
      <c r="C116" s="834"/>
      <c r="D116" s="834"/>
      <c r="E116" s="385"/>
      <c r="F116" s="837"/>
      <c r="G116" s="838"/>
      <c r="H116" s="386"/>
    </row>
    <row r="117" spans="1:8" ht="12.75" thickBot="1" x14ac:dyDescent="0.25">
      <c r="A117" s="305"/>
      <c r="B117" s="305"/>
      <c r="C117" s="305"/>
      <c r="D117" s="305"/>
      <c r="E117" s="305"/>
      <c r="F117" s="305"/>
      <c r="G117" s="305"/>
      <c r="H117" s="352"/>
    </row>
    <row r="118" spans="1:8" ht="15.75" thickBot="1" x14ac:dyDescent="0.25">
      <c r="A118" s="305"/>
      <c r="B118" s="305"/>
      <c r="C118" s="305"/>
      <c r="D118" s="843" t="s">
        <v>675</v>
      </c>
      <c r="E118" s="844"/>
      <c r="F118" s="845"/>
      <c r="G118" s="305"/>
      <c r="H118" s="352"/>
    </row>
    <row r="119" spans="1:8" ht="12.75" thickBot="1" x14ac:dyDescent="0.25">
      <c r="A119" s="305"/>
      <c r="B119" s="839" t="s">
        <v>661</v>
      </c>
      <c r="C119" s="840"/>
      <c r="D119" s="841"/>
      <c r="E119" s="376" t="s">
        <v>651</v>
      </c>
      <c r="F119" s="846" t="s">
        <v>662</v>
      </c>
      <c r="G119" s="847"/>
      <c r="H119" s="348" t="s">
        <v>651</v>
      </c>
    </row>
    <row r="120" spans="1:8" ht="26.25" customHeight="1" x14ac:dyDescent="0.2">
      <c r="A120" s="305"/>
      <c r="B120" s="842" t="str">
        <f>CONTEXTO!D214</f>
        <v xml:space="preserve">Proveedores y/o contratistas de bienes y servicios que incumplan con  la pactado en los contratos y sus anexos. </v>
      </c>
      <c r="C120" s="842"/>
      <c r="D120" s="842"/>
      <c r="E120" s="379">
        <v>4</v>
      </c>
      <c r="F120" s="848" t="str">
        <f>CONTEXTO!D214</f>
        <v xml:space="preserve">Proveedores y/o contratistas de bienes y servicios que incumplan con  la pactado en los contratos y sus anexos. </v>
      </c>
      <c r="G120" s="849"/>
      <c r="H120" s="380">
        <v>3</v>
      </c>
    </row>
    <row r="121" spans="1:8" ht="15.75" customHeight="1" x14ac:dyDescent="0.2">
      <c r="A121" s="305"/>
      <c r="B121" s="842" t="str">
        <f>CONTEXTO!D215</f>
        <v xml:space="preserve">Supervisión de contratos ejercida de forma inadecuada </v>
      </c>
      <c r="C121" s="842"/>
      <c r="D121" s="842"/>
      <c r="E121" s="383">
        <v>2</v>
      </c>
      <c r="F121" s="835" t="str">
        <f>CONTEXTO!D215</f>
        <v xml:space="preserve">Supervisión de contratos ejercida de forma inadecuada </v>
      </c>
      <c r="G121" s="836"/>
      <c r="H121" s="384">
        <v>3</v>
      </c>
    </row>
    <row r="122" spans="1:8" ht="23.25" customHeight="1" thickBot="1" x14ac:dyDescent="0.25">
      <c r="A122" s="305"/>
      <c r="B122" s="842" t="str">
        <f>CONTEXTO!H214</f>
        <v>Procesos de contratación direccionados para favorecer a un particular o tercero</v>
      </c>
      <c r="C122" s="842"/>
      <c r="D122" s="842"/>
      <c r="E122" s="385">
        <v>3</v>
      </c>
      <c r="F122" s="853" t="str">
        <f>CONTEXTO!H214</f>
        <v>Procesos de contratación direccionados para favorecer a un particular o tercero</v>
      </c>
      <c r="G122" s="854"/>
      <c r="H122" s="397">
        <v>5</v>
      </c>
    </row>
    <row r="123" spans="1:8" ht="12.75" thickBot="1" x14ac:dyDescent="0.25">
      <c r="A123" s="305"/>
      <c r="B123" s="305"/>
      <c r="C123" s="305"/>
      <c r="D123" s="305"/>
      <c r="E123" s="305"/>
      <c r="F123" s="305"/>
      <c r="G123" s="305"/>
      <c r="H123" s="352"/>
    </row>
    <row r="124" spans="1:8" ht="15.75" thickBot="1" x14ac:dyDescent="0.25">
      <c r="A124" s="305"/>
      <c r="B124" s="305"/>
      <c r="C124" s="305"/>
      <c r="D124" s="843" t="s">
        <v>676</v>
      </c>
      <c r="E124" s="844"/>
      <c r="F124" s="845"/>
      <c r="G124" s="305"/>
      <c r="H124" s="352"/>
    </row>
    <row r="125" spans="1:8" ht="12.75" thickBot="1" x14ac:dyDescent="0.25">
      <c r="A125" s="305"/>
      <c r="B125" s="839" t="s">
        <v>661</v>
      </c>
      <c r="C125" s="840"/>
      <c r="D125" s="841"/>
      <c r="E125" s="376" t="s">
        <v>651</v>
      </c>
      <c r="F125" s="846" t="s">
        <v>662</v>
      </c>
      <c r="G125" s="847"/>
      <c r="H125" s="348" t="s">
        <v>651</v>
      </c>
    </row>
    <row r="126" spans="1:8" ht="27" customHeight="1" x14ac:dyDescent="0.2">
      <c r="A126" s="305"/>
      <c r="B126" s="842" t="str">
        <f>CONTEXTO!D229</f>
        <v xml:space="preserve">Respuestas a los términos judiciales por fuera del tiempo establecido por el operador judicial </v>
      </c>
      <c r="C126" s="842"/>
      <c r="D126" s="842"/>
      <c r="E126" s="379">
        <v>1</v>
      </c>
      <c r="F126" s="848" t="str">
        <f>CONTEXTO!D229</f>
        <v xml:space="preserve">Respuestas a los términos judiciales por fuera del tiempo establecido por el operador judicial </v>
      </c>
      <c r="G126" s="849"/>
      <c r="H126" s="380">
        <v>3</v>
      </c>
    </row>
    <row r="127" spans="1:8" ht="17.25" customHeight="1" x14ac:dyDescent="0.2">
      <c r="A127" s="305"/>
      <c r="B127" s="833" t="str">
        <f>CONTEXTO!D230</f>
        <v>Procesos judiciales con fallo desfavorable para la Entidad</v>
      </c>
      <c r="C127" s="833"/>
      <c r="D127" s="833"/>
      <c r="E127" s="383">
        <v>1</v>
      </c>
      <c r="F127" s="835" t="str">
        <f>CONTEXTO!D230</f>
        <v>Procesos judiciales con fallo desfavorable para la Entidad</v>
      </c>
      <c r="G127" s="836"/>
      <c r="H127" s="384">
        <v>3</v>
      </c>
    </row>
    <row r="128" spans="1:8" ht="12.75" thickBot="1" x14ac:dyDescent="0.25">
      <c r="A128" s="305"/>
      <c r="B128" s="834"/>
      <c r="C128" s="834"/>
      <c r="D128" s="834"/>
      <c r="E128" s="385"/>
      <c r="F128" s="837"/>
      <c r="G128" s="838"/>
      <c r="H128" s="386"/>
    </row>
    <row r="129" spans="1:8" ht="12.75" thickBot="1" x14ac:dyDescent="0.25">
      <c r="A129" s="305"/>
      <c r="B129" s="305"/>
      <c r="C129" s="305"/>
      <c r="D129" s="305"/>
      <c r="E129" s="305"/>
      <c r="F129" s="305"/>
      <c r="G129" s="305"/>
      <c r="H129" s="352"/>
    </row>
    <row r="130" spans="1:8" ht="15.75" thickBot="1" x14ac:dyDescent="0.25">
      <c r="A130" s="305"/>
      <c r="B130" s="305"/>
      <c r="C130" s="305"/>
      <c r="D130" s="843" t="s">
        <v>677</v>
      </c>
      <c r="E130" s="844"/>
      <c r="F130" s="845"/>
      <c r="G130" s="305"/>
      <c r="H130" s="352"/>
    </row>
    <row r="131" spans="1:8" ht="12.75" thickBot="1" x14ac:dyDescent="0.25">
      <c r="A131" s="305"/>
      <c r="B131" s="839" t="s">
        <v>661</v>
      </c>
      <c r="C131" s="840"/>
      <c r="D131" s="841"/>
      <c r="E131" s="376" t="s">
        <v>651</v>
      </c>
      <c r="F131" s="846" t="s">
        <v>662</v>
      </c>
      <c r="G131" s="847"/>
      <c r="H131" s="348" t="s">
        <v>651</v>
      </c>
    </row>
    <row r="132" spans="1:8" x14ac:dyDescent="0.2">
      <c r="A132" s="305"/>
      <c r="B132" s="842" t="str">
        <f>CONTEXTO!D244</f>
        <v>Indisponibilidad de la Infraestructura tecnológica y servicios TI</v>
      </c>
      <c r="C132" s="842"/>
      <c r="D132" s="842"/>
      <c r="E132" s="379">
        <v>5</v>
      </c>
      <c r="F132" s="848" t="str">
        <f>CONTEXTO!D244</f>
        <v>Indisponibilidad de la Infraestructura tecnológica y servicios TI</v>
      </c>
      <c r="G132" s="849"/>
      <c r="H132" s="380">
        <v>4</v>
      </c>
    </row>
    <row r="133" spans="1:8" x14ac:dyDescent="0.2">
      <c r="A133" s="305"/>
      <c r="B133" s="833"/>
      <c r="C133" s="833"/>
      <c r="D133" s="833"/>
      <c r="E133" s="385"/>
      <c r="F133" s="835"/>
      <c r="G133" s="836"/>
      <c r="H133" s="384"/>
    </row>
    <row r="134" spans="1:8" ht="12.75" thickBot="1" x14ac:dyDescent="0.25">
      <c r="A134" s="305"/>
      <c r="B134" s="834"/>
      <c r="C134" s="834"/>
      <c r="D134" s="834"/>
      <c r="E134" s="385"/>
      <c r="F134" s="837"/>
      <c r="G134" s="838"/>
      <c r="H134" s="386"/>
    </row>
    <row r="135" spans="1:8" ht="12.75" thickBot="1" x14ac:dyDescent="0.25">
      <c r="A135" s="305"/>
      <c r="B135" s="305"/>
      <c r="C135" s="305"/>
      <c r="D135" s="305"/>
      <c r="E135" s="305"/>
      <c r="F135" s="305"/>
      <c r="G135" s="305"/>
      <c r="H135" s="352"/>
    </row>
    <row r="136" spans="1:8" ht="15.75" thickBot="1" x14ac:dyDescent="0.25">
      <c r="A136" s="305"/>
      <c r="B136" s="305"/>
      <c r="C136" s="305"/>
      <c r="D136" s="850" t="s">
        <v>678</v>
      </c>
      <c r="E136" s="851"/>
      <c r="F136" s="852"/>
      <c r="G136" s="305"/>
      <c r="H136" s="352"/>
    </row>
    <row r="137" spans="1:8" ht="12.75" thickBot="1" x14ac:dyDescent="0.25">
      <c r="A137" s="305"/>
      <c r="B137" s="839" t="s">
        <v>661</v>
      </c>
      <c r="C137" s="840"/>
      <c r="D137" s="841"/>
      <c r="E137" s="376" t="s">
        <v>651</v>
      </c>
      <c r="F137" s="846" t="s">
        <v>662</v>
      </c>
      <c r="G137" s="847"/>
      <c r="H137" s="348" t="s">
        <v>651</v>
      </c>
    </row>
    <row r="138" spans="1:8" x14ac:dyDescent="0.2">
      <c r="A138" s="305"/>
      <c r="B138" s="842" t="str">
        <f>CONTEXTO!D258</f>
        <v>Opinión inapropiada en el ejercicio de auditoría</v>
      </c>
      <c r="C138" s="842"/>
      <c r="D138" s="842"/>
      <c r="E138" s="398">
        <v>2</v>
      </c>
      <c r="F138" s="848" t="str">
        <f>CONTEXTO!D258</f>
        <v>Opinión inapropiada en el ejercicio de auditoría</v>
      </c>
      <c r="G138" s="849"/>
      <c r="H138" s="380">
        <v>3</v>
      </c>
    </row>
    <row r="139" spans="1:8" x14ac:dyDescent="0.2">
      <c r="A139" s="305"/>
      <c r="B139" s="833"/>
      <c r="C139" s="833"/>
      <c r="D139" s="833"/>
      <c r="E139" s="385"/>
      <c r="F139" s="835"/>
      <c r="G139" s="836"/>
      <c r="H139" s="384"/>
    </row>
    <row r="140" spans="1:8" ht="12.75" thickBot="1" x14ac:dyDescent="0.25">
      <c r="A140" s="305"/>
      <c r="B140" s="834"/>
      <c r="C140" s="834"/>
      <c r="D140" s="834"/>
      <c r="E140" s="385"/>
      <c r="F140" s="837"/>
      <c r="G140" s="838"/>
      <c r="H140" s="386"/>
    </row>
    <row r="141" spans="1:8" x14ac:dyDescent="0.2">
      <c r="A141" s="305"/>
      <c r="B141" s="305"/>
      <c r="C141" s="305"/>
      <c r="D141" s="305"/>
      <c r="E141" s="305"/>
      <c r="F141" s="305"/>
      <c r="G141" s="305"/>
      <c r="H141" s="305"/>
    </row>
    <row r="142" spans="1:8" x14ac:dyDescent="0.2">
      <c r="A142" s="305"/>
      <c r="B142" s="305"/>
      <c r="C142" s="305"/>
      <c r="D142" s="305"/>
      <c r="E142" s="305"/>
      <c r="F142" s="305"/>
      <c r="G142" s="305"/>
      <c r="H142" s="305"/>
    </row>
    <row r="143" spans="1:8" x14ac:dyDescent="0.2">
      <c r="A143" s="305"/>
      <c r="B143" s="305"/>
      <c r="C143" s="305"/>
      <c r="D143" s="305"/>
      <c r="E143" s="305"/>
      <c r="F143" s="305"/>
      <c r="G143" s="305"/>
      <c r="H143" s="305"/>
    </row>
    <row r="144" spans="1:8" x14ac:dyDescent="0.2">
      <c r="A144" s="305"/>
      <c r="B144" s="305"/>
      <c r="C144" s="305"/>
      <c r="D144" s="305"/>
      <c r="E144" s="305"/>
      <c r="F144" s="305"/>
      <c r="G144" s="305"/>
      <c r="H144" s="305"/>
    </row>
    <row r="145" spans="1:8" x14ac:dyDescent="0.2">
      <c r="A145" s="305"/>
      <c r="B145" s="305"/>
      <c r="C145" s="305"/>
      <c r="D145" s="305"/>
      <c r="E145" s="305"/>
      <c r="F145" s="305"/>
      <c r="G145" s="305"/>
      <c r="H145" s="305"/>
    </row>
    <row r="146" spans="1:8" x14ac:dyDescent="0.2">
      <c r="A146" s="305"/>
      <c r="B146" s="305"/>
      <c r="C146" s="305"/>
      <c r="D146" s="305"/>
      <c r="E146" s="305"/>
      <c r="F146" s="305"/>
      <c r="G146" s="305"/>
      <c r="H146" s="305"/>
    </row>
    <row r="147" spans="1:8" x14ac:dyDescent="0.2">
      <c r="A147" s="305"/>
      <c r="B147" s="305"/>
      <c r="C147" s="305"/>
      <c r="D147" s="305"/>
      <c r="E147" s="305"/>
      <c r="F147" s="305"/>
      <c r="G147" s="305"/>
      <c r="H147" s="305"/>
    </row>
    <row r="148" spans="1:8" x14ac:dyDescent="0.2">
      <c r="A148" s="305"/>
      <c r="B148" s="305"/>
      <c r="C148" s="305"/>
      <c r="D148" s="305"/>
      <c r="E148" s="305"/>
      <c r="F148" s="305"/>
      <c r="G148" s="305"/>
      <c r="H148" s="305"/>
    </row>
    <row r="149" spans="1:8" x14ac:dyDescent="0.2">
      <c r="A149" s="305"/>
      <c r="B149" s="305"/>
      <c r="C149" s="305"/>
      <c r="D149" s="305"/>
      <c r="E149" s="305"/>
      <c r="F149" s="305"/>
      <c r="G149" s="305"/>
      <c r="H149" s="305"/>
    </row>
    <row r="150" spans="1:8" x14ac:dyDescent="0.2">
      <c r="A150" s="305"/>
      <c r="B150" s="305"/>
      <c r="C150" s="305"/>
      <c r="D150" s="305"/>
      <c r="E150" s="305"/>
      <c r="F150" s="305"/>
      <c r="G150" s="305"/>
      <c r="H150" s="305"/>
    </row>
    <row r="151" spans="1:8" x14ac:dyDescent="0.2">
      <c r="A151" s="305"/>
      <c r="B151" s="305"/>
      <c r="C151" s="305"/>
      <c r="D151" s="305"/>
      <c r="E151" s="305"/>
      <c r="F151" s="305"/>
      <c r="G151" s="305"/>
      <c r="H151" s="305"/>
    </row>
    <row r="152" spans="1:8" x14ac:dyDescent="0.2">
      <c r="A152" s="305"/>
      <c r="B152" s="305"/>
      <c r="C152" s="305"/>
      <c r="D152" s="305"/>
      <c r="E152" s="305"/>
      <c r="F152" s="305"/>
      <c r="G152" s="305"/>
      <c r="H152" s="305"/>
    </row>
    <row r="153" spans="1:8" x14ac:dyDescent="0.2">
      <c r="A153" s="305"/>
      <c r="B153" s="305"/>
      <c r="C153" s="305"/>
      <c r="D153" s="305"/>
      <c r="E153" s="305"/>
      <c r="F153" s="305"/>
      <c r="G153" s="305"/>
      <c r="H153" s="305"/>
    </row>
    <row r="154" spans="1:8" x14ac:dyDescent="0.2">
      <c r="A154" s="305"/>
      <c r="B154" s="305"/>
      <c r="C154" s="305"/>
      <c r="D154" s="305"/>
      <c r="E154" s="305"/>
      <c r="F154" s="305"/>
      <c r="G154" s="305"/>
      <c r="H154" s="305"/>
    </row>
    <row r="155" spans="1:8" x14ac:dyDescent="0.2">
      <c r="A155" s="305"/>
      <c r="B155" s="305"/>
      <c r="C155" s="305"/>
      <c r="D155" s="305"/>
      <c r="E155" s="305"/>
      <c r="F155" s="305"/>
      <c r="G155" s="305"/>
      <c r="H155" s="305"/>
    </row>
    <row r="156" spans="1:8" x14ac:dyDescent="0.2">
      <c r="A156" s="305"/>
      <c r="B156" s="305"/>
      <c r="C156" s="305"/>
      <c r="D156" s="305"/>
      <c r="E156" s="305"/>
      <c r="F156" s="305"/>
      <c r="G156" s="305"/>
      <c r="H156" s="305"/>
    </row>
    <row r="157" spans="1:8" x14ac:dyDescent="0.2">
      <c r="A157" s="305"/>
      <c r="B157" s="305"/>
      <c r="C157" s="305"/>
      <c r="D157" s="305"/>
      <c r="E157" s="305"/>
      <c r="F157" s="305"/>
      <c r="G157" s="305"/>
      <c r="H157" s="305"/>
    </row>
    <row r="158" spans="1:8" x14ac:dyDescent="0.2">
      <c r="A158" s="305"/>
      <c r="B158" s="305"/>
      <c r="C158" s="305"/>
      <c r="D158" s="305"/>
      <c r="E158" s="305"/>
      <c r="F158" s="305"/>
      <c r="G158" s="305"/>
      <c r="H158" s="305"/>
    </row>
    <row r="159" spans="1:8" x14ac:dyDescent="0.2">
      <c r="A159" s="305"/>
      <c r="B159" s="305"/>
      <c r="C159" s="305"/>
      <c r="D159" s="305"/>
      <c r="E159" s="305"/>
      <c r="F159" s="305"/>
      <c r="G159" s="305"/>
      <c r="H159" s="305"/>
    </row>
    <row r="160" spans="1:8" x14ac:dyDescent="0.2">
      <c r="A160" s="305"/>
      <c r="B160" s="305"/>
      <c r="C160" s="305"/>
      <c r="D160" s="305"/>
      <c r="E160" s="305"/>
      <c r="F160" s="305"/>
      <c r="G160" s="305"/>
      <c r="H160" s="305"/>
    </row>
    <row r="161" spans="1:8" x14ac:dyDescent="0.2">
      <c r="A161" s="305"/>
      <c r="B161" s="305"/>
      <c r="C161" s="305"/>
      <c r="D161" s="305"/>
      <c r="E161" s="305"/>
      <c r="F161" s="305"/>
      <c r="G161" s="305"/>
      <c r="H161" s="305"/>
    </row>
    <row r="162" spans="1:8" x14ac:dyDescent="0.2">
      <c r="A162" s="305"/>
      <c r="B162" s="305"/>
      <c r="C162" s="305"/>
      <c r="D162" s="305"/>
      <c r="E162" s="305"/>
      <c r="F162" s="305"/>
      <c r="G162" s="305"/>
      <c r="H162" s="305"/>
    </row>
    <row r="163" spans="1:8" x14ac:dyDescent="0.2">
      <c r="A163" s="305"/>
      <c r="B163" s="305"/>
      <c r="C163" s="305"/>
      <c r="D163" s="305"/>
      <c r="E163" s="305"/>
      <c r="F163" s="305"/>
      <c r="G163" s="305"/>
      <c r="H163" s="305"/>
    </row>
    <row r="164" spans="1:8" x14ac:dyDescent="0.2">
      <c r="A164" s="305"/>
      <c r="B164" s="305"/>
      <c r="C164" s="305"/>
      <c r="D164" s="305"/>
      <c r="E164" s="305"/>
      <c r="F164" s="305"/>
      <c r="G164" s="305"/>
      <c r="H164" s="305"/>
    </row>
    <row r="165" spans="1:8" x14ac:dyDescent="0.2">
      <c r="A165" s="305"/>
      <c r="B165" s="305"/>
      <c r="C165" s="305"/>
      <c r="D165" s="305"/>
      <c r="E165" s="305"/>
      <c r="F165" s="305"/>
      <c r="G165" s="305"/>
      <c r="H165" s="305"/>
    </row>
    <row r="166" spans="1:8" x14ac:dyDescent="0.2">
      <c r="A166" s="305"/>
      <c r="B166" s="305"/>
      <c r="C166" s="305"/>
      <c r="D166" s="305"/>
      <c r="E166" s="305"/>
      <c r="F166" s="305"/>
      <c r="G166" s="305"/>
      <c r="H166" s="305"/>
    </row>
    <row r="167" spans="1:8" x14ac:dyDescent="0.2">
      <c r="A167" s="305"/>
      <c r="B167" s="305"/>
      <c r="C167" s="305"/>
      <c r="D167" s="305"/>
      <c r="E167" s="305"/>
      <c r="F167" s="305"/>
      <c r="G167" s="305"/>
      <c r="H167" s="305"/>
    </row>
    <row r="168" spans="1:8" x14ac:dyDescent="0.2">
      <c r="A168" s="305"/>
      <c r="B168" s="305"/>
      <c r="C168" s="305"/>
      <c r="D168" s="305"/>
      <c r="E168" s="305"/>
      <c r="F168" s="305"/>
      <c r="G168" s="305"/>
      <c r="H168" s="305"/>
    </row>
    <row r="169" spans="1:8" x14ac:dyDescent="0.2">
      <c r="A169" s="305"/>
      <c r="B169" s="305"/>
      <c r="C169" s="305"/>
      <c r="D169" s="305"/>
      <c r="E169" s="305"/>
      <c r="F169" s="305"/>
      <c r="G169" s="305"/>
      <c r="H169" s="305"/>
    </row>
    <row r="170" spans="1:8" x14ac:dyDescent="0.2">
      <c r="A170" s="305"/>
      <c r="B170" s="305"/>
      <c r="C170" s="305"/>
      <c r="D170" s="305"/>
      <c r="E170" s="305"/>
      <c r="F170" s="305"/>
      <c r="G170" s="305"/>
      <c r="H170" s="305"/>
    </row>
    <row r="171" spans="1:8" x14ac:dyDescent="0.2">
      <c r="A171" s="305"/>
      <c r="B171" s="305"/>
      <c r="C171" s="305"/>
      <c r="D171" s="305"/>
      <c r="E171" s="305"/>
      <c r="F171" s="305"/>
      <c r="G171" s="305"/>
      <c r="H171" s="305"/>
    </row>
    <row r="172" spans="1:8" x14ac:dyDescent="0.2">
      <c r="A172" s="305"/>
      <c r="B172" s="305"/>
      <c r="C172" s="305"/>
      <c r="D172" s="305"/>
      <c r="E172" s="305"/>
      <c r="F172" s="305"/>
      <c r="G172" s="305"/>
      <c r="H172" s="305"/>
    </row>
    <row r="173" spans="1:8" x14ac:dyDescent="0.2">
      <c r="A173" s="305"/>
      <c r="B173" s="305"/>
      <c r="C173" s="305"/>
      <c r="D173" s="305"/>
      <c r="E173" s="305"/>
      <c r="F173" s="305"/>
      <c r="G173" s="305"/>
      <c r="H173" s="305"/>
    </row>
    <row r="174" spans="1:8" x14ac:dyDescent="0.2">
      <c r="A174" s="305"/>
      <c r="B174" s="305"/>
      <c r="C174" s="305"/>
      <c r="D174" s="305"/>
      <c r="E174" s="305"/>
      <c r="F174" s="305"/>
      <c r="G174" s="305"/>
      <c r="H174" s="305"/>
    </row>
    <row r="175" spans="1:8" x14ac:dyDescent="0.2">
      <c r="A175" s="305"/>
      <c r="B175" s="305"/>
      <c r="C175" s="305"/>
      <c r="D175" s="305"/>
      <c r="E175" s="305"/>
      <c r="F175" s="305"/>
      <c r="G175" s="305"/>
      <c r="H175" s="305"/>
    </row>
    <row r="176" spans="1:8" x14ac:dyDescent="0.2">
      <c r="A176" s="305"/>
      <c r="B176" s="305"/>
      <c r="C176" s="305"/>
      <c r="D176" s="305"/>
      <c r="E176" s="305"/>
      <c r="F176" s="305"/>
      <c r="G176" s="305"/>
      <c r="H176" s="305"/>
    </row>
    <row r="177" spans="1:8" x14ac:dyDescent="0.2">
      <c r="A177" s="305"/>
      <c r="B177" s="305"/>
      <c r="C177" s="305"/>
      <c r="D177" s="305"/>
      <c r="E177" s="305"/>
      <c r="F177" s="305"/>
      <c r="G177" s="305"/>
      <c r="H177" s="305"/>
    </row>
    <row r="178" spans="1:8" x14ac:dyDescent="0.2">
      <c r="A178" s="305"/>
      <c r="B178" s="305"/>
      <c r="C178" s="305"/>
      <c r="D178" s="305"/>
      <c r="E178" s="305"/>
      <c r="F178" s="305"/>
      <c r="G178" s="305"/>
      <c r="H178" s="305"/>
    </row>
    <row r="179" spans="1:8" x14ac:dyDescent="0.2">
      <c r="A179" s="305"/>
      <c r="B179" s="305"/>
      <c r="C179" s="305"/>
      <c r="D179" s="305"/>
      <c r="E179" s="305"/>
      <c r="F179" s="305"/>
      <c r="G179" s="305"/>
      <c r="H179" s="305"/>
    </row>
    <row r="180" spans="1:8" x14ac:dyDescent="0.2">
      <c r="A180" s="305"/>
      <c r="B180" s="305"/>
      <c r="C180" s="305"/>
      <c r="D180" s="305"/>
      <c r="E180" s="305"/>
      <c r="F180" s="305"/>
      <c r="G180" s="305"/>
      <c r="H180" s="305"/>
    </row>
    <row r="181" spans="1:8" x14ac:dyDescent="0.2">
      <c r="A181" s="305"/>
      <c r="B181" s="305"/>
      <c r="C181" s="305"/>
      <c r="D181" s="305"/>
      <c r="E181" s="305"/>
      <c r="F181" s="305"/>
      <c r="G181" s="305"/>
      <c r="H181" s="305"/>
    </row>
    <row r="182" spans="1:8" x14ac:dyDescent="0.2">
      <c r="A182" s="305"/>
      <c r="B182" s="305"/>
      <c r="C182" s="305"/>
      <c r="D182" s="305"/>
      <c r="E182" s="305"/>
      <c r="F182" s="305"/>
      <c r="G182" s="305"/>
      <c r="H182" s="305"/>
    </row>
    <row r="183" spans="1:8" x14ac:dyDescent="0.2">
      <c r="A183" s="305"/>
      <c r="B183" s="305"/>
      <c r="C183" s="305"/>
      <c r="D183" s="305"/>
      <c r="E183" s="305"/>
      <c r="F183" s="305"/>
      <c r="G183" s="305"/>
      <c r="H183" s="305"/>
    </row>
    <row r="184" spans="1:8" x14ac:dyDescent="0.2">
      <c r="A184" s="305"/>
      <c r="B184" s="305"/>
      <c r="C184" s="305"/>
      <c r="D184" s="305"/>
      <c r="E184" s="305"/>
      <c r="F184" s="305"/>
      <c r="G184" s="305"/>
      <c r="H184" s="305"/>
    </row>
    <row r="185" spans="1:8" x14ac:dyDescent="0.2">
      <c r="A185" s="305"/>
      <c r="B185" s="305"/>
      <c r="C185" s="305"/>
      <c r="D185" s="305"/>
      <c r="E185" s="305"/>
      <c r="F185" s="305"/>
      <c r="G185" s="305"/>
      <c r="H185" s="305"/>
    </row>
    <row r="186" spans="1:8" x14ac:dyDescent="0.2">
      <c r="A186" s="305"/>
      <c r="B186" s="305"/>
      <c r="C186" s="305"/>
      <c r="D186" s="305"/>
      <c r="E186" s="305"/>
      <c r="F186" s="305"/>
      <c r="G186" s="305"/>
      <c r="H186" s="305"/>
    </row>
    <row r="187" spans="1:8" x14ac:dyDescent="0.2">
      <c r="A187" s="305"/>
      <c r="B187" s="305"/>
      <c r="C187" s="305"/>
      <c r="D187" s="305"/>
      <c r="E187" s="305"/>
      <c r="F187" s="305"/>
      <c r="G187" s="305"/>
      <c r="H187" s="305"/>
    </row>
    <row r="188" spans="1:8" x14ac:dyDescent="0.2">
      <c r="A188" s="305"/>
      <c r="B188" s="305"/>
      <c r="C188" s="305"/>
      <c r="D188" s="305"/>
      <c r="E188" s="305"/>
      <c r="F188" s="305"/>
      <c r="G188" s="305"/>
      <c r="H188" s="305"/>
    </row>
    <row r="189" spans="1:8" x14ac:dyDescent="0.2">
      <c r="A189" s="305"/>
      <c r="B189" s="305"/>
      <c r="C189" s="305"/>
      <c r="D189" s="305"/>
      <c r="E189" s="305"/>
      <c r="F189" s="305"/>
      <c r="G189" s="305"/>
      <c r="H189" s="305"/>
    </row>
    <row r="190" spans="1:8" x14ac:dyDescent="0.2">
      <c r="A190" s="305"/>
      <c r="B190" s="305"/>
      <c r="C190" s="305"/>
      <c r="D190" s="305"/>
      <c r="E190" s="305"/>
      <c r="F190" s="305"/>
      <c r="G190" s="305"/>
      <c r="H190" s="305"/>
    </row>
    <row r="191" spans="1:8" x14ac:dyDescent="0.2">
      <c r="A191" s="305"/>
      <c r="B191" s="305"/>
      <c r="C191" s="305"/>
      <c r="D191" s="305"/>
      <c r="E191" s="305"/>
      <c r="F191" s="305"/>
      <c r="G191" s="305"/>
      <c r="H191" s="305"/>
    </row>
    <row r="192" spans="1:8" x14ac:dyDescent="0.2">
      <c r="A192" s="305"/>
      <c r="B192" s="305"/>
      <c r="C192" s="305"/>
      <c r="D192" s="305"/>
      <c r="E192" s="305"/>
      <c r="F192" s="305"/>
      <c r="G192" s="305"/>
      <c r="H192" s="305"/>
    </row>
    <row r="193" spans="1:8" x14ac:dyDescent="0.2">
      <c r="A193" s="305"/>
      <c r="B193" s="305"/>
      <c r="C193" s="305"/>
      <c r="D193" s="305"/>
      <c r="E193" s="305"/>
      <c r="F193" s="305"/>
      <c r="G193" s="305"/>
      <c r="H193" s="305"/>
    </row>
    <row r="194" spans="1:8" x14ac:dyDescent="0.2">
      <c r="A194" s="305"/>
      <c r="B194" s="305"/>
      <c r="C194" s="305"/>
      <c r="D194" s="305"/>
      <c r="E194" s="305"/>
      <c r="F194" s="305"/>
      <c r="G194" s="305"/>
      <c r="H194" s="305"/>
    </row>
    <row r="195" spans="1:8" x14ac:dyDescent="0.2">
      <c r="A195" s="305"/>
      <c r="B195" s="305"/>
      <c r="C195" s="305"/>
      <c r="D195" s="305"/>
      <c r="E195" s="305"/>
      <c r="F195" s="305"/>
      <c r="G195" s="305"/>
      <c r="H195" s="305"/>
    </row>
    <row r="196" spans="1:8" x14ac:dyDescent="0.2">
      <c r="A196" s="305"/>
      <c r="B196" s="305"/>
      <c r="C196" s="305"/>
      <c r="D196" s="305"/>
      <c r="E196" s="305"/>
      <c r="F196" s="305"/>
      <c r="G196" s="305"/>
      <c r="H196" s="305"/>
    </row>
    <row r="197" spans="1:8" x14ac:dyDescent="0.2">
      <c r="A197" s="305"/>
      <c r="B197" s="305"/>
      <c r="C197" s="305"/>
      <c r="D197" s="305"/>
      <c r="E197" s="305"/>
      <c r="F197" s="305"/>
      <c r="G197" s="305"/>
      <c r="H197" s="305"/>
    </row>
    <row r="198" spans="1:8" x14ac:dyDescent="0.2">
      <c r="A198" s="305"/>
      <c r="B198" s="305"/>
      <c r="C198" s="305"/>
      <c r="D198" s="305"/>
      <c r="E198" s="305"/>
      <c r="F198" s="305"/>
      <c r="G198" s="305"/>
      <c r="H198" s="305"/>
    </row>
    <row r="199" spans="1:8" x14ac:dyDescent="0.2">
      <c r="A199" s="305"/>
      <c r="B199" s="305"/>
      <c r="C199" s="305"/>
      <c r="D199" s="305"/>
      <c r="E199" s="305"/>
      <c r="F199" s="305"/>
      <c r="G199" s="305"/>
      <c r="H199" s="305"/>
    </row>
    <row r="200" spans="1:8" x14ac:dyDescent="0.2">
      <c r="A200" s="305"/>
      <c r="B200" s="305"/>
      <c r="C200" s="305"/>
      <c r="D200" s="305"/>
      <c r="E200" s="305"/>
      <c r="F200" s="305"/>
      <c r="G200" s="305"/>
      <c r="H200" s="305"/>
    </row>
    <row r="201" spans="1:8" x14ac:dyDescent="0.2">
      <c r="A201" s="305"/>
      <c r="B201" s="305"/>
      <c r="C201" s="305"/>
      <c r="D201" s="305"/>
      <c r="E201" s="305"/>
      <c r="F201" s="305"/>
      <c r="G201" s="305"/>
      <c r="H201" s="305"/>
    </row>
    <row r="202" spans="1:8" x14ac:dyDescent="0.2">
      <c r="A202" s="305"/>
      <c r="B202" s="305"/>
      <c r="C202" s="305"/>
      <c r="D202" s="305"/>
      <c r="E202" s="305"/>
      <c r="F202" s="305"/>
      <c r="G202" s="305"/>
      <c r="H202" s="305"/>
    </row>
    <row r="203" spans="1:8" x14ac:dyDescent="0.2">
      <c r="A203" s="305"/>
      <c r="B203" s="305"/>
      <c r="C203" s="305"/>
      <c r="D203" s="305"/>
      <c r="E203" s="305"/>
      <c r="F203" s="305"/>
      <c r="G203" s="305"/>
      <c r="H203" s="305"/>
    </row>
    <row r="204" spans="1:8" x14ac:dyDescent="0.2">
      <c r="A204" s="305"/>
      <c r="B204" s="305"/>
      <c r="C204" s="305"/>
      <c r="D204" s="305"/>
      <c r="E204" s="305"/>
      <c r="F204" s="305"/>
      <c r="G204" s="305"/>
      <c r="H204" s="305"/>
    </row>
    <row r="205" spans="1:8" x14ac:dyDescent="0.2">
      <c r="A205" s="305"/>
      <c r="B205" s="305"/>
      <c r="C205" s="305"/>
      <c r="D205" s="305"/>
      <c r="E205" s="305"/>
      <c r="F205" s="305"/>
      <c r="G205" s="305"/>
      <c r="H205" s="305"/>
    </row>
    <row r="206" spans="1:8" x14ac:dyDescent="0.2">
      <c r="A206" s="305"/>
      <c r="B206" s="305"/>
      <c r="C206" s="305"/>
      <c r="D206" s="305"/>
      <c r="E206" s="305"/>
      <c r="F206" s="305"/>
      <c r="G206" s="305"/>
      <c r="H206" s="305"/>
    </row>
    <row r="207" spans="1:8" x14ac:dyDescent="0.2">
      <c r="A207" s="305"/>
      <c r="B207" s="305"/>
      <c r="C207" s="305"/>
      <c r="D207" s="305"/>
      <c r="E207" s="305"/>
      <c r="F207" s="305"/>
      <c r="G207" s="305"/>
      <c r="H207" s="305"/>
    </row>
    <row r="208" spans="1:8" x14ac:dyDescent="0.2">
      <c r="A208" s="305"/>
      <c r="B208" s="305"/>
      <c r="C208" s="305"/>
      <c r="D208" s="305"/>
      <c r="E208" s="305"/>
      <c r="F208" s="305"/>
      <c r="G208" s="305"/>
      <c r="H208" s="305"/>
    </row>
    <row r="209" spans="1:8" x14ac:dyDescent="0.2">
      <c r="A209" s="305"/>
      <c r="B209" s="305"/>
      <c r="C209" s="305"/>
      <c r="D209" s="305"/>
      <c r="E209" s="305"/>
      <c r="F209" s="305"/>
      <c r="G209" s="305"/>
      <c r="H209" s="305"/>
    </row>
    <row r="210" spans="1:8" x14ac:dyDescent="0.2">
      <c r="A210" s="305"/>
      <c r="B210" s="305"/>
      <c r="C210" s="305"/>
      <c r="D210" s="305"/>
      <c r="E210" s="305"/>
      <c r="F210" s="305"/>
      <c r="G210" s="305"/>
      <c r="H210" s="305"/>
    </row>
    <row r="211" spans="1:8" x14ac:dyDescent="0.2">
      <c r="A211" s="305"/>
      <c r="B211" s="305"/>
      <c r="C211" s="305"/>
      <c r="D211" s="305"/>
      <c r="E211" s="305"/>
      <c r="F211" s="305"/>
      <c r="G211" s="305"/>
      <c r="H211" s="305"/>
    </row>
    <row r="212" spans="1:8" x14ac:dyDescent="0.2">
      <c r="A212" s="305"/>
      <c r="B212" s="305"/>
      <c r="C212" s="305"/>
      <c r="D212" s="305"/>
      <c r="E212" s="305"/>
      <c r="F212" s="305"/>
      <c r="G212" s="305"/>
      <c r="H212" s="305"/>
    </row>
    <row r="213" spans="1:8" x14ac:dyDescent="0.2">
      <c r="A213" s="305"/>
      <c r="B213" s="305"/>
      <c r="C213" s="305"/>
      <c r="D213" s="305"/>
      <c r="E213" s="305"/>
      <c r="F213" s="305"/>
      <c r="G213" s="305"/>
      <c r="H213" s="305"/>
    </row>
    <row r="214" spans="1:8" x14ac:dyDescent="0.2">
      <c r="A214" s="305"/>
      <c r="B214" s="305"/>
      <c r="C214" s="305"/>
      <c r="D214" s="305"/>
      <c r="E214" s="305"/>
      <c r="F214" s="305"/>
      <c r="G214" s="305"/>
      <c r="H214" s="305"/>
    </row>
    <row r="215" spans="1:8" x14ac:dyDescent="0.2">
      <c r="A215" s="305"/>
      <c r="B215" s="305"/>
      <c r="C215" s="305"/>
      <c r="D215" s="305"/>
      <c r="E215" s="305"/>
      <c r="F215" s="305"/>
      <c r="G215" s="305"/>
      <c r="H215" s="305"/>
    </row>
    <row r="216" spans="1:8" x14ac:dyDescent="0.2">
      <c r="A216" s="305"/>
      <c r="B216" s="305"/>
      <c r="C216" s="305"/>
      <c r="D216" s="305"/>
      <c r="E216" s="305"/>
      <c r="F216" s="305"/>
      <c r="G216" s="305"/>
      <c r="H216" s="305"/>
    </row>
    <row r="217" spans="1:8" x14ac:dyDescent="0.2">
      <c r="A217" s="305"/>
      <c r="B217" s="305"/>
      <c r="C217" s="305"/>
      <c r="D217" s="305"/>
      <c r="E217" s="305"/>
      <c r="F217" s="305"/>
      <c r="G217" s="305"/>
      <c r="H217" s="305"/>
    </row>
    <row r="218" spans="1:8" x14ac:dyDescent="0.2">
      <c r="A218" s="305"/>
      <c r="B218" s="305"/>
      <c r="C218" s="305"/>
      <c r="D218" s="305"/>
      <c r="E218" s="305"/>
      <c r="F218" s="305"/>
      <c r="G218" s="305"/>
      <c r="H218" s="305"/>
    </row>
    <row r="219" spans="1:8" x14ac:dyDescent="0.2">
      <c r="A219" s="305"/>
      <c r="B219" s="305"/>
      <c r="C219" s="305"/>
      <c r="D219" s="305"/>
      <c r="E219" s="305"/>
      <c r="F219" s="305"/>
      <c r="G219" s="305"/>
      <c r="H219" s="305"/>
    </row>
    <row r="220" spans="1:8" x14ac:dyDescent="0.2">
      <c r="A220" s="305"/>
      <c r="B220" s="305"/>
      <c r="C220" s="305"/>
      <c r="D220" s="305"/>
      <c r="E220" s="305"/>
      <c r="F220" s="305"/>
      <c r="G220" s="305"/>
      <c r="H220" s="305"/>
    </row>
    <row r="221" spans="1:8" x14ac:dyDescent="0.2">
      <c r="A221" s="305"/>
      <c r="B221" s="305"/>
      <c r="C221" s="305"/>
      <c r="D221" s="305"/>
      <c r="E221" s="305"/>
      <c r="F221" s="305"/>
      <c r="G221" s="305"/>
      <c r="H221" s="305"/>
    </row>
    <row r="222" spans="1:8" x14ac:dyDescent="0.2">
      <c r="A222" s="305"/>
      <c r="B222" s="305"/>
      <c r="C222" s="305"/>
      <c r="D222" s="305"/>
      <c r="E222" s="305"/>
      <c r="F222" s="305"/>
      <c r="G222" s="305"/>
      <c r="H222" s="305"/>
    </row>
    <row r="223" spans="1:8" x14ac:dyDescent="0.2">
      <c r="A223" s="305"/>
      <c r="B223" s="305"/>
      <c r="C223" s="305"/>
      <c r="D223" s="305"/>
      <c r="E223" s="305"/>
      <c r="F223" s="305"/>
      <c r="G223" s="305"/>
      <c r="H223" s="305"/>
    </row>
    <row r="224" spans="1:8" x14ac:dyDescent="0.2">
      <c r="A224" s="305"/>
      <c r="B224" s="305"/>
      <c r="C224" s="305"/>
      <c r="D224" s="305"/>
      <c r="E224" s="305"/>
      <c r="F224" s="305"/>
      <c r="G224" s="305"/>
      <c r="H224" s="305"/>
    </row>
    <row r="225" spans="1:8" x14ac:dyDescent="0.2">
      <c r="A225" s="305"/>
      <c r="B225" s="305"/>
      <c r="C225" s="305"/>
      <c r="D225" s="305"/>
      <c r="E225" s="305"/>
      <c r="F225" s="305"/>
      <c r="G225" s="305"/>
      <c r="H225" s="305"/>
    </row>
    <row r="226" spans="1:8" x14ac:dyDescent="0.2">
      <c r="A226" s="305"/>
      <c r="B226" s="305"/>
      <c r="C226" s="305"/>
      <c r="D226" s="305"/>
      <c r="E226" s="305"/>
      <c r="F226" s="305"/>
      <c r="G226" s="305"/>
      <c r="H226" s="305"/>
    </row>
    <row r="227" spans="1:8" x14ac:dyDescent="0.2">
      <c r="A227" s="305"/>
      <c r="B227" s="305"/>
      <c r="C227" s="305"/>
      <c r="D227" s="305"/>
      <c r="E227" s="305"/>
      <c r="F227" s="305"/>
      <c r="G227" s="305"/>
      <c r="H227" s="305"/>
    </row>
    <row r="228" spans="1:8" x14ac:dyDescent="0.2">
      <c r="A228" s="305"/>
      <c r="B228" s="305"/>
      <c r="C228" s="305"/>
      <c r="D228" s="305"/>
      <c r="E228" s="305"/>
      <c r="F228" s="305"/>
      <c r="G228" s="305"/>
      <c r="H228" s="305"/>
    </row>
    <row r="229" spans="1:8" x14ac:dyDescent="0.2">
      <c r="A229" s="305"/>
      <c r="B229" s="305"/>
      <c r="C229" s="305"/>
      <c r="D229" s="305"/>
      <c r="E229" s="305"/>
      <c r="F229" s="305"/>
      <c r="G229" s="305"/>
      <c r="H229" s="305"/>
    </row>
    <row r="230" spans="1:8" x14ac:dyDescent="0.2">
      <c r="A230" s="305"/>
      <c r="B230" s="305"/>
      <c r="C230" s="305"/>
      <c r="D230" s="305"/>
      <c r="E230" s="305"/>
      <c r="F230" s="305"/>
      <c r="G230" s="305"/>
      <c r="H230" s="305"/>
    </row>
    <row r="231" spans="1:8" x14ac:dyDescent="0.2">
      <c r="A231" s="305"/>
      <c r="B231" s="305"/>
      <c r="C231" s="305"/>
      <c r="D231" s="305"/>
      <c r="E231" s="305"/>
      <c r="F231" s="305"/>
      <c r="G231" s="305"/>
      <c r="H231" s="305"/>
    </row>
    <row r="232" spans="1:8" x14ac:dyDescent="0.2">
      <c r="A232" s="305"/>
      <c r="B232" s="305"/>
      <c r="C232" s="305"/>
      <c r="D232" s="305"/>
      <c r="E232" s="305"/>
      <c r="F232" s="305"/>
      <c r="G232" s="305"/>
      <c r="H232" s="305"/>
    </row>
    <row r="233" spans="1:8" x14ac:dyDescent="0.2">
      <c r="A233" s="305"/>
      <c r="B233" s="305"/>
      <c r="C233" s="305"/>
      <c r="D233" s="305"/>
      <c r="E233" s="305"/>
      <c r="F233" s="305"/>
      <c r="G233" s="305"/>
      <c r="H233" s="305"/>
    </row>
    <row r="234" spans="1:8" x14ac:dyDescent="0.2">
      <c r="A234" s="305"/>
      <c r="B234" s="305"/>
      <c r="C234" s="305"/>
      <c r="D234" s="305"/>
      <c r="E234" s="305"/>
      <c r="F234" s="305"/>
      <c r="G234" s="305"/>
      <c r="H234" s="305"/>
    </row>
    <row r="235" spans="1:8" x14ac:dyDescent="0.2">
      <c r="A235" s="305"/>
      <c r="B235" s="305"/>
      <c r="C235" s="305"/>
      <c r="D235" s="305"/>
      <c r="E235" s="305"/>
      <c r="F235" s="305"/>
      <c r="G235" s="305"/>
      <c r="H235" s="305"/>
    </row>
    <row r="236" spans="1:8" x14ac:dyDescent="0.2">
      <c r="A236" s="305"/>
      <c r="B236" s="305"/>
      <c r="C236" s="305"/>
      <c r="D236" s="305"/>
      <c r="E236" s="305"/>
      <c r="F236" s="305"/>
      <c r="G236" s="305"/>
      <c r="H236" s="305"/>
    </row>
    <row r="237" spans="1:8" x14ac:dyDescent="0.2">
      <c r="A237" s="305"/>
      <c r="B237" s="305"/>
      <c r="C237" s="305"/>
      <c r="D237" s="305"/>
      <c r="E237" s="305"/>
      <c r="F237" s="305"/>
      <c r="G237" s="305"/>
      <c r="H237" s="305"/>
    </row>
    <row r="238" spans="1:8" x14ac:dyDescent="0.2">
      <c r="A238" s="305"/>
      <c r="B238" s="305"/>
      <c r="C238" s="305"/>
      <c r="D238" s="305"/>
      <c r="E238" s="305"/>
      <c r="F238" s="305"/>
      <c r="G238" s="305"/>
      <c r="H238" s="305"/>
    </row>
    <row r="239" spans="1:8" x14ac:dyDescent="0.2">
      <c r="A239" s="305"/>
      <c r="B239" s="305"/>
      <c r="C239" s="305"/>
      <c r="D239" s="305"/>
      <c r="E239" s="305"/>
      <c r="F239" s="305"/>
      <c r="G239" s="305"/>
      <c r="H239" s="305"/>
    </row>
    <row r="240" spans="1:8" x14ac:dyDescent="0.2">
      <c r="A240" s="305"/>
      <c r="B240" s="305"/>
      <c r="C240" s="305"/>
      <c r="D240" s="305"/>
      <c r="E240" s="305"/>
      <c r="F240" s="305"/>
      <c r="G240" s="305"/>
      <c r="H240" s="305"/>
    </row>
    <row r="241" spans="1:8" x14ac:dyDescent="0.2">
      <c r="A241" s="305"/>
      <c r="B241" s="305"/>
      <c r="C241" s="305"/>
      <c r="D241" s="305"/>
      <c r="E241" s="305"/>
      <c r="F241" s="305"/>
      <c r="G241" s="305"/>
      <c r="H241" s="305"/>
    </row>
    <row r="242" spans="1:8" x14ac:dyDescent="0.2">
      <c r="A242" s="305"/>
      <c r="B242" s="305"/>
      <c r="C242" s="305"/>
      <c r="D242" s="305"/>
      <c r="E242" s="305"/>
      <c r="F242" s="305"/>
      <c r="G242" s="305"/>
      <c r="H242" s="305"/>
    </row>
    <row r="243" spans="1:8" x14ac:dyDescent="0.2">
      <c r="A243" s="305"/>
      <c r="B243" s="305"/>
      <c r="C243" s="305"/>
      <c r="D243" s="305"/>
      <c r="E243" s="305"/>
      <c r="F243" s="305"/>
      <c r="G243" s="305"/>
      <c r="H243" s="305"/>
    </row>
    <row r="244" spans="1:8" x14ac:dyDescent="0.2">
      <c r="A244" s="305"/>
      <c r="B244" s="305"/>
      <c r="C244" s="305"/>
      <c r="D244" s="305"/>
      <c r="E244" s="305"/>
      <c r="F244" s="305"/>
      <c r="G244" s="305"/>
      <c r="H244" s="305"/>
    </row>
    <row r="245" spans="1:8" x14ac:dyDescent="0.2">
      <c r="A245" s="305"/>
      <c r="B245" s="305"/>
      <c r="C245" s="305"/>
      <c r="D245" s="305"/>
      <c r="E245" s="305"/>
      <c r="F245" s="305"/>
      <c r="G245" s="305"/>
      <c r="H245" s="305"/>
    </row>
    <row r="246" spans="1:8" x14ac:dyDescent="0.2">
      <c r="A246" s="305"/>
      <c r="B246" s="305"/>
      <c r="C246" s="305"/>
      <c r="D246" s="305"/>
      <c r="E246" s="305"/>
      <c r="F246" s="305"/>
      <c r="G246" s="305"/>
      <c r="H246" s="305"/>
    </row>
    <row r="247" spans="1:8" x14ac:dyDescent="0.2">
      <c r="A247" s="305"/>
      <c r="B247" s="305"/>
      <c r="C247" s="305"/>
      <c r="D247" s="305"/>
      <c r="E247" s="305"/>
      <c r="F247" s="305"/>
      <c r="G247" s="305"/>
      <c r="H247" s="305"/>
    </row>
    <row r="248" spans="1:8" x14ac:dyDescent="0.2">
      <c r="A248" s="305"/>
      <c r="B248" s="305"/>
      <c r="C248" s="305"/>
      <c r="D248" s="305"/>
      <c r="E248" s="305"/>
      <c r="F248" s="305"/>
      <c r="G248" s="305"/>
      <c r="H248" s="305"/>
    </row>
    <row r="249" spans="1:8" x14ac:dyDescent="0.2">
      <c r="A249" s="305"/>
      <c r="B249" s="305"/>
      <c r="C249" s="305"/>
      <c r="D249" s="305"/>
      <c r="E249" s="305"/>
      <c r="F249" s="305"/>
      <c r="G249" s="305"/>
      <c r="H249" s="305"/>
    </row>
    <row r="250" spans="1:8" x14ac:dyDescent="0.2">
      <c r="A250" s="305"/>
      <c r="B250" s="305"/>
      <c r="C250" s="305"/>
      <c r="D250" s="305"/>
      <c r="E250" s="305"/>
      <c r="F250" s="305"/>
      <c r="G250" s="305"/>
      <c r="H250" s="305"/>
    </row>
    <row r="251" spans="1:8" x14ac:dyDescent="0.2">
      <c r="A251" s="305"/>
      <c r="B251" s="305"/>
      <c r="C251" s="305"/>
      <c r="D251" s="305"/>
      <c r="E251" s="305"/>
      <c r="F251" s="305"/>
      <c r="G251" s="305"/>
      <c r="H251" s="305"/>
    </row>
    <row r="252" spans="1:8" x14ac:dyDescent="0.2">
      <c r="A252" s="305"/>
      <c r="B252" s="305"/>
      <c r="C252" s="305"/>
      <c r="D252" s="305"/>
      <c r="E252" s="305"/>
      <c r="F252" s="305"/>
      <c r="G252" s="305"/>
      <c r="H252" s="305"/>
    </row>
    <row r="253" spans="1:8" x14ac:dyDescent="0.2">
      <c r="A253" s="305"/>
      <c r="B253" s="305"/>
      <c r="C253" s="305"/>
      <c r="D253" s="305"/>
      <c r="E253" s="305"/>
      <c r="F253" s="305"/>
      <c r="G253" s="305"/>
      <c r="H253" s="305"/>
    </row>
    <row r="254" spans="1:8" x14ac:dyDescent="0.2">
      <c r="A254" s="305"/>
      <c r="B254" s="305"/>
      <c r="C254" s="305"/>
      <c r="D254" s="305"/>
      <c r="E254" s="305"/>
      <c r="F254" s="305"/>
      <c r="G254" s="305"/>
      <c r="H254" s="305"/>
    </row>
    <row r="255" spans="1:8" x14ac:dyDescent="0.2">
      <c r="A255" s="305"/>
      <c r="B255" s="305"/>
      <c r="C255" s="305"/>
      <c r="D255" s="305"/>
      <c r="E255" s="305"/>
      <c r="F255" s="305"/>
      <c r="G255" s="305"/>
      <c r="H255" s="305"/>
    </row>
    <row r="256" spans="1:8" x14ac:dyDescent="0.2">
      <c r="A256" s="305"/>
      <c r="B256" s="305"/>
      <c r="C256" s="305"/>
      <c r="D256" s="305"/>
      <c r="E256" s="305"/>
      <c r="F256" s="305"/>
      <c r="G256" s="305"/>
      <c r="H256" s="305"/>
    </row>
    <row r="257" spans="1:8" x14ac:dyDescent="0.2">
      <c r="A257" s="305"/>
      <c r="B257" s="305"/>
      <c r="C257" s="305"/>
      <c r="D257" s="305"/>
      <c r="E257" s="305"/>
      <c r="F257" s="305"/>
      <c r="G257" s="305"/>
      <c r="H257" s="305"/>
    </row>
    <row r="258" spans="1:8" x14ac:dyDescent="0.2">
      <c r="A258" s="305"/>
      <c r="B258" s="305"/>
      <c r="C258" s="305"/>
      <c r="D258" s="305"/>
      <c r="E258" s="305"/>
      <c r="F258" s="305"/>
      <c r="G258" s="305"/>
      <c r="H258" s="305"/>
    </row>
    <row r="259" spans="1:8" x14ac:dyDescent="0.2">
      <c r="A259" s="305"/>
      <c r="B259" s="305"/>
      <c r="C259" s="305"/>
      <c r="D259" s="305"/>
      <c r="E259" s="305"/>
      <c r="F259" s="305"/>
      <c r="G259" s="305"/>
      <c r="H259" s="305"/>
    </row>
    <row r="260" spans="1:8" x14ac:dyDescent="0.2">
      <c r="A260" s="305"/>
      <c r="B260" s="305"/>
      <c r="C260" s="305"/>
      <c r="D260" s="305"/>
      <c r="E260" s="305"/>
      <c r="F260" s="305"/>
      <c r="G260" s="305"/>
      <c r="H260" s="305"/>
    </row>
    <row r="261" spans="1:8" x14ac:dyDescent="0.2">
      <c r="A261" s="305"/>
      <c r="B261" s="305"/>
      <c r="C261" s="305"/>
      <c r="D261" s="305"/>
      <c r="E261" s="305"/>
      <c r="F261" s="305"/>
      <c r="G261" s="305"/>
      <c r="H261" s="305"/>
    </row>
    <row r="262" spans="1:8" x14ac:dyDescent="0.2">
      <c r="A262" s="305"/>
      <c r="B262" s="305"/>
      <c r="C262" s="305"/>
      <c r="D262" s="305"/>
      <c r="E262" s="305"/>
      <c r="F262" s="305"/>
      <c r="G262" s="305"/>
      <c r="H262" s="305"/>
    </row>
    <row r="263" spans="1:8" x14ac:dyDescent="0.2">
      <c r="A263" s="305"/>
      <c r="B263" s="305"/>
      <c r="C263" s="305"/>
      <c r="D263" s="305"/>
      <c r="E263" s="305"/>
      <c r="F263" s="305"/>
      <c r="G263" s="305"/>
      <c r="H263" s="305"/>
    </row>
    <row r="264" spans="1:8" x14ac:dyDescent="0.2">
      <c r="A264" s="305"/>
      <c r="B264" s="305"/>
      <c r="C264" s="305"/>
      <c r="D264" s="305"/>
      <c r="E264" s="305"/>
      <c r="F264" s="305"/>
      <c r="G264" s="305"/>
      <c r="H264" s="305"/>
    </row>
    <row r="265" spans="1:8" x14ac:dyDescent="0.2">
      <c r="A265" s="305"/>
      <c r="B265" s="305"/>
      <c r="C265" s="305"/>
      <c r="D265" s="305"/>
      <c r="E265" s="305"/>
      <c r="F265" s="305"/>
      <c r="G265" s="305"/>
      <c r="H265" s="305"/>
    </row>
    <row r="266" spans="1:8" x14ac:dyDescent="0.2">
      <c r="A266" s="305"/>
      <c r="B266" s="305"/>
      <c r="C266" s="305"/>
      <c r="D266" s="305"/>
      <c r="E266" s="305"/>
      <c r="F266" s="305"/>
      <c r="G266" s="305"/>
      <c r="H266" s="305"/>
    </row>
    <row r="267" spans="1:8" x14ac:dyDescent="0.2">
      <c r="A267" s="305"/>
      <c r="B267" s="305"/>
      <c r="C267" s="305"/>
      <c r="D267" s="305"/>
      <c r="E267" s="305"/>
      <c r="F267" s="305"/>
      <c r="G267" s="305"/>
      <c r="H267" s="305"/>
    </row>
    <row r="268" spans="1:8" x14ac:dyDescent="0.2">
      <c r="A268" s="305"/>
      <c r="B268" s="305"/>
      <c r="C268" s="305"/>
      <c r="D268" s="305"/>
      <c r="E268" s="305"/>
      <c r="F268" s="305"/>
      <c r="G268" s="305"/>
      <c r="H268" s="305"/>
    </row>
    <row r="269" spans="1:8" x14ac:dyDescent="0.2">
      <c r="A269" s="305"/>
      <c r="B269" s="305"/>
      <c r="C269" s="305"/>
      <c r="D269" s="305"/>
      <c r="E269" s="305"/>
      <c r="F269" s="305"/>
      <c r="G269" s="305"/>
      <c r="H269" s="305"/>
    </row>
    <row r="270" spans="1:8" x14ac:dyDescent="0.2">
      <c r="A270" s="305"/>
      <c r="B270" s="305"/>
      <c r="C270" s="305"/>
      <c r="D270" s="305"/>
      <c r="E270" s="305"/>
      <c r="F270" s="305"/>
      <c r="G270" s="305"/>
      <c r="H270" s="305"/>
    </row>
    <row r="271" spans="1:8" x14ac:dyDescent="0.2">
      <c r="A271" s="305"/>
      <c r="B271" s="305"/>
      <c r="C271" s="305"/>
      <c r="D271" s="305"/>
      <c r="E271" s="305"/>
      <c r="F271" s="305"/>
      <c r="G271" s="305"/>
      <c r="H271" s="305"/>
    </row>
    <row r="272" spans="1:8" x14ac:dyDescent="0.2">
      <c r="A272" s="305"/>
      <c r="B272" s="305"/>
      <c r="C272" s="305"/>
      <c r="D272" s="305"/>
      <c r="E272" s="305"/>
      <c r="F272" s="305"/>
      <c r="G272" s="305"/>
      <c r="H272" s="305"/>
    </row>
    <row r="273" spans="1:8" x14ac:dyDescent="0.2">
      <c r="A273" s="305"/>
      <c r="B273" s="305"/>
      <c r="C273" s="305"/>
      <c r="D273" s="305"/>
      <c r="E273" s="305"/>
      <c r="F273" s="305"/>
      <c r="G273" s="305"/>
      <c r="H273" s="305"/>
    </row>
    <row r="274" spans="1:8" x14ac:dyDescent="0.2">
      <c r="A274" s="305"/>
      <c r="B274" s="305"/>
      <c r="C274" s="305"/>
      <c r="D274" s="305"/>
      <c r="E274" s="305"/>
      <c r="F274" s="305"/>
      <c r="G274" s="305"/>
      <c r="H274" s="305"/>
    </row>
    <row r="275" spans="1:8" x14ac:dyDescent="0.2">
      <c r="A275" s="305"/>
      <c r="B275" s="305"/>
      <c r="C275" s="305"/>
      <c r="D275" s="305"/>
      <c r="E275" s="305"/>
      <c r="F275" s="305"/>
      <c r="G275" s="305"/>
      <c r="H275" s="305"/>
    </row>
    <row r="276" spans="1:8" x14ac:dyDescent="0.2">
      <c r="A276" s="305"/>
      <c r="B276" s="305"/>
      <c r="C276" s="305"/>
      <c r="D276" s="305"/>
      <c r="E276" s="305"/>
      <c r="F276" s="305"/>
      <c r="G276" s="305"/>
      <c r="H276" s="305"/>
    </row>
    <row r="277" spans="1:8" x14ac:dyDescent="0.2">
      <c r="A277" s="305"/>
      <c r="B277" s="305"/>
      <c r="C277" s="305"/>
      <c r="D277" s="305"/>
      <c r="E277" s="305"/>
      <c r="F277" s="305"/>
      <c r="G277" s="305"/>
      <c r="H277" s="305"/>
    </row>
    <row r="278" spans="1:8" x14ac:dyDescent="0.2">
      <c r="A278" s="305"/>
      <c r="B278" s="305"/>
      <c r="C278" s="305"/>
      <c r="D278" s="305"/>
      <c r="E278" s="305"/>
      <c r="F278" s="305"/>
      <c r="G278" s="305"/>
      <c r="H278" s="305"/>
    </row>
    <row r="279" spans="1:8" x14ac:dyDescent="0.2">
      <c r="A279" s="305"/>
      <c r="B279" s="305"/>
      <c r="C279" s="305"/>
      <c r="D279" s="305"/>
      <c r="E279" s="305"/>
      <c r="F279" s="305"/>
      <c r="G279" s="305"/>
      <c r="H279" s="305"/>
    </row>
    <row r="280" spans="1:8" x14ac:dyDescent="0.2">
      <c r="A280" s="305"/>
      <c r="B280" s="305"/>
      <c r="C280" s="305"/>
      <c r="D280" s="305"/>
      <c r="E280" s="305"/>
      <c r="F280" s="305"/>
      <c r="G280" s="305"/>
      <c r="H280" s="305"/>
    </row>
    <row r="281" spans="1:8" x14ac:dyDescent="0.2">
      <c r="A281" s="305"/>
      <c r="B281" s="305"/>
      <c r="C281" s="305"/>
      <c r="D281" s="305"/>
      <c r="E281" s="305"/>
      <c r="F281" s="305"/>
      <c r="G281" s="305"/>
      <c r="H281" s="305"/>
    </row>
    <row r="282" spans="1:8" x14ac:dyDescent="0.2">
      <c r="A282" s="305"/>
      <c r="B282" s="305"/>
      <c r="C282" s="305"/>
      <c r="D282" s="305"/>
      <c r="E282" s="305"/>
      <c r="F282" s="305"/>
      <c r="G282" s="305"/>
      <c r="H282" s="305"/>
    </row>
    <row r="283" spans="1:8" x14ac:dyDescent="0.2">
      <c r="A283" s="305"/>
      <c r="B283" s="305"/>
      <c r="C283" s="305"/>
      <c r="D283" s="305"/>
      <c r="E283" s="305"/>
      <c r="F283" s="305"/>
      <c r="G283" s="305"/>
      <c r="H283" s="305"/>
    </row>
    <row r="284" spans="1:8" x14ac:dyDescent="0.2">
      <c r="A284" s="305"/>
      <c r="B284" s="305"/>
      <c r="C284" s="305"/>
      <c r="D284" s="305"/>
      <c r="E284" s="305"/>
      <c r="F284" s="305"/>
      <c r="G284" s="305"/>
      <c r="H284" s="305"/>
    </row>
    <row r="285" spans="1:8" x14ac:dyDescent="0.2">
      <c r="A285" s="305"/>
      <c r="B285" s="305"/>
      <c r="C285" s="305"/>
      <c r="D285" s="305"/>
      <c r="E285" s="305"/>
      <c r="F285" s="305"/>
      <c r="G285" s="305"/>
      <c r="H285" s="305"/>
    </row>
    <row r="286" spans="1:8" x14ac:dyDescent="0.2">
      <c r="A286" s="305"/>
      <c r="B286" s="305"/>
      <c r="C286" s="305"/>
      <c r="D286" s="305"/>
      <c r="E286" s="305"/>
      <c r="F286" s="305"/>
      <c r="G286" s="305"/>
      <c r="H286" s="305"/>
    </row>
    <row r="287" spans="1:8" x14ac:dyDescent="0.2">
      <c r="A287" s="305"/>
      <c r="B287" s="305"/>
      <c r="C287" s="305"/>
      <c r="D287" s="305"/>
      <c r="E287" s="305"/>
      <c r="F287" s="305"/>
      <c r="G287" s="305"/>
      <c r="H287" s="305"/>
    </row>
    <row r="288" spans="1:8" x14ac:dyDescent="0.2">
      <c r="A288" s="305"/>
      <c r="B288" s="305"/>
      <c r="C288" s="305"/>
      <c r="D288" s="305"/>
      <c r="E288" s="305"/>
      <c r="F288" s="305"/>
      <c r="G288" s="305"/>
      <c r="H288" s="305"/>
    </row>
    <row r="289" spans="1:8" x14ac:dyDescent="0.2">
      <c r="A289" s="305"/>
      <c r="B289" s="305"/>
      <c r="C289" s="305"/>
      <c r="D289" s="305"/>
      <c r="E289" s="305"/>
      <c r="F289" s="305"/>
      <c r="G289" s="305"/>
      <c r="H289" s="305"/>
    </row>
    <row r="290" spans="1:8" x14ac:dyDescent="0.2">
      <c r="A290" s="305"/>
      <c r="B290" s="305"/>
      <c r="C290" s="305"/>
      <c r="D290" s="305"/>
      <c r="E290" s="305"/>
      <c r="F290" s="305"/>
      <c r="G290" s="305"/>
      <c r="H290" s="305"/>
    </row>
    <row r="291" spans="1:8" x14ac:dyDescent="0.2">
      <c r="A291" s="305"/>
      <c r="B291" s="305"/>
      <c r="C291" s="305"/>
      <c r="D291" s="305"/>
      <c r="E291" s="305"/>
      <c r="F291" s="305"/>
      <c r="G291" s="305"/>
      <c r="H291" s="305"/>
    </row>
    <row r="292" spans="1:8" x14ac:dyDescent="0.2">
      <c r="A292" s="305"/>
      <c r="B292" s="305"/>
      <c r="C292" s="305"/>
      <c r="D292" s="305"/>
      <c r="E292" s="305"/>
      <c r="F292" s="305"/>
      <c r="G292" s="305"/>
      <c r="H292" s="305"/>
    </row>
    <row r="293" spans="1:8" x14ac:dyDescent="0.2">
      <c r="A293" s="305"/>
      <c r="B293" s="305"/>
      <c r="C293" s="305"/>
      <c r="D293" s="305"/>
      <c r="E293" s="305"/>
      <c r="F293" s="305"/>
      <c r="G293" s="305"/>
      <c r="H293" s="305"/>
    </row>
    <row r="294" spans="1:8" x14ac:dyDescent="0.2">
      <c r="A294" s="305"/>
      <c r="B294" s="305"/>
      <c r="C294" s="305"/>
      <c r="D294" s="305"/>
      <c r="E294" s="305"/>
      <c r="F294" s="305"/>
      <c r="G294" s="305"/>
      <c r="H294" s="305"/>
    </row>
    <row r="295" spans="1:8" x14ac:dyDescent="0.2">
      <c r="A295" s="305"/>
      <c r="B295" s="305"/>
      <c r="C295" s="305"/>
      <c r="D295" s="305"/>
      <c r="E295" s="305"/>
      <c r="F295" s="305"/>
      <c r="G295" s="305"/>
      <c r="H295" s="305"/>
    </row>
    <row r="296" spans="1:8" x14ac:dyDescent="0.2">
      <c r="A296" s="305"/>
      <c r="B296" s="305"/>
      <c r="C296" s="305"/>
      <c r="D296" s="305"/>
      <c r="E296" s="305"/>
      <c r="F296" s="305"/>
      <c r="G296" s="305"/>
      <c r="H296" s="305"/>
    </row>
    <row r="297" spans="1:8" x14ac:dyDescent="0.2">
      <c r="A297" s="305"/>
      <c r="B297" s="305"/>
      <c r="C297" s="305"/>
      <c r="D297" s="305"/>
      <c r="E297" s="305"/>
      <c r="F297" s="305"/>
      <c r="G297" s="305"/>
      <c r="H297" s="305"/>
    </row>
    <row r="298" spans="1:8" x14ac:dyDescent="0.2">
      <c r="A298" s="305"/>
      <c r="B298" s="305"/>
      <c r="C298" s="305"/>
      <c r="D298" s="305"/>
      <c r="E298" s="305"/>
      <c r="F298" s="305"/>
      <c r="G298" s="305"/>
      <c r="H298" s="305"/>
    </row>
    <row r="299" spans="1:8" x14ac:dyDescent="0.2">
      <c r="A299" s="305"/>
      <c r="B299" s="305"/>
      <c r="C299" s="305"/>
      <c r="D299" s="305"/>
      <c r="E299" s="305"/>
      <c r="F299" s="305"/>
      <c r="G299" s="305"/>
      <c r="H299" s="305"/>
    </row>
    <row r="300" spans="1:8" x14ac:dyDescent="0.2">
      <c r="A300" s="305"/>
      <c r="B300" s="305"/>
      <c r="C300" s="305"/>
      <c r="D300" s="305"/>
      <c r="E300" s="305"/>
      <c r="F300" s="305"/>
      <c r="G300" s="305"/>
      <c r="H300" s="305"/>
    </row>
    <row r="301" spans="1:8" x14ac:dyDescent="0.2">
      <c r="A301" s="305"/>
      <c r="B301" s="305"/>
      <c r="C301" s="305"/>
      <c r="D301" s="305"/>
      <c r="E301" s="305"/>
      <c r="F301" s="305"/>
      <c r="G301" s="305"/>
      <c r="H301" s="305"/>
    </row>
    <row r="302" spans="1:8" x14ac:dyDescent="0.2">
      <c r="A302" s="305"/>
      <c r="B302" s="305"/>
      <c r="C302" s="305"/>
      <c r="D302" s="305"/>
      <c r="E302" s="305"/>
      <c r="F302" s="305"/>
      <c r="G302" s="305"/>
      <c r="H302" s="305"/>
    </row>
    <row r="303" spans="1:8" x14ac:dyDescent="0.2">
      <c r="A303" s="305"/>
      <c r="B303" s="305"/>
      <c r="C303" s="305"/>
      <c r="D303" s="305"/>
      <c r="E303" s="305"/>
      <c r="F303" s="305"/>
      <c r="G303" s="305"/>
      <c r="H303" s="305"/>
    </row>
    <row r="304" spans="1:8" x14ac:dyDescent="0.2">
      <c r="A304" s="305"/>
      <c r="B304" s="305"/>
      <c r="C304" s="305"/>
      <c r="D304" s="305"/>
      <c r="E304" s="305"/>
      <c r="F304" s="305"/>
      <c r="G304" s="305"/>
      <c r="H304" s="305"/>
    </row>
    <row r="305" spans="1:8" x14ac:dyDescent="0.2">
      <c r="A305" s="305"/>
      <c r="B305" s="305"/>
      <c r="C305" s="305"/>
      <c r="D305" s="305"/>
      <c r="E305" s="305"/>
      <c r="F305" s="305"/>
      <c r="G305" s="305"/>
      <c r="H305" s="305"/>
    </row>
    <row r="306" spans="1:8" x14ac:dyDescent="0.2">
      <c r="A306" s="305"/>
      <c r="B306" s="305"/>
      <c r="C306" s="305"/>
      <c r="D306" s="305"/>
      <c r="E306" s="305"/>
      <c r="F306" s="305"/>
      <c r="G306" s="305"/>
      <c r="H306" s="305"/>
    </row>
    <row r="307" spans="1:8" x14ac:dyDescent="0.2">
      <c r="A307" s="305"/>
      <c r="B307" s="305"/>
      <c r="C307" s="305"/>
      <c r="D307" s="305"/>
      <c r="E307" s="305"/>
      <c r="F307" s="305"/>
      <c r="G307" s="305"/>
      <c r="H307" s="305"/>
    </row>
    <row r="308" spans="1:8" x14ac:dyDescent="0.2">
      <c r="A308" s="305"/>
      <c r="B308" s="305"/>
      <c r="C308" s="305"/>
      <c r="D308" s="305"/>
      <c r="E308" s="305"/>
      <c r="F308" s="305"/>
      <c r="G308" s="305"/>
      <c r="H308" s="305"/>
    </row>
    <row r="309" spans="1:8" x14ac:dyDescent="0.2">
      <c r="A309" s="305"/>
      <c r="B309" s="305"/>
      <c r="C309" s="305"/>
      <c r="D309" s="305"/>
      <c r="E309" s="305"/>
      <c r="F309" s="305"/>
      <c r="G309" s="305"/>
      <c r="H309" s="305"/>
    </row>
    <row r="310" spans="1:8" x14ac:dyDescent="0.2">
      <c r="A310" s="305"/>
      <c r="B310" s="305"/>
      <c r="C310" s="305"/>
      <c r="D310" s="305"/>
      <c r="E310" s="305"/>
      <c r="F310" s="305"/>
      <c r="G310" s="305"/>
      <c r="H310" s="305"/>
    </row>
    <row r="311" spans="1:8" x14ac:dyDescent="0.2">
      <c r="A311" s="305"/>
      <c r="B311" s="305"/>
      <c r="C311" s="305"/>
      <c r="D311" s="305"/>
      <c r="E311" s="305"/>
      <c r="F311" s="305"/>
      <c r="G311" s="305"/>
      <c r="H311" s="305"/>
    </row>
    <row r="312" spans="1:8" x14ac:dyDescent="0.2">
      <c r="A312" s="305"/>
      <c r="B312" s="305"/>
      <c r="C312" s="305"/>
      <c r="D312" s="305"/>
      <c r="E312" s="305"/>
      <c r="F312" s="305"/>
      <c r="G312" s="305"/>
      <c r="H312" s="305"/>
    </row>
    <row r="313" spans="1:8" x14ac:dyDescent="0.2">
      <c r="A313" s="305"/>
      <c r="B313" s="305"/>
      <c r="C313" s="305"/>
      <c r="D313" s="305"/>
      <c r="E313" s="305"/>
      <c r="F313" s="305"/>
      <c r="G313" s="305"/>
      <c r="H313" s="305"/>
    </row>
    <row r="314" spans="1:8" x14ac:dyDescent="0.2">
      <c r="A314" s="305"/>
      <c r="B314" s="305"/>
      <c r="C314" s="305"/>
      <c r="D314" s="305"/>
      <c r="E314" s="305"/>
      <c r="F314" s="305"/>
      <c r="G314" s="305"/>
      <c r="H314" s="305"/>
    </row>
    <row r="315" spans="1:8" x14ac:dyDescent="0.2">
      <c r="A315" s="305"/>
      <c r="B315" s="305"/>
      <c r="C315" s="305"/>
      <c r="D315" s="305"/>
      <c r="E315" s="305"/>
      <c r="F315" s="305"/>
      <c r="G315" s="305"/>
      <c r="H315" s="305"/>
    </row>
    <row r="316" spans="1:8" x14ac:dyDescent="0.2">
      <c r="A316" s="305"/>
      <c r="B316" s="305"/>
      <c r="C316" s="305"/>
      <c r="D316" s="305"/>
      <c r="E316" s="305"/>
      <c r="F316" s="305"/>
      <c r="G316" s="305"/>
      <c r="H316" s="305"/>
    </row>
    <row r="317" spans="1:8" x14ac:dyDescent="0.2">
      <c r="A317" s="305"/>
      <c r="B317" s="305"/>
      <c r="C317" s="305"/>
      <c r="D317" s="305"/>
      <c r="E317" s="305"/>
      <c r="F317" s="305"/>
      <c r="G317" s="305"/>
      <c r="H317" s="305"/>
    </row>
    <row r="318" spans="1:8" x14ac:dyDescent="0.2">
      <c r="A318" s="305"/>
      <c r="B318" s="305"/>
      <c r="C318" s="305"/>
      <c r="D318" s="305"/>
      <c r="E318" s="305"/>
      <c r="F318" s="305"/>
      <c r="G318" s="305"/>
      <c r="H318" s="305"/>
    </row>
    <row r="319" spans="1:8" x14ac:dyDescent="0.2">
      <c r="A319" s="305"/>
      <c r="B319" s="305"/>
      <c r="C319" s="305"/>
      <c r="D319" s="305"/>
      <c r="E319" s="305"/>
      <c r="F319" s="305"/>
      <c r="G319" s="305"/>
      <c r="H319" s="305"/>
    </row>
    <row r="320" spans="1:8" x14ac:dyDescent="0.2">
      <c r="A320" s="305"/>
      <c r="B320" s="305"/>
      <c r="C320" s="305"/>
      <c r="D320" s="305"/>
      <c r="E320" s="305"/>
      <c r="F320" s="305"/>
      <c r="G320" s="305"/>
      <c r="H320" s="305"/>
    </row>
    <row r="321" spans="1:8" x14ac:dyDescent="0.2">
      <c r="A321" s="305"/>
      <c r="B321" s="305"/>
      <c r="C321" s="305"/>
      <c r="D321" s="305"/>
      <c r="E321" s="305"/>
      <c r="F321" s="305"/>
      <c r="G321" s="305"/>
      <c r="H321" s="305"/>
    </row>
    <row r="322" spans="1:8" x14ac:dyDescent="0.2">
      <c r="A322" s="305"/>
      <c r="B322" s="305"/>
      <c r="C322" s="305"/>
      <c r="D322" s="305"/>
      <c r="E322" s="305"/>
      <c r="F322" s="305"/>
      <c r="G322" s="305"/>
      <c r="H322" s="305"/>
    </row>
    <row r="323" spans="1:8" x14ac:dyDescent="0.2">
      <c r="A323" s="305"/>
      <c r="B323" s="305"/>
      <c r="C323" s="305"/>
      <c r="D323" s="305"/>
      <c r="E323" s="305"/>
      <c r="F323" s="305"/>
      <c r="G323" s="305"/>
      <c r="H323" s="305"/>
    </row>
    <row r="324" spans="1:8" x14ac:dyDescent="0.2">
      <c r="A324" s="305"/>
      <c r="B324" s="305"/>
      <c r="C324" s="305"/>
      <c r="D324" s="305"/>
      <c r="E324" s="305"/>
      <c r="F324" s="305"/>
      <c r="G324" s="305"/>
      <c r="H324" s="305"/>
    </row>
    <row r="325" spans="1:8" x14ac:dyDescent="0.2">
      <c r="A325" s="305"/>
      <c r="B325" s="305"/>
      <c r="C325" s="305"/>
      <c r="D325" s="305"/>
      <c r="E325" s="305"/>
      <c r="F325" s="305"/>
      <c r="G325" s="305"/>
      <c r="H325" s="305"/>
    </row>
    <row r="326" spans="1:8" x14ac:dyDescent="0.2">
      <c r="A326" s="305"/>
      <c r="B326" s="305"/>
      <c r="C326" s="305"/>
      <c r="D326" s="305"/>
      <c r="E326" s="305"/>
      <c r="F326" s="305"/>
      <c r="G326" s="305"/>
      <c r="H326" s="305"/>
    </row>
    <row r="327" spans="1:8" x14ac:dyDescent="0.2">
      <c r="A327" s="305"/>
      <c r="B327" s="305"/>
      <c r="C327" s="305"/>
      <c r="D327" s="305"/>
      <c r="E327" s="305"/>
      <c r="F327" s="305"/>
      <c r="G327" s="305"/>
      <c r="H327" s="305"/>
    </row>
    <row r="328" spans="1:8" x14ac:dyDescent="0.2">
      <c r="A328" s="305"/>
      <c r="B328" s="305"/>
      <c r="C328" s="305"/>
      <c r="D328" s="305"/>
      <c r="E328" s="305"/>
      <c r="F328" s="305"/>
      <c r="G328" s="305"/>
      <c r="H328" s="305"/>
    </row>
    <row r="329" spans="1:8" x14ac:dyDescent="0.2">
      <c r="A329" s="305"/>
      <c r="B329" s="305"/>
      <c r="C329" s="305"/>
      <c r="D329" s="305"/>
      <c r="E329" s="305"/>
      <c r="F329" s="305"/>
      <c r="G329" s="305"/>
      <c r="H329" s="305"/>
    </row>
    <row r="330" spans="1:8" x14ac:dyDescent="0.2">
      <c r="A330" s="305"/>
      <c r="B330" s="305"/>
      <c r="C330" s="305"/>
      <c r="D330" s="305"/>
      <c r="E330" s="305"/>
      <c r="F330" s="305"/>
      <c r="G330" s="305"/>
      <c r="H330" s="305"/>
    </row>
    <row r="331" spans="1:8" x14ac:dyDescent="0.2">
      <c r="A331" s="305"/>
      <c r="B331" s="305"/>
      <c r="C331" s="305"/>
      <c r="D331" s="305"/>
      <c r="E331" s="305"/>
      <c r="F331" s="305"/>
      <c r="G331" s="305"/>
      <c r="H331" s="305"/>
    </row>
    <row r="332" spans="1:8" x14ac:dyDescent="0.2">
      <c r="A332" s="305"/>
      <c r="B332" s="305"/>
      <c r="C332" s="305"/>
      <c r="D332" s="305"/>
      <c r="E332" s="305"/>
      <c r="F332" s="305"/>
      <c r="G332" s="305"/>
      <c r="H332" s="305"/>
    </row>
    <row r="333" spans="1:8" x14ac:dyDescent="0.2">
      <c r="A333" s="305"/>
      <c r="B333" s="305"/>
      <c r="C333" s="305"/>
      <c r="D333" s="305"/>
      <c r="E333" s="305"/>
      <c r="F333" s="305"/>
      <c r="G333" s="305"/>
      <c r="H333" s="305"/>
    </row>
    <row r="334" spans="1:8" x14ac:dyDescent="0.2">
      <c r="A334" s="305"/>
      <c r="B334" s="305"/>
      <c r="C334" s="305"/>
      <c r="D334" s="305"/>
      <c r="E334" s="305"/>
      <c r="F334" s="305"/>
      <c r="G334" s="305"/>
      <c r="H334" s="305"/>
    </row>
    <row r="335" spans="1:8" x14ac:dyDescent="0.2">
      <c r="A335" s="305"/>
      <c r="B335" s="305"/>
      <c r="C335" s="305"/>
      <c r="D335" s="305"/>
      <c r="E335" s="305"/>
      <c r="F335" s="305"/>
      <c r="G335" s="305"/>
      <c r="H335" s="305"/>
    </row>
    <row r="336" spans="1:8" x14ac:dyDescent="0.2">
      <c r="A336" s="305"/>
      <c r="B336" s="305"/>
      <c r="C336" s="305"/>
      <c r="D336" s="305"/>
      <c r="E336" s="305"/>
      <c r="F336" s="305"/>
      <c r="G336" s="305"/>
      <c r="H336" s="305"/>
    </row>
    <row r="337" spans="1:8" x14ac:dyDescent="0.2">
      <c r="A337" s="305"/>
      <c r="B337" s="305"/>
      <c r="C337" s="305"/>
      <c r="D337" s="305"/>
      <c r="E337" s="305"/>
      <c r="F337" s="305"/>
      <c r="G337" s="305"/>
      <c r="H337" s="305"/>
    </row>
    <row r="338" spans="1:8" x14ac:dyDescent="0.2">
      <c r="A338" s="305"/>
      <c r="B338" s="305"/>
      <c r="C338" s="305"/>
      <c r="D338" s="305"/>
      <c r="E338" s="305"/>
      <c r="F338" s="305"/>
      <c r="G338" s="305"/>
      <c r="H338" s="305"/>
    </row>
    <row r="339" spans="1:8" x14ac:dyDescent="0.2">
      <c r="A339" s="305"/>
      <c r="B339" s="305"/>
      <c r="C339" s="305"/>
      <c r="D339" s="305"/>
      <c r="E339" s="305"/>
      <c r="F339" s="305"/>
      <c r="G339" s="305"/>
      <c r="H339" s="305"/>
    </row>
    <row r="340" spans="1:8" x14ac:dyDescent="0.2">
      <c r="A340" s="305"/>
      <c r="B340" s="305"/>
      <c r="C340" s="305"/>
      <c r="D340" s="305"/>
      <c r="E340" s="305"/>
      <c r="F340" s="305"/>
      <c r="G340" s="305"/>
      <c r="H340" s="305"/>
    </row>
    <row r="341" spans="1:8" x14ac:dyDescent="0.2">
      <c r="A341" s="305"/>
      <c r="B341" s="305"/>
      <c r="C341" s="305"/>
      <c r="D341" s="305"/>
      <c r="E341" s="305"/>
      <c r="F341" s="305"/>
      <c r="G341" s="305"/>
      <c r="H341" s="305"/>
    </row>
    <row r="342" spans="1:8" x14ac:dyDescent="0.2">
      <c r="A342" s="305"/>
      <c r="B342" s="305"/>
      <c r="C342" s="305"/>
      <c r="D342" s="305"/>
      <c r="E342" s="305"/>
      <c r="F342" s="305"/>
      <c r="G342" s="305"/>
      <c r="H342" s="305"/>
    </row>
    <row r="343" spans="1:8" x14ac:dyDescent="0.2">
      <c r="A343" s="305"/>
      <c r="B343" s="305"/>
      <c r="C343" s="305"/>
      <c r="D343" s="305"/>
      <c r="E343" s="305"/>
      <c r="F343" s="305"/>
      <c r="G343" s="305"/>
      <c r="H343" s="305"/>
    </row>
    <row r="344" spans="1:8" x14ac:dyDescent="0.2">
      <c r="A344" s="305"/>
      <c r="B344" s="305"/>
      <c r="C344" s="305"/>
      <c r="D344" s="305"/>
      <c r="E344" s="305"/>
      <c r="F344" s="305"/>
      <c r="G344" s="305"/>
      <c r="H344" s="305"/>
    </row>
    <row r="345" spans="1:8" x14ac:dyDescent="0.2">
      <c r="A345" s="305"/>
      <c r="B345" s="305"/>
      <c r="C345" s="305"/>
      <c r="D345" s="305"/>
      <c r="E345" s="305"/>
      <c r="F345" s="305"/>
      <c r="G345" s="305"/>
      <c r="H345" s="305"/>
    </row>
    <row r="346" spans="1:8" x14ac:dyDescent="0.2">
      <c r="A346" s="305"/>
      <c r="B346" s="305"/>
      <c r="C346" s="305"/>
      <c r="D346" s="305"/>
      <c r="E346" s="305"/>
      <c r="F346" s="305"/>
      <c r="G346" s="305"/>
      <c r="H346" s="305"/>
    </row>
    <row r="347" spans="1:8" x14ac:dyDescent="0.2">
      <c r="A347" s="305"/>
      <c r="B347" s="305"/>
      <c r="C347" s="305"/>
      <c r="D347" s="305"/>
      <c r="E347" s="305"/>
      <c r="F347" s="305"/>
      <c r="G347" s="305"/>
      <c r="H347" s="305"/>
    </row>
    <row r="348" spans="1:8" x14ac:dyDescent="0.2">
      <c r="A348" s="305"/>
      <c r="B348" s="305"/>
      <c r="C348" s="305"/>
      <c r="D348" s="305"/>
      <c r="E348" s="305"/>
      <c r="F348" s="305"/>
      <c r="G348" s="305"/>
      <c r="H348" s="305"/>
    </row>
    <row r="349" spans="1:8" x14ac:dyDescent="0.2">
      <c r="A349" s="305"/>
      <c r="B349" s="305"/>
      <c r="C349" s="305"/>
      <c r="D349" s="305"/>
      <c r="E349" s="305"/>
      <c r="F349" s="305"/>
      <c r="G349" s="305"/>
      <c r="H349" s="305"/>
    </row>
    <row r="350" spans="1:8" x14ac:dyDescent="0.2">
      <c r="A350" s="305"/>
      <c r="B350" s="305"/>
      <c r="C350" s="305"/>
      <c r="D350" s="305"/>
      <c r="E350" s="305"/>
      <c r="F350" s="305"/>
      <c r="G350" s="305"/>
      <c r="H350" s="305"/>
    </row>
    <row r="351" spans="1:8" x14ac:dyDescent="0.2">
      <c r="A351" s="305"/>
      <c r="B351" s="305"/>
      <c r="C351" s="305"/>
      <c r="D351" s="305"/>
      <c r="E351" s="305"/>
      <c r="F351" s="305"/>
      <c r="G351" s="305"/>
      <c r="H351" s="305"/>
    </row>
    <row r="352" spans="1:8" x14ac:dyDescent="0.2">
      <c r="A352" s="305"/>
      <c r="B352" s="305"/>
      <c r="C352" s="305"/>
      <c r="D352" s="305"/>
      <c r="E352" s="305"/>
      <c r="F352" s="305"/>
      <c r="G352" s="305"/>
      <c r="H352" s="305"/>
    </row>
    <row r="353" spans="1:8" x14ac:dyDescent="0.2">
      <c r="A353" s="305"/>
      <c r="B353" s="305"/>
      <c r="C353" s="305"/>
      <c r="D353" s="305"/>
      <c r="E353" s="305"/>
      <c r="F353" s="305"/>
      <c r="G353" s="305"/>
      <c r="H353" s="305"/>
    </row>
    <row r="354" spans="1:8" x14ac:dyDescent="0.2">
      <c r="A354" s="305"/>
      <c r="B354" s="305"/>
      <c r="C354" s="305"/>
      <c r="D354" s="305"/>
      <c r="E354" s="305"/>
      <c r="F354" s="305"/>
      <c r="G354" s="305"/>
      <c r="H354" s="305"/>
    </row>
    <row r="355" spans="1:8" x14ac:dyDescent="0.2">
      <c r="A355" s="305"/>
      <c r="B355" s="305"/>
      <c r="C355" s="305"/>
      <c r="D355" s="305"/>
      <c r="E355" s="305"/>
      <c r="F355" s="305"/>
      <c r="G355" s="305"/>
      <c r="H355" s="305"/>
    </row>
    <row r="356" spans="1:8" x14ac:dyDescent="0.2">
      <c r="A356" s="305"/>
      <c r="B356" s="305"/>
      <c r="C356" s="305"/>
      <c r="D356" s="305"/>
      <c r="E356" s="305"/>
      <c r="F356" s="305"/>
      <c r="G356" s="305"/>
      <c r="H356" s="305"/>
    </row>
    <row r="357" spans="1:8" x14ac:dyDescent="0.2">
      <c r="A357" s="305"/>
      <c r="B357" s="305"/>
      <c r="C357" s="305"/>
      <c r="D357" s="305"/>
      <c r="E357" s="305"/>
      <c r="F357" s="305"/>
      <c r="G357" s="305"/>
      <c r="H357" s="305"/>
    </row>
    <row r="358" spans="1:8" x14ac:dyDescent="0.2">
      <c r="A358" s="305"/>
      <c r="B358" s="305"/>
      <c r="C358" s="305"/>
      <c r="D358" s="305"/>
      <c r="E358" s="305"/>
      <c r="F358" s="305"/>
      <c r="G358" s="305"/>
      <c r="H358" s="305"/>
    </row>
    <row r="359" spans="1:8" x14ac:dyDescent="0.2">
      <c r="A359" s="305"/>
      <c r="B359" s="305"/>
      <c r="C359" s="305"/>
      <c r="D359" s="305"/>
      <c r="E359" s="305"/>
      <c r="F359" s="305"/>
      <c r="G359" s="305"/>
      <c r="H359" s="305"/>
    </row>
    <row r="360" spans="1:8" x14ac:dyDescent="0.2">
      <c r="A360" s="305"/>
      <c r="B360" s="305"/>
      <c r="C360" s="305"/>
      <c r="D360" s="305"/>
      <c r="E360" s="305"/>
      <c r="F360" s="305"/>
      <c r="G360" s="305"/>
      <c r="H360" s="305"/>
    </row>
    <row r="361" spans="1:8" x14ac:dyDescent="0.2">
      <c r="A361" s="305"/>
      <c r="B361" s="305"/>
      <c r="C361" s="305"/>
      <c r="D361" s="305"/>
      <c r="E361" s="305"/>
      <c r="F361" s="305"/>
      <c r="G361" s="305"/>
      <c r="H361" s="305"/>
    </row>
    <row r="362" spans="1:8" x14ac:dyDescent="0.2">
      <c r="A362" s="305"/>
      <c r="B362" s="305"/>
      <c r="C362" s="305"/>
      <c r="D362" s="305"/>
      <c r="E362" s="305"/>
      <c r="F362" s="305"/>
      <c r="G362" s="305"/>
      <c r="H362" s="305"/>
    </row>
    <row r="363" spans="1:8" x14ac:dyDescent="0.2">
      <c r="A363" s="305"/>
      <c r="B363" s="305"/>
      <c r="C363" s="305"/>
      <c r="D363" s="305"/>
      <c r="E363" s="305"/>
      <c r="F363" s="305"/>
      <c r="G363" s="305"/>
      <c r="H363" s="305"/>
    </row>
    <row r="364" spans="1:8" x14ac:dyDescent="0.2">
      <c r="A364" s="305"/>
      <c r="B364" s="305"/>
      <c r="C364" s="305"/>
      <c r="D364" s="305"/>
      <c r="E364" s="305"/>
      <c r="F364" s="305"/>
      <c r="G364" s="305"/>
      <c r="H364" s="305"/>
    </row>
    <row r="365" spans="1:8" x14ac:dyDescent="0.2">
      <c r="A365" s="305"/>
      <c r="B365" s="305"/>
      <c r="C365" s="305"/>
      <c r="D365" s="305"/>
      <c r="E365" s="305"/>
      <c r="F365" s="305"/>
      <c r="G365" s="305"/>
      <c r="H365" s="305"/>
    </row>
    <row r="366" spans="1:8" x14ac:dyDescent="0.2">
      <c r="A366" s="305"/>
      <c r="B366" s="305"/>
      <c r="C366" s="305"/>
      <c r="D366" s="305"/>
      <c r="E366" s="305"/>
      <c r="F366" s="305"/>
      <c r="G366" s="305"/>
      <c r="H366" s="305"/>
    </row>
    <row r="367" spans="1:8" x14ac:dyDescent="0.2">
      <c r="A367" s="305"/>
      <c r="B367" s="305"/>
      <c r="C367" s="305"/>
      <c r="D367" s="305"/>
      <c r="E367" s="305"/>
      <c r="F367" s="305"/>
      <c r="G367" s="305"/>
      <c r="H367" s="305"/>
    </row>
    <row r="368" spans="1:8" x14ac:dyDescent="0.2">
      <c r="A368" s="305"/>
      <c r="B368" s="305"/>
      <c r="C368" s="305"/>
      <c r="D368" s="305"/>
      <c r="E368" s="305"/>
      <c r="F368" s="305"/>
      <c r="G368" s="305"/>
      <c r="H368" s="305"/>
    </row>
    <row r="369" spans="1:8" x14ac:dyDescent="0.2">
      <c r="A369" s="305"/>
      <c r="B369" s="305"/>
      <c r="C369" s="305"/>
      <c r="D369" s="305"/>
      <c r="E369" s="305"/>
      <c r="F369" s="305"/>
      <c r="G369" s="305"/>
      <c r="H369" s="305"/>
    </row>
    <row r="370" spans="1:8" x14ac:dyDescent="0.2">
      <c r="A370" s="305"/>
      <c r="B370" s="305"/>
      <c r="C370" s="305"/>
      <c r="D370" s="305"/>
      <c r="E370" s="305"/>
      <c r="F370" s="305"/>
      <c r="G370" s="305"/>
      <c r="H370" s="305"/>
    </row>
    <row r="371" spans="1:8" x14ac:dyDescent="0.2">
      <c r="A371" s="305"/>
      <c r="B371" s="305"/>
      <c r="C371" s="305"/>
      <c r="D371" s="305"/>
      <c r="E371" s="305"/>
      <c r="F371" s="305"/>
      <c r="G371" s="305"/>
      <c r="H371" s="305"/>
    </row>
    <row r="372" spans="1:8" x14ac:dyDescent="0.2">
      <c r="A372" s="305"/>
      <c r="B372" s="305"/>
      <c r="C372" s="305"/>
      <c r="D372" s="305"/>
      <c r="E372" s="305"/>
      <c r="F372" s="305"/>
      <c r="G372" s="305"/>
      <c r="H372" s="305"/>
    </row>
    <row r="373" spans="1:8" x14ac:dyDescent="0.2">
      <c r="A373" s="305"/>
      <c r="B373" s="305"/>
      <c r="C373" s="305"/>
      <c r="D373" s="305"/>
      <c r="E373" s="305"/>
      <c r="F373" s="305"/>
      <c r="G373" s="305"/>
      <c r="H373" s="305"/>
    </row>
    <row r="374" spans="1:8" x14ac:dyDescent="0.2">
      <c r="A374" s="305"/>
      <c r="B374" s="305"/>
      <c r="C374" s="305"/>
      <c r="D374" s="305"/>
      <c r="E374" s="305"/>
      <c r="F374" s="305"/>
      <c r="G374" s="305"/>
      <c r="H374" s="305"/>
    </row>
    <row r="375" spans="1:8" x14ac:dyDescent="0.2">
      <c r="A375" s="305"/>
      <c r="B375" s="305"/>
      <c r="C375" s="305"/>
      <c r="D375" s="305"/>
      <c r="E375" s="305"/>
      <c r="F375" s="305"/>
      <c r="G375" s="305"/>
      <c r="H375" s="305"/>
    </row>
    <row r="376" spans="1:8" x14ac:dyDescent="0.2">
      <c r="A376" s="305"/>
      <c r="B376" s="305"/>
      <c r="C376" s="305"/>
      <c r="D376" s="305"/>
      <c r="E376" s="305"/>
      <c r="F376" s="305"/>
      <c r="G376" s="305"/>
      <c r="H376" s="305"/>
    </row>
    <row r="377" spans="1:8" x14ac:dyDescent="0.2">
      <c r="A377" s="305"/>
      <c r="B377" s="305"/>
      <c r="C377" s="305"/>
      <c r="D377" s="305"/>
      <c r="E377" s="305"/>
      <c r="F377" s="305"/>
      <c r="G377" s="305"/>
      <c r="H377" s="305"/>
    </row>
    <row r="378" spans="1:8" x14ac:dyDescent="0.2">
      <c r="A378" s="305"/>
      <c r="B378" s="305"/>
      <c r="C378" s="305"/>
      <c r="D378" s="305"/>
      <c r="E378" s="305"/>
      <c r="F378" s="305"/>
      <c r="G378" s="305"/>
      <c r="H378" s="305"/>
    </row>
    <row r="379" spans="1:8" x14ac:dyDescent="0.2">
      <c r="A379" s="305"/>
      <c r="B379" s="305"/>
      <c r="C379" s="305"/>
      <c r="D379" s="305"/>
      <c r="E379" s="305"/>
      <c r="F379" s="305"/>
      <c r="G379" s="305"/>
      <c r="H379" s="305"/>
    </row>
    <row r="380" spans="1:8" x14ac:dyDescent="0.2">
      <c r="A380" s="305"/>
      <c r="B380" s="305"/>
      <c r="C380" s="305"/>
      <c r="D380" s="305"/>
      <c r="E380" s="305"/>
      <c r="F380" s="305"/>
      <c r="G380" s="305"/>
      <c r="H380" s="305"/>
    </row>
    <row r="381" spans="1:8" x14ac:dyDescent="0.2">
      <c r="A381" s="305"/>
      <c r="B381" s="305"/>
      <c r="C381" s="305"/>
      <c r="D381" s="305"/>
      <c r="E381" s="305"/>
      <c r="F381" s="305"/>
      <c r="G381" s="305"/>
      <c r="H381" s="305"/>
    </row>
    <row r="382" spans="1:8" x14ac:dyDescent="0.2">
      <c r="A382" s="305"/>
      <c r="B382" s="305"/>
      <c r="C382" s="305"/>
      <c r="D382" s="305"/>
      <c r="E382" s="305"/>
      <c r="F382" s="305"/>
      <c r="G382" s="305"/>
      <c r="H382" s="305"/>
    </row>
    <row r="383" spans="1:8" x14ac:dyDescent="0.2">
      <c r="A383" s="305"/>
      <c r="B383" s="305"/>
      <c r="C383" s="305"/>
      <c r="D383" s="305"/>
      <c r="E383" s="305"/>
      <c r="F383" s="305"/>
      <c r="G383" s="305"/>
      <c r="H383" s="305"/>
    </row>
    <row r="384" spans="1:8" x14ac:dyDescent="0.2">
      <c r="A384" s="305"/>
      <c r="B384" s="305"/>
      <c r="C384" s="305"/>
      <c r="D384" s="305"/>
      <c r="E384" s="305"/>
      <c r="F384" s="305"/>
      <c r="G384" s="305"/>
      <c r="H384" s="305"/>
    </row>
    <row r="385" spans="1:8" x14ac:dyDescent="0.2">
      <c r="A385" s="305"/>
      <c r="B385" s="305"/>
      <c r="C385" s="305"/>
      <c r="D385" s="305"/>
      <c r="E385" s="305"/>
      <c r="F385" s="305"/>
      <c r="G385" s="305"/>
      <c r="H385" s="305"/>
    </row>
    <row r="386" spans="1:8" x14ac:dyDescent="0.2">
      <c r="A386" s="305"/>
      <c r="B386" s="305"/>
      <c r="C386" s="305"/>
      <c r="D386" s="305"/>
      <c r="E386" s="305"/>
      <c r="F386" s="305"/>
      <c r="G386" s="305"/>
      <c r="H386" s="305"/>
    </row>
    <row r="387" spans="1:8" x14ac:dyDescent="0.2">
      <c r="A387" s="305"/>
      <c r="B387" s="305"/>
      <c r="C387" s="305"/>
      <c r="D387" s="305"/>
      <c r="E387" s="305"/>
      <c r="F387" s="305"/>
      <c r="G387" s="305"/>
      <c r="H387" s="305"/>
    </row>
    <row r="388" spans="1:8" x14ac:dyDescent="0.2">
      <c r="A388" s="305"/>
      <c r="B388" s="305"/>
      <c r="C388" s="305"/>
      <c r="D388" s="305"/>
      <c r="E388" s="305"/>
      <c r="F388" s="305"/>
      <c r="G388" s="305"/>
      <c r="H388" s="305"/>
    </row>
    <row r="389" spans="1:8" x14ac:dyDescent="0.2">
      <c r="A389" s="305"/>
      <c r="B389" s="305"/>
      <c r="C389" s="305"/>
      <c r="D389" s="305"/>
      <c r="E389" s="305"/>
      <c r="F389" s="305"/>
      <c r="G389" s="305"/>
      <c r="H389" s="305"/>
    </row>
    <row r="390" spans="1:8" x14ac:dyDescent="0.2">
      <c r="A390" s="305"/>
      <c r="B390" s="305"/>
      <c r="C390" s="305"/>
      <c r="D390" s="305"/>
      <c r="E390" s="305"/>
      <c r="F390" s="305"/>
      <c r="G390" s="305"/>
      <c r="H390" s="305"/>
    </row>
    <row r="391" spans="1:8" x14ac:dyDescent="0.2">
      <c r="A391" s="305"/>
      <c r="B391" s="305"/>
      <c r="C391" s="305"/>
      <c r="D391" s="305"/>
      <c r="E391" s="305"/>
      <c r="F391" s="305"/>
      <c r="G391" s="305"/>
      <c r="H391" s="305"/>
    </row>
    <row r="392" spans="1:8" x14ac:dyDescent="0.2">
      <c r="A392" s="305"/>
      <c r="B392" s="305"/>
      <c r="C392" s="305"/>
      <c r="D392" s="305"/>
      <c r="E392" s="305"/>
      <c r="F392" s="305"/>
      <c r="G392" s="305"/>
      <c r="H392" s="305"/>
    </row>
    <row r="393" spans="1:8" x14ac:dyDescent="0.2">
      <c r="A393" s="305"/>
      <c r="B393" s="305"/>
      <c r="C393" s="305"/>
      <c r="D393" s="305"/>
      <c r="E393" s="305"/>
      <c r="F393" s="305"/>
      <c r="G393" s="305"/>
      <c r="H393" s="305"/>
    </row>
    <row r="394" spans="1:8" x14ac:dyDescent="0.2">
      <c r="A394" s="305"/>
      <c r="B394" s="305"/>
      <c r="C394" s="305"/>
      <c r="D394" s="305"/>
      <c r="E394" s="305"/>
      <c r="F394" s="305"/>
      <c r="G394" s="305"/>
      <c r="H394" s="305"/>
    </row>
    <row r="395" spans="1:8" x14ac:dyDescent="0.2">
      <c r="A395" s="305"/>
      <c r="B395" s="305"/>
      <c r="C395" s="305"/>
      <c r="D395" s="305"/>
      <c r="E395" s="305"/>
      <c r="F395" s="305"/>
      <c r="G395" s="305"/>
      <c r="H395" s="305"/>
    </row>
    <row r="396" spans="1:8" x14ac:dyDescent="0.2">
      <c r="A396" s="305"/>
      <c r="F396" s="305"/>
      <c r="G396" s="305"/>
      <c r="H396" s="305"/>
    </row>
  </sheetData>
  <customSheetViews>
    <customSheetView guid="{EEDFE262-3212-4308-8979-A75812D36567}" topLeftCell="L52">
      <selection activeCell="J49" sqref="J49"/>
      <pageMargins left="0.7" right="0.7" top="0.75" bottom="0.75" header="0.3" footer="0.3"/>
      <pageSetup paperSize="9" orientation="portrait" r:id="rId1"/>
    </customSheetView>
    <customSheetView guid="{9E4E0432-45C5-49C8-A2D4-66ACC510E1AA}" topLeftCell="L52">
      <selection activeCell="J49" sqref="J49"/>
      <pageMargins left="0.7" right="0.7" top="0.75" bottom="0.75" header="0.3" footer="0.3"/>
      <pageSetup paperSize="9" orientation="portrait" r:id="rId2"/>
    </customSheetView>
    <customSheetView guid="{2AFED0C1-CE42-480C-82B8-823DDDF7A1E0}" topLeftCell="L52">
      <selection activeCell="J49" sqref="J49"/>
      <pageMargins left="0.7" right="0.7" top="0.75" bottom="0.75" header="0.3" footer="0.3"/>
      <pageSetup paperSize="9" orientation="portrait" r:id="rId3"/>
    </customSheetView>
    <customSheetView guid="{91FCCC05-6C84-4D02-9694-06D3FEFD1EE7}" topLeftCell="L52">
      <selection activeCell="J49" sqref="J49"/>
      <pageMargins left="0.7" right="0.7" top="0.75" bottom="0.75" header="0.3" footer="0.3"/>
      <pageSetup paperSize="9" orientation="portrait" r:id="rId4"/>
    </customSheetView>
    <customSheetView guid="{17BBA648-1A4A-449C-8E6C-60884A976988}" topLeftCell="L52">
      <selection activeCell="J49" sqref="J49"/>
      <pageMargins left="0.7" right="0.7" top="0.75" bottom="0.75" header="0.3" footer="0.3"/>
      <pageSetup paperSize="9" orientation="portrait" r:id="rId5"/>
    </customSheetView>
    <customSheetView guid="{F184C93B-2BA8-46C9-B95F-A169E9E0FA0E}" topLeftCell="L52">
      <selection activeCell="J49" sqref="J49"/>
      <pageMargins left="0.7" right="0.7" top="0.75" bottom="0.75" header="0.3" footer="0.3"/>
      <pageSetup paperSize="9" orientation="portrait" r:id="rId6"/>
    </customSheetView>
    <customSheetView guid="{65569DE0-0783-434A-AF02-6366FB81CDD9}" showPageBreaks="1" topLeftCell="L52">
      <selection activeCell="J49" sqref="J49"/>
      <pageMargins left="0.7" right="0.7" top="0.75" bottom="0.75" header="0.3" footer="0.3"/>
      <pageSetup paperSize="9" orientation="portrait" r:id="rId7"/>
    </customSheetView>
    <customSheetView guid="{D1CE8A1E-8F61-425E-9602-54FEE73BDE37}" topLeftCell="L52">
      <selection activeCell="J49" sqref="J49"/>
      <pageMargins left="0.7" right="0.7" top="0.75" bottom="0.75" header="0.3" footer="0.3"/>
      <pageSetup paperSize="9" orientation="portrait" r:id="rId8"/>
    </customSheetView>
    <customSheetView guid="{2230BD6E-38AF-44CB-A38B-4AD049B85149}" topLeftCell="L52">
      <selection activeCell="J49" sqref="J49"/>
      <pageMargins left="0.7" right="0.7" top="0.75" bottom="0.75" header="0.3" footer="0.3"/>
      <pageSetup paperSize="9" orientation="portrait" r:id="rId9"/>
    </customSheetView>
    <customSheetView guid="{2C543757-0426-4C7E-95C3-18B6AC62B541}" topLeftCell="L52">
      <selection activeCell="J49" sqref="J49"/>
      <pageMargins left="0.7" right="0.7" top="0.75" bottom="0.75" header="0.3" footer="0.3"/>
      <pageSetup paperSize="9" orientation="portrait" r:id="rId10"/>
    </customSheetView>
    <customSheetView guid="{7C081D08-3A34-40FC-9603-A08B0852FB79}" topLeftCell="L52">
      <selection activeCell="J49" sqref="J49"/>
      <pageMargins left="0.7" right="0.7" top="0.75" bottom="0.75" header="0.3" footer="0.3"/>
      <pageSetup paperSize="9" orientation="portrait" r:id="rId11"/>
    </customSheetView>
    <customSheetView guid="{6E0471E8-424E-4EAB-916E-649AC290E8C7}" topLeftCell="L52">
      <selection activeCell="J49" sqref="J49"/>
      <pageMargins left="0.7" right="0.7" top="0.75" bottom="0.75" header="0.3" footer="0.3"/>
      <pageSetup paperSize="9" orientation="portrait" r:id="rId12"/>
    </customSheetView>
    <customSheetView guid="{9D7C660B-E13E-4EFC-B945-6DC22F8BEC0F}" topLeftCell="L52">
      <selection activeCell="J49" sqref="J49"/>
      <pageMargins left="0.7" right="0.7" top="0.75" bottom="0.75" header="0.3" footer="0.3"/>
      <pageSetup paperSize="9" orientation="portrait" r:id="rId13"/>
    </customSheetView>
  </customSheetViews>
  <mergeCells count="249">
    <mergeCell ref="B2:G2"/>
    <mergeCell ref="B3:E3"/>
    <mergeCell ref="F10:G10"/>
    <mergeCell ref="B12:D12"/>
    <mergeCell ref="F13:G13"/>
    <mergeCell ref="B13:D13"/>
    <mergeCell ref="B14:D14"/>
    <mergeCell ref="J2:L2"/>
    <mergeCell ref="J12:L12"/>
    <mergeCell ref="J13:L13"/>
    <mergeCell ref="J14:L14"/>
    <mergeCell ref="G4:G8"/>
    <mergeCell ref="J4:L4"/>
    <mergeCell ref="F9:G9"/>
    <mergeCell ref="Q17:T17"/>
    <mergeCell ref="K17:M17"/>
    <mergeCell ref="K18:L18"/>
    <mergeCell ref="M18:N18"/>
    <mergeCell ref="M19:N19"/>
    <mergeCell ref="M20:N20"/>
    <mergeCell ref="M21:N21"/>
    <mergeCell ref="Q18:S18"/>
    <mergeCell ref="Q19:S19"/>
    <mergeCell ref="Q20:S20"/>
    <mergeCell ref="K19:L19"/>
    <mergeCell ref="K20:L20"/>
    <mergeCell ref="K21:L21"/>
    <mergeCell ref="Q21:S21"/>
    <mergeCell ref="Q33:S33"/>
    <mergeCell ref="Q34:S34"/>
    <mergeCell ref="M22:N22"/>
    <mergeCell ref="M23:N23"/>
    <mergeCell ref="M24:N24"/>
    <mergeCell ref="M25:N25"/>
    <mergeCell ref="M26:N26"/>
    <mergeCell ref="M27:N27"/>
    <mergeCell ref="Q23:S23"/>
    <mergeCell ref="Q28:S28"/>
    <mergeCell ref="M28:N28"/>
    <mergeCell ref="Q22:S22"/>
    <mergeCell ref="J15:L15"/>
    <mergeCell ref="B15:D15"/>
    <mergeCell ref="K32:L32"/>
    <mergeCell ref="K33:L33"/>
    <mergeCell ref="K34:L34"/>
    <mergeCell ref="K22:L22"/>
    <mergeCell ref="K23:L23"/>
    <mergeCell ref="K35:L35"/>
    <mergeCell ref="K31:L31"/>
    <mergeCell ref="K28:L28"/>
    <mergeCell ref="K29:L29"/>
    <mergeCell ref="K30:L30"/>
    <mergeCell ref="K24:L24"/>
    <mergeCell ref="K25:L25"/>
    <mergeCell ref="K26:L26"/>
    <mergeCell ref="K27:L27"/>
    <mergeCell ref="F68:G68"/>
    <mergeCell ref="B65:D65"/>
    <mergeCell ref="B66:D66"/>
    <mergeCell ref="D64:F64"/>
    <mergeCell ref="F65:G65"/>
    <mergeCell ref="F66:G66"/>
    <mergeCell ref="R42:S42"/>
    <mergeCell ref="J19:J23"/>
    <mergeCell ref="J24:J28"/>
    <mergeCell ref="J29:J34"/>
    <mergeCell ref="Q24:S24"/>
    <mergeCell ref="Q25:S25"/>
    <mergeCell ref="Q26:S26"/>
    <mergeCell ref="Q27:S27"/>
    <mergeCell ref="M34:N34"/>
    <mergeCell ref="M29:N29"/>
    <mergeCell ref="M30:N30"/>
    <mergeCell ref="M31:N31"/>
    <mergeCell ref="M32:N32"/>
    <mergeCell ref="M33:N33"/>
    <mergeCell ref="Q29:S29"/>
    <mergeCell ref="Q30:S30"/>
    <mergeCell ref="Q31:S31"/>
    <mergeCell ref="Q32:S32"/>
    <mergeCell ref="B55:D55"/>
    <mergeCell ref="B56:D56"/>
    <mergeCell ref="F55:G55"/>
    <mergeCell ref="F56:G56"/>
    <mergeCell ref="B72:D72"/>
    <mergeCell ref="B73:D73"/>
    <mergeCell ref="B74:D74"/>
    <mergeCell ref="F73:G73"/>
    <mergeCell ref="F74:G74"/>
    <mergeCell ref="D70:F70"/>
    <mergeCell ref="F71:G71"/>
    <mergeCell ref="F72:G72"/>
    <mergeCell ref="B61:D61"/>
    <mergeCell ref="B62:D62"/>
    <mergeCell ref="F61:G61"/>
    <mergeCell ref="F62:G62"/>
    <mergeCell ref="B59:D59"/>
    <mergeCell ref="B60:D60"/>
    <mergeCell ref="D58:F58"/>
    <mergeCell ref="F59:G59"/>
    <mergeCell ref="F60:G60"/>
    <mergeCell ref="B67:D67"/>
    <mergeCell ref="B68:D68"/>
    <mergeCell ref="F67:G67"/>
    <mergeCell ref="B47:D47"/>
    <mergeCell ref="B48:D48"/>
    <mergeCell ref="F47:G47"/>
    <mergeCell ref="F48:G48"/>
    <mergeCell ref="D46:F46"/>
    <mergeCell ref="G44:W44"/>
    <mergeCell ref="R41:S41"/>
    <mergeCell ref="M39:N39"/>
    <mergeCell ref="P40:Q40"/>
    <mergeCell ref="P41:Q41"/>
    <mergeCell ref="P38:S39"/>
    <mergeCell ref="P43:U43"/>
    <mergeCell ref="J43:N43"/>
    <mergeCell ref="P42:Q42"/>
    <mergeCell ref="M42:N42"/>
    <mergeCell ref="M38:N38"/>
    <mergeCell ref="B53:D53"/>
    <mergeCell ref="B54:D54"/>
    <mergeCell ref="D52:F52"/>
    <mergeCell ref="F53:G53"/>
    <mergeCell ref="F54:G54"/>
    <mergeCell ref="F49:G49"/>
    <mergeCell ref="F50:G50"/>
    <mergeCell ref="B49:D49"/>
    <mergeCell ref="B50:D50"/>
    <mergeCell ref="B85:D85"/>
    <mergeCell ref="B86:D86"/>
    <mergeCell ref="F85:G85"/>
    <mergeCell ref="F86:G86"/>
    <mergeCell ref="B83:D83"/>
    <mergeCell ref="B84:D84"/>
    <mergeCell ref="D82:F82"/>
    <mergeCell ref="F83:G83"/>
    <mergeCell ref="F84:G84"/>
    <mergeCell ref="B95:D95"/>
    <mergeCell ref="B96:D96"/>
    <mergeCell ref="D94:F94"/>
    <mergeCell ref="F95:G95"/>
    <mergeCell ref="F96:G96"/>
    <mergeCell ref="B71:D71"/>
    <mergeCell ref="B91:D91"/>
    <mergeCell ref="B92:D92"/>
    <mergeCell ref="F91:G91"/>
    <mergeCell ref="F92:G92"/>
    <mergeCell ref="B89:D89"/>
    <mergeCell ref="B90:D90"/>
    <mergeCell ref="D88:F88"/>
    <mergeCell ref="F89:G89"/>
    <mergeCell ref="F90:G90"/>
    <mergeCell ref="B79:D79"/>
    <mergeCell ref="B80:D80"/>
    <mergeCell ref="F79:G79"/>
    <mergeCell ref="F80:G80"/>
    <mergeCell ref="B77:D77"/>
    <mergeCell ref="B78:D78"/>
    <mergeCell ref="D76:F76"/>
    <mergeCell ref="F77:G77"/>
    <mergeCell ref="F78:G78"/>
    <mergeCell ref="B101:D101"/>
    <mergeCell ref="B102:D102"/>
    <mergeCell ref="D100:F100"/>
    <mergeCell ref="F101:G101"/>
    <mergeCell ref="F102:G102"/>
    <mergeCell ref="B97:D97"/>
    <mergeCell ref="B98:D98"/>
    <mergeCell ref="F97:G97"/>
    <mergeCell ref="F98:G98"/>
    <mergeCell ref="B107:D107"/>
    <mergeCell ref="B108:D108"/>
    <mergeCell ref="D106:F106"/>
    <mergeCell ref="F107:G107"/>
    <mergeCell ref="F108:G108"/>
    <mergeCell ref="B103:D103"/>
    <mergeCell ref="B104:D104"/>
    <mergeCell ref="F103:G103"/>
    <mergeCell ref="F104:G104"/>
    <mergeCell ref="B113:D113"/>
    <mergeCell ref="B114:D114"/>
    <mergeCell ref="D112:F112"/>
    <mergeCell ref="F113:G113"/>
    <mergeCell ref="F114:G114"/>
    <mergeCell ref="B109:D109"/>
    <mergeCell ref="B110:D110"/>
    <mergeCell ref="F109:G109"/>
    <mergeCell ref="F110:G110"/>
    <mergeCell ref="B122:D122"/>
    <mergeCell ref="F121:G121"/>
    <mergeCell ref="F122:G122"/>
    <mergeCell ref="B119:D119"/>
    <mergeCell ref="B120:D120"/>
    <mergeCell ref="D118:F118"/>
    <mergeCell ref="F119:G119"/>
    <mergeCell ref="F120:G120"/>
    <mergeCell ref="B115:D115"/>
    <mergeCell ref="B116:D116"/>
    <mergeCell ref="F115:G115"/>
    <mergeCell ref="F116:G116"/>
    <mergeCell ref="B121:D121"/>
    <mergeCell ref="B139:D139"/>
    <mergeCell ref="B140:D140"/>
    <mergeCell ref="F139:G139"/>
    <mergeCell ref="F140:G140"/>
    <mergeCell ref="B137:D137"/>
    <mergeCell ref="B138:D138"/>
    <mergeCell ref="D136:F136"/>
    <mergeCell ref="F137:G137"/>
    <mergeCell ref="F138:G138"/>
    <mergeCell ref="B133:D133"/>
    <mergeCell ref="B134:D134"/>
    <mergeCell ref="F133:G133"/>
    <mergeCell ref="F134:G134"/>
    <mergeCell ref="B131:D131"/>
    <mergeCell ref="B132:D132"/>
    <mergeCell ref="D130:F130"/>
    <mergeCell ref="F131:G131"/>
    <mergeCell ref="F132:G132"/>
    <mergeCell ref="B127:D127"/>
    <mergeCell ref="B128:D128"/>
    <mergeCell ref="F127:G127"/>
    <mergeCell ref="F128:G128"/>
    <mergeCell ref="B125:D125"/>
    <mergeCell ref="B126:D126"/>
    <mergeCell ref="D124:F124"/>
    <mergeCell ref="F125:G125"/>
    <mergeCell ref="F126:G126"/>
    <mergeCell ref="Q35:S35"/>
    <mergeCell ref="Q36:S36"/>
    <mergeCell ref="Q37:S37"/>
    <mergeCell ref="U38:U39"/>
    <mergeCell ref="R40:S40"/>
    <mergeCell ref="J35:J38"/>
    <mergeCell ref="K38:L38"/>
    <mergeCell ref="M40:N40"/>
    <mergeCell ref="M41:N41"/>
    <mergeCell ref="T38:T39"/>
    <mergeCell ref="M35:N35"/>
    <mergeCell ref="M36:N36"/>
    <mergeCell ref="M37:N37"/>
    <mergeCell ref="K36:L36"/>
    <mergeCell ref="K37:L37"/>
    <mergeCell ref="J39:J42"/>
    <mergeCell ref="K39:L39"/>
    <mergeCell ref="K40:L40"/>
    <mergeCell ref="K41:L41"/>
    <mergeCell ref="K42:L42"/>
  </mergeCells>
  <conditionalFormatting sqref="Z19">
    <cfRule type="containsText" dxfId="214" priority="49" operator="containsText" text="Bajo">
      <formula>NOT(ISERROR(SEARCH("Bajo",Z19)))</formula>
    </cfRule>
    <cfRule type="containsText" dxfId="213" priority="50" operator="containsText" text="Moderado">
      <formula>NOT(ISERROR(SEARCH("Moderado",Z19)))</formula>
    </cfRule>
    <cfRule type="containsText" dxfId="212" priority="51" operator="containsText" text="Alto">
      <formula>NOT(ISERROR(SEARCH("Alto",Z19)))</formula>
    </cfRule>
    <cfRule type="containsText" dxfId="211" priority="52" operator="containsText" text="Extrema">
      <formula>NOT(ISERROR(SEARCH("Extrema",Z19)))</formula>
    </cfRule>
  </conditionalFormatting>
  <conditionalFormatting sqref="Z20:Z43">
    <cfRule type="containsText" dxfId="210" priority="1" operator="containsText" text="Bajo">
      <formula>NOT(ISERROR(SEARCH("Bajo",Z20)))</formula>
    </cfRule>
    <cfRule type="containsText" dxfId="209" priority="2" operator="containsText" text="Moderado">
      <formula>NOT(ISERROR(SEARCH("Moderado",Z20)))</formula>
    </cfRule>
    <cfRule type="containsText" dxfId="208" priority="3" operator="containsText" text="Alto">
      <formula>NOT(ISERROR(SEARCH("Alto",Z20)))</formula>
    </cfRule>
    <cfRule type="containsText" dxfId="207" priority="4" operator="containsText" text="Extrema">
      <formula>NOT(ISERROR(SEARCH("Extrema",Z20)))</formula>
    </cfRule>
  </conditionalFormatting>
  <pageMargins left="0.7" right="0.7" top="0.75" bottom="0.75" header="0.3" footer="0.3"/>
  <pageSetup paperSize="9" orientation="portrait" r:id="rId14"/>
  <drawing r:id="rId1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Q122"/>
  <sheetViews>
    <sheetView topLeftCell="A106" zoomScale="90" zoomScaleNormal="90" workbookViewId="0">
      <selection activeCell="I23" sqref="I23"/>
    </sheetView>
  </sheetViews>
  <sheetFormatPr baseColWidth="10" defaultColWidth="11.42578125" defaultRowHeight="15" x14ac:dyDescent="0.25"/>
  <cols>
    <col min="1" max="1" width="8.28515625" style="399" customWidth="1"/>
    <col min="2" max="2" width="10.140625" style="400" customWidth="1"/>
    <col min="3" max="3" width="13" style="400" customWidth="1"/>
    <col min="4" max="4" width="12.28515625" style="400" bestFit="1" customWidth="1"/>
    <col min="5" max="5" width="13.28515625" style="400" customWidth="1"/>
    <col min="6" max="6" width="25.140625" style="400" bestFit="1" customWidth="1"/>
    <col min="7" max="7" width="20.5703125" style="400" customWidth="1"/>
    <col min="8" max="8" width="18.85546875" style="400" customWidth="1"/>
    <col min="9" max="9" width="20.7109375" style="400" customWidth="1"/>
    <col min="10" max="10" width="15.85546875" style="400" customWidth="1"/>
    <col min="11" max="11" width="8" style="400" customWidth="1"/>
    <col min="12" max="12" width="11.42578125" style="400" customWidth="1"/>
    <col min="13" max="13" width="12.5703125" style="400" bestFit="1" customWidth="1"/>
    <col min="14" max="14" width="11.140625" style="400" bestFit="1" customWidth="1"/>
    <col min="15" max="15" width="14" style="400" bestFit="1" customWidth="1"/>
    <col min="16" max="16" width="14.5703125" style="399" customWidth="1"/>
    <col min="17" max="20" width="11.42578125" style="399"/>
    <col min="21" max="21" width="14.7109375" style="399" customWidth="1"/>
    <col min="22" max="22" width="11" style="399" customWidth="1"/>
    <col min="23" max="24" width="11.42578125" style="399"/>
    <col min="25" max="25" width="16.28515625" style="399" customWidth="1"/>
    <col min="26" max="95" width="11.42578125" style="399"/>
    <col min="96" max="16384" width="11.42578125" style="400"/>
  </cols>
  <sheetData>
    <row r="1" spans="2:20" s="399" customFormat="1" ht="15.75" thickBot="1" x14ac:dyDescent="0.3"/>
    <row r="2" spans="2:20" ht="88.5" customHeight="1" thickBot="1" x14ac:dyDescent="0.3">
      <c r="B2" s="980" t="s">
        <v>512</v>
      </c>
      <c r="C2" s="981"/>
      <c r="D2" s="981"/>
      <c r="E2" s="981"/>
      <c r="F2" s="981"/>
      <c r="G2" s="981"/>
      <c r="H2" s="981"/>
      <c r="I2" s="982"/>
      <c r="J2" s="467"/>
      <c r="K2" s="467"/>
      <c r="L2" s="467"/>
      <c r="M2" s="467"/>
      <c r="N2" s="467"/>
      <c r="O2" s="467"/>
      <c r="P2" s="401"/>
      <c r="Q2" s="401"/>
    </row>
    <row r="3" spans="2:20" x14ac:dyDescent="0.25">
      <c r="B3" s="401"/>
      <c r="C3" s="409"/>
      <c r="D3" s="409"/>
      <c r="E3" s="409"/>
      <c r="F3" s="409"/>
      <c r="G3" s="409"/>
      <c r="H3" s="409"/>
      <c r="I3" s="409"/>
      <c r="J3" s="409"/>
      <c r="K3" s="409"/>
      <c r="L3" s="445"/>
      <c r="M3" s="445"/>
      <c r="N3" s="445"/>
      <c r="O3" s="445"/>
    </row>
    <row r="4" spans="2:20" x14ac:dyDescent="0.25">
      <c r="B4" s="401"/>
      <c r="C4" s="409"/>
      <c r="D4" s="442"/>
      <c r="E4" s="442"/>
      <c r="F4" s="420" t="s">
        <v>508</v>
      </c>
      <c r="G4" s="421" t="s">
        <v>512</v>
      </c>
      <c r="H4" s="399"/>
      <c r="I4" s="399"/>
      <c r="J4" s="442"/>
      <c r="K4" s="442"/>
      <c r="L4" s="442"/>
      <c r="M4" s="442"/>
      <c r="N4" s="442"/>
      <c r="O4" s="442"/>
      <c r="P4" s="442"/>
      <c r="Q4" s="442"/>
      <c r="R4" s="442"/>
      <c r="S4" s="442"/>
      <c r="T4" s="442"/>
    </row>
    <row r="5" spans="2:20" x14ac:dyDescent="0.25">
      <c r="B5" s="401"/>
      <c r="C5" s="409"/>
      <c r="D5" s="442"/>
      <c r="E5" s="442"/>
      <c r="F5" s="422" t="s">
        <v>513</v>
      </c>
      <c r="G5" s="423" t="s">
        <v>514</v>
      </c>
      <c r="H5" s="399"/>
      <c r="I5" s="399"/>
      <c r="J5" s="442"/>
      <c r="K5" s="442"/>
      <c r="L5" s="442"/>
      <c r="M5" s="442"/>
      <c r="N5" s="442"/>
      <c r="O5" s="442"/>
      <c r="P5" s="442"/>
      <c r="Q5" s="442"/>
      <c r="R5" s="442"/>
      <c r="S5" s="442"/>
      <c r="T5" s="442"/>
    </row>
    <row r="6" spans="2:20" x14ac:dyDescent="0.25">
      <c r="B6" s="401"/>
      <c r="C6" s="409"/>
      <c r="D6" s="442"/>
      <c r="E6" s="442"/>
      <c r="F6" s="424" t="s">
        <v>515</v>
      </c>
      <c r="G6" s="425" t="s">
        <v>516</v>
      </c>
      <c r="H6" s="399"/>
      <c r="I6" s="399"/>
      <c r="J6" s="442"/>
      <c r="K6" s="442"/>
      <c r="L6" s="442"/>
      <c r="M6" s="442"/>
      <c r="N6" s="442"/>
      <c r="O6" s="442"/>
      <c r="P6" s="442"/>
      <c r="Q6" s="442"/>
      <c r="R6" s="442"/>
      <c r="S6" s="442"/>
      <c r="T6" s="442"/>
    </row>
    <row r="7" spans="2:20" x14ac:dyDescent="0.25">
      <c r="B7" s="401"/>
      <c r="C7" s="409"/>
      <c r="D7" s="442"/>
      <c r="E7" s="442"/>
      <c r="F7" s="426" t="s">
        <v>517</v>
      </c>
      <c r="G7" s="427" t="s">
        <v>518</v>
      </c>
      <c r="H7" s="399"/>
      <c r="I7" s="399"/>
      <c r="J7" s="442"/>
      <c r="K7" s="442"/>
      <c r="L7" s="442"/>
      <c r="M7" s="442"/>
      <c r="N7" s="442"/>
      <c r="O7" s="442"/>
      <c r="P7" s="442"/>
      <c r="Q7" s="442"/>
      <c r="R7" s="442"/>
      <c r="S7" s="442"/>
      <c r="T7" s="442"/>
    </row>
    <row r="8" spans="2:20" ht="15.75" thickBot="1" x14ac:dyDescent="0.3">
      <c r="B8" s="401"/>
      <c r="C8" s="409"/>
      <c r="D8" s="442"/>
      <c r="E8" s="442"/>
      <c r="F8" s="428" t="s">
        <v>519</v>
      </c>
      <c r="G8" s="429" t="s">
        <v>520</v>
      </c>
      <c r="H8" s="399"/>
      <c r="I8" s="399"/>
      <c r="J8" s="442"/>
      <c r="K8" s="442"/>
      <c r="L8" s="442"/>
      <c r="M8" s="442"/>
      <c r="N8" s="442"/>
      <c r="O8" s="442"/>
      <c r="P8" s="442"/>
      <c r="Q8" s="442"/>
      <c r="R8" s="442"/>
      <c r="S8" s="442"/>
      <c r="T8" s="442"/>
    </row>
    <row r="9" spans="2:20" ht="15.75" thickBot="1" x14ac:dyDescent="0.3">
      <c r="B9" s="401"/>
      <c r="C9" s="409"/>
      <c r="D9" s="442"/>
      <c r="E9" s="442"/>
      <c r="F9" s="430" t="s">
        <v>521</v>
      </c>
      <c r="G9" s="431"/>
      <c r="H9" s="399"/>
      <c r="I9" s="399"/>
      <c r="J9" s="442"/>
      <c r="K9" s="442"/>
      <c r="L9" s="442"/>
      <c r="M9" s="442"/>
      <c r="N9" s="442"/>
      <c r="O9" s="442"/>
      <c r="P9" s="442"/>
      <c r="Q9" s="442"/>
      <c r="R9" s="442"/>
      <c r="S9" s="442"/>
      <c r="T9" s="442"/>
    </row>
    <row r="10" spans="2:20" ht="15.75" thickBot="1" x14ac:dyDescent="0.3">
      <c r="B10" s="401"/>
      <c r="C10" s="409"/>
      <c r="D10" s="442"/>
      <c r="E10" s="442"/>
      <c r="F10" s="442"/>
      <c r="G10" s="442"/>
      <c r="H10" s="442"/>
      <c r="I10" s="442"/>
      <c r="J10" s="442"/>
      <c r="K10" s="442"/>
      <c r="L10" s="443"/>
      <c r="M10" s="442"/>
      <c r="N10" s="442"/>
      <c r="O10" s="442"/>
      <c r="P10" s="442"/>
      <c r="Q10" s="442"/>
      <c r="R10" s="442"/>
      <c r="S10" s="442"/>
      <c r="T10" s="442"/>
    </row>
    <row r="11" spans="2:20" ht="15.75" thickBot="1" x14ac:dyDescent="0.3">
      <c r="B11" s="448" t="s">
        <v>522</v>
      </c>
      <c r="C11" s="961" t="s">
        <v>523</v>
      </c>
      <c r="D11" s="961"/>
      <c r="E11" s="961"/>
      <c r="F11" s="961"/>
      <c r="G11" s="962"/>
      <c r="H11" s="962"/>
      <c r="I11" s="963"/>
      <c r="J11" s="399"/>
      <c r="K11" s="399"/>
      <c r="L11" s="399"/>
      <c r="M11" s="399"/>
      <c r="N11" s="399"/>
      <c r="O11" s="399"/>
    </row>
    <row r="12" spans="2:20" x14ac:dyDescent="0.25">
      <c r="B12" s="449">
        <v>5</v>
      </c>
      <c r="C12" s="421" t="s">
        <v>38</v>
      </c>
      <c r="D12" s="967" t="s">
        <v>506</v>
      </c>
      <c r="E12" s="432">
        <f>B12*E18</f>
        <v>5</v>
      </c>
      <c r="F12" s="432">
        <f>B12*F18</f>
        <v>10</v>
      </c>
      <c r="G12" s="446">
        <f>B12*G18</f>
        <v>15</v>
      </c>
      <c r="H12" s="433">
        <f>B12*H18</f>
        <v>20</v>
      </c>
      <c r="I12" s="454">
        <f>B12*I18</f>
        <v>25</v>
      </c>
      <c r="J12" s="399"/>
      <c r="K12" s="399"/>
      <c r="L12" s="399"/>
      <c r="M12" s="399"/>
      <c r="N12" s="399"/>
      <c r="O12" s="399"/>
    </row>
    <row r="13" spans="2:20" x14ac:dyDescent="0.25">
      <c r="B13" s="449">
        <v>4</v>
      </c>
      <c r="C13" s="421" t="s">
        <v>526</v>
      </c>
      <c r="D13" s="968"/>
      <c r="E13" s="436">
        <f>B13*E18</f>
        <v>4</v>
      </c>
      <c r="F13" s="432">
        <f>B13*F18</f>
        <v>8</v>
      </c>
      <c r="G13" s="437">
        <f>B13*G18</f>
        <v>12</v>
      </c>
      <c r="H13" s="435">
        <f>B13*H18</f>
        <v>16</v>
      </c>
      <c r="I13" s="450">
        <f>B13*I18</f>
        <v>20</v>
      </c>
      <c r="J13" s="399"/>
      <c r="K13" s="399"/>
      <c r="L13" s="399"/>
      <c r="M13" s="399"/>
      <c r="N13" s="399"/>
      <c r="O13" s="399"/>
    </row>
    <row r="14" spans="2:20" x14ac:dyDescent="0.25">
      <c r="B14" s="449">
        <v>3</v>
      </c>
      <c r="C14" s="421" t="s">
        <v>529</v>
      </c>
      <c r="D14" s="968"/>
      <c r="E14" s="438">
        <f>B14*E18</f>
        <v>3</v>
      </c>
      <c r="F14" s="439">
        <f>B14*F18</f>
        <v>6</v>
      </c>
      <c r="G14" s="437">
        <f>B14*G18</f>
        <v>9</v>
      </c>
      <c r="H14" s="435">
        <f>B14*H18</f>
        <v>12</v>
      </c>
      <c r="I14" s="450">
        <f>B14*I18</f>
        <v>15</v>
      </c>
      <c r="J14" s="399"/>
      <c r="K14" s="399"/>
      <c r="L14" s="399"/>
      <c r="M14" s="399"/>
      <c r="N14" s="399"/>
      <c r="O14" s="399"/>
    </row>
    <row r="15" spans="2:20" x14ac:dyDescent="0.25">
      <c r="B15" s="449">
        <v>2</v>
      </c>
      <c r="C15" s="421" t="s">
        <v>530</v>
      </c>
      <c r="D15" s="968"/>
      <c r="E15" s="438">
        <f>B15*E18</f>
        <v>2</v>
      </c>
      <c r="F15" s="440">
        <f>B15*F18</f>
        <v>4</v>
      </c>
      <c r="G15" s="441">
        <f>B15*G18</f>
        <v>6</v>
      </c>
      <c r="H15" s="437">
        <f>B15*H18</f>
        <v>8</v>
      </c>
      <c r="I15" s="450">
        <f>B15*I18</f>
        <v>10</v>
      </c>
      <c r="J15" s="399"/>
      <c r="K15" s="399"/>
      <c r="L15" s="399"/>
      <c r="M15" s="399"/>
      <c r="N15" s="399"/>
      <c r="O15" s="399"/>
    </row>
    <row r="16" spans="2:20" x14ac:dyDescent="0.25">
      <c r="B16" s="449">
        <v>1</v>
      </c>
      <c r="C16" s="421" t="s">
        <v>532</v>
      </c>
      <c r="D16" s="969"/>
      <c r="E16" s="438">
        <f>B16*E18</f>
        <v>1</v>
      </c>
      <c r="F16" s="440">
        <f>B16*F18</f>
        <v>2</v>
      </c>
      <c r="G16" s="441">
        <f>B16*G18</f>
        <v>3</v>
      </c>
      <c r="H16" s="437">
        <f>B16*H18</f>
        <v>4</v>
      </c>
      <c r="I16" s="450">
        <f>B16*I18</f>
        <v>5</v>
      </c>
      <c r="J16" s="399"/>
      <c r="K16" s="399"/>
      <c r="L16" s="399"/>
      <c r="M16" s="399"/>
      <c r="N16" s="399"/>
      <c r="O16" s="399"/>
    </row>
    <row r="17" spans="2:18" x14ac:dyDescent="0.25">
      <c r="B17" s="974" t="s">
        <v>507</v>
      </c>
      <c r="C17" s="975"/>
      <c r="D17" s="976"/>
      <c r="E17" s="421" t="s">
        <v>533</v>
      </c>
      <c r="F17" s="421" t="s">
        <v>534</v>
      </c>
      <c r="G17" s="421" t="s">
        <v>535</v>
      </c>
      <c r="H17" s="421" t="s">
        <v>536</v>
      </c>
      <c r="I17" s="451" t="s">
        <v>537</v>
      </c>
      <c r="J17" s="399"/>
      <c r="K17" s="399"/>
      <c r="L17" s="399"/>
      <c r="M17" s="399"/>
      <c r="N17" s="399"/>
      <c r="O17" s="399"/>
    </row>
    <row r="18" spans="2:18" ht="15.75" thickBot="1" x14ac:dyDescent="0.3">
      <c r="B18" s="952" t="s">
        <v>522</v>
      </c>
      <c r="C18" s="953"/>
      <c r="D18" s="954"/>
      <c r="E18" s="452">
        <v>1</v>
      </c>
      <c r="F18" s="452">
        <v>2</v>
      </c>
      <c r="G18" s="452">
        <v>3</v>
      </c>
      <c r="H18" s="452">
        <v>4</v>
      </c>
      <c r="I18" s="453">
        <v>5</v>
      </c>
      <c r="J18" s="399"/>
      <c r="K18" s="399"/>
      <c r="L18" s="399"/>
      <c r="M18" s="399"/>
      <c r="N18" s="399"/>
      <c r="O18" s="399"/>
    </row>
    <row r="19" spans="2:18" s="399" customFormat="1" ht="15.75" thickBot="1" x14ac:dyDescent="0.3">
      <c r="B19" s="444"/>
      <c r="C19" s="444"/>
      <c r="D19" s="444"/>
      <c r="E19" s="444"/>
      <c r="F19" s="444"/>
      <c r="G19" s="444"/>
      <c r="H19" s="444"/>
      <c r="I19" s="444"/>
      <c r="K19" s="444"/>
      <c r="L19" s="444"/>
      <c r="M19" s="444"/>
      <c r="N19" s="444"/>
      <c r="O19" s="444"/>
      <c r="P19" s="444"/>
      <c r="Q19" s="444"/>
      <c r="R19" s="444"/>
    </row>
    <row r="20" spans="2:18" s="399" customFormat="1" x14ac:dyDescent="0.25">
      <c r="B20" s="448" t="s">
        <v>522</v>
      </c>
      <c r="C20" s="961" t="s">
        <v>523</v>
      </c>
      <c r="D20" s="961"/>
      <c r="E20" s="961"/>
      <c r="F20" s="961"/>
      <c r="G20" s="962"/>
      <c r="H20" s="962"/>
      <c r="I20" s="963"/>
      <c r="K20" s="444"/>
      <c r="L20" s="444"/>
      <c r="M20" s="444"/>
      <c r="N20" s="444"/>
      <c r="O20" s="444"/>
      <c r="P20" s="444"/>
      <c r="Q20" s="444"/>
      <c r="R20" s="444"/>
    </row>
    <row r="21" spans="2:18" s="399" customFormat="1" x14ac:dyDescent="0.25">
      <c r="B21" s="449">
        <v>5</v>
      </c>
      <c r="C21" s="421" t="s">
        <v>38</v>
      </c>
      <c r="D21" s="967" t="s">
        <v>506</v>
      </c>
      <c r="E21" s="402" t="s">
        <v>499</v>
      </c>
      <c r="F21" s="402" t="s">
        <v>499</v>
      </c>
      <c r="G21" s="403" t="s">
        <v>504</v>
      </c>
      <c r="H21" s="403" t="s">
        <v>504</v>
      </c>
      <c r="I21" s="465" t="s">
        <v>504</v>
      </c>
      <c r="K21" s="444"/>
      <c r="L21" s="444"/>
      <c r="M21" s="444"/>
      <c r="N21" s="444"/>
      <c r="O21" s="444"/>
      <c r="P21" s="444"/>
      <c r="Q21" s="444"/>
      <c r="R21" s="444"/>
    </row>
    <row r="22" spans="2:18" s="399" customFormat="1" x14ac:dyDescent="0.25">
      <c r="B22" s="449">
        <v>4</v>
      </c>
      <c r="C22" s="421" t="s">
        <v>526</v>
      </c>
      <c r="D22" s="968"/>
      <c r="E22" s="404" t="s">
        <v>52</v>
      </c>
      <c r="F22" s="402" t="s">
        <v>499</v>
      </c>
      <c r="G22" s="402" t="s">
        <v>499</v>
      </c>
      <c r="H22" s="403" t="s">
        <v>504</v>
      </c>
      <c r="I22" s="465" t="s">
        <v>504</v>
      </c>
      <c r="K22" s="444"/>
      <c r="L22" s="444"/>
      <c r="M22" s="444"/>
      <c r="N22" s="444"/>
      <c r="O22" s="444"/>
      <c r="P22" s="444"/>
      <c r="Q22" s="444"/>
      <c r="R22" s="444"/>
    </row>
    <row r="23" spans="2:18" s="399" customFormat="1" x14ac:dyDescent="0.25">
      <c r="B23" s="449">
        <v>3</v>
      </c>
      <c r="C23" s="421" t="s">
        <v>529</v>
      </c>
      <c r="D23" s="968"/>
      <c r="E23" s="405" t="s">
        <v>51</v>
      </c>
      <c r="F23" s="404" t="s">
        <v>52</v>
      </c>
      <c r="G23" s="402" t="s">
        <v>499</v>
      </c>
      <c r="H23" s="403" t="s">
        <v>504</v>
      </c>
      <c r="I23" s="465" t="s">
        <v>504</v>
      </c>
      <c r="K23" s="444"/>
      <c r="L23" s="444"/>
      <c r="M23" s="444"/>
      <c r="N23" s="444"/>
      <c r="O23" s="444"/>
      <c r="P23" s="444"/>
      <c r="Q23" s="444"/>
      <c r="R23" s="444"/>
    </row>
    <row r="24" spans="2:18" s="399" customFormat="1" x14ac:dyDescent="0.25">
      <c r="B24" s="449">
        <v>2</v>
      </c>
      <c r="C24" s="421" t="s">
        <v>530</v>
      </c>
      <c r="D24" s="968"/>
      <c r="E24" s="405" t="s">
        <v>51</v>
      </c>
      <c r="F24" s="405" t="s">
        <v>51</v>
      </c>
      <c r="G24" s="404" t="s">
        <v>52</v>
      </c>
      <c r="H24" s="402" t="s">
        <v>499</v>
      </c>
      <c r="I24" s="465" t="s">
        <v>504</v>
      </c>
      <c r="K24" s="444"/>
      <c r="L24" s="444"/>
      <c r="M24" s="444"/>
      <c r="N24" s="444"/>
      <c r="O24" s="444"/>
      <c r="P24" s="444"/>
      <c r="Q24" s="444"/>
      <c r="R24" s="444"/>
    </row>
    <row r="25" spans="2:18" s="399" customFormat="1" x14ac:dyDescent="0.25">
      <c r="B25" s="449">
        <v>1</v>
      </c>
      <c r="C25" s="421" t="s">
        <v>532</v>
      </c>
      <c r="D25" s="969"/>
      <c r="E25" s="405" t="s">
        <v>51</v>
      </c>
      <c r="F25" s="405" t="s">
        <v>51</v>
      </c>
      <c r="G25" s="404" t="s">
        <v>52</v>
      </c>
      <c r="H25" s="402" t="s">
        <v>499</v>
      </c>
      <c r="I25" s="465" t="s">
        <v>504</v>
      </c>
      <c r="K25" s="444"/>
      <c r="L25" s="444"/>
      <c r="M25" s="444"/>
      <c r="N25" s="444"/>
      <c r="O25" s="444"/>
      <c r="P25" s="444"/>
      <c r="Q25" s="444"/>
      <c r="R25" s="444"/>
    </row>
    <row r="26" spans="2:18" s="399" customFormat="1" x14ac:dyDescent="0.25">
      <c r="B26" s="974" t="s">
        <v>507</v>
      </c>
      <c r="C26" s="975"/>
      <c r="D26" s="976"/>
      <c r="E26" s="421" t="s">
        <v>533</v>
      </c>
      <c r="F26" s="421" t="s">
        <v>534</v>
      </c>
      <c r="G26" s="421" t="s">
        <v>535</v>
      </c>
      <c r="H26" s="421" t="s">
        <v>536</v>
      </c>
      <c r="I26" s="451" t="s">
        <v>537</v>
      </c>
      <c r="K26" s="444"/>
      <c r="L26" s="444"/>
      <c r="M26" s="444"/>
      <c r="N26" s="444"/>
      <c r="O26" s="444"/>
      <c r="P26" s="444"/>
      <c r="Q26" s="444"/>
      <c r="R26" s="444"/>
    </row>
    <row r="27" spans="2:18" s="399" customFormat="1" ht="15.75" thickBot="1" x14ac:dyDescent="0.3">
      <c r="B27" s="952" t="s">
        <v>522</v>
      </c>
      <c r="C27" s="953"/>
      <c r="D27" s="954"/>
      <c r="E27" s="452">
        <v>1</v>
      </c>
      <c r="F27" s="452">
        <v>2</v>
      </c>
      <c r="G27" s="452">
        <v>3</v>
      </c>
      <c r="H27" s="452">
        <v>4</v>
      </c>
      <c r="I27" s="453">
        <v>5</v>
      </c>
      <c r="K27" s="444"/>
      <c r="L27" s="444"/>
      <c r="M27" s="444"/>
      <c r="N27" s="444"/>
      <c r="O27" s="444"/>
      <c r="P27" s="444"/>
      <c r="Q27" s="444"/>
      <c r="R27" s="444"/>
    </row>
    <row r="28" spans="2:18" s="399" customFormat="1" ht="15.75" thickBot="1" x14ac:dyDescent="0.3">
      <c r="B28" s="444"/>
      <c r="C28" s="444"/>
      <c r="D28" s="444"/>
      <c r="E28" s="444"/>
      <c r="F28" s="444"/>
      <c r="G28" s="444"/>
      <c r="H28" s="444"/>
      <c r="I28" s="444"/>
      <c r="K28" s="444"/>
      <c r="L28" s="444"/>
      <c r="M28" s="444"/>
      <c r="N28" s="444"/>
      <c r="O28" s="444"/>
      <c r="P28" s="444"/>
      <c r="Q28" s="444"/>
      <c r="R28" s="444"/>
    </row>
    <row r="29" spans="2:18" s="399" customFormat="1" x14ac:dyDescent="0.25">
      <c r="B29" s="448" t="s">
        <v>522</v>
      </c>
      <c r="C29" s="964" t="s">
        <v>524</v>
      </c>
      <c r="D29" s="965"/>
      <c r="E29" s="965"/>
      <c r="F29" s="965"/>
      <c r="G29" s="965"/>
      <c r="H29" s="965"/>
      <c r="I29" s="966"/>
      <c r="K29" s="444"/>
      <c r="L29" s="444"/>
      <c r="M29" s="444"/>
      <c r="N29" s="444"/>
      <c r="O29" s="444"/>
      <c r="P29" s="444"/>
      <c r="Q29" s="444"/>
      <c r="R29" s="444"/>
    </row>
    <row r="30" spans="2:18" s="399" customFormat="1" ht="38.25" x14ac:dyDescent="0.25">
      <c r="B30" s="449">
        <v>5</v>
      </c>
      <c r="C30" s="421" t="s">
        <v>38</v>
      </c>
      <c r="D30" s="967" t="s">
        <v>506</v>
      </c>
      <c r="E30" s="434" t="s">
        <v>525</v>
      </c>
      <c r="F30" s="434" t="s">
        <v>525</v>
      </c>
      <c r="G30" s="435" t="s">
        <v>525</v>
      </c>
      <c r="H30" s="435" t="s">
        <v>525</v>
      </c>
      <c r="I30" s="450" t="s">
        <v>525</v>
      </c>
      <c r="K30" s="444"/>
      <c r="L30" s="444"/>
      <c r="M30" s="444"/>
      <c r="N30" s="444"/>
      <c r="O30" s="444"/>
      <c r="P30" s="444"/>
      <c r="Q30" s="444"/>
      <c r="R30" s="444"/>
    </row>
    <row r="31" spans="2:18" s="399" customFormat="1" ht="38.25" x14ac:dyDescent="0.25">
      <c r="B31" s="449">
        <v>4</v>
      </c>
      <c r="C31" s="421" t="s">
        <v>526</v>
      </c>
      <c r="D31" s="968"/>
      <c r="E31" s="436" t="s">
        <v>527</v>
      </c>
      <c r="F31" s="434" t="s">
        <v>528</v>
      </c>
      <c r="G31" s="434" t="s">
        <v>525</v>
      </c>
      <c r="H31" s="435" t="s">
        <v>525</v>
      </c>
      <c r="I31" s="450" t="s">
        <v>525</v>
      </c>
      <c r="K31" s="444"/>
      <c r="L31" s="444"/>
      <c r="M31" s="444"/>
      <c r="N31" s="444"/>
      <c r="O31" s="444"/>
      <c r="P31" s="444"/>
      <c r="Q31" s="444"/>
      <c r="R31" s="444"/>
    </row>
    <row r="32" spans="2:18" s="399" customFormat="1" ht="38.25" x14ac:dyDescent="0.25">
      <c r="B32" s="449">
        <v>3</v>
      </c>
      <c r="C32" s="421" t="s">
        <v>529</v>
      </c>
      <c r="D32" s="968"/>
      <c r="E32" s="438" t="s">
        <v>527</v>
      </c>
      <c r="F32" s="436" t="s">
        <v>527</v>
      </c>
      <c r="G32" s="434" t="s">
        <v>528</v>
      </c>
      <c r="H32" s="435" t="s">
        <v>525</v>
      </c>
      <c r="I32" s="450" t="s">
        <v>525</v>
      </c>
      <c r="K32" s="444"/>
      <c r="L32" s="444"/>
      <c r="M32" s="444"/>
      <c r="N32" s="444"/>
      <c r="O32" s="444"/>
      <c r="P32" s="444"/>
      <c r="Q32" s="444"/>
      <c r="R32" s="444"/>
    </row>
    <row r="33" spans="2:18" s="399" customFormat="1" ht="38.25" x14ac:dyDescent="0.25">
      <c r="B33" s="449">
        <v>2</v>
      </c>
      <c r="C33" s="421" t="s">
        <v>530</v>
      </c>
      <c r="D33" s="968"/>
      <c r="E33" s="438" t="s">
        <v>531</v>
      </c>
      <c r="F33" s="438" t="s">
        <v>531</v>
      </c>
      <c r="G33" s="436" t="s">
        <v>527</v>
      </c>
      <c r="H33" s="434" t="s">
        <v>528</v>
      </c>
      <c r="I33" s="450" t="s">
        <v>525</v>
      </c>
      <c r="K33" s="444"/>
      <c r="L33" s="444"/>
      <c r="M33" s="444"/>
      <c r="N33" s="444"/>
      <c r="O33" s="444"/>
      <c r="P33" s="444"/>
      <c r="Q33" s="444"/>
      <c r="R33" s="444"/>
    </row>
    <row r="34" spans="2:18" s="399" customFormat="1" ht="38.25" x14ac:dyDescent="0.25">
      <c r="B34" s="449">
        <v>1</v>
      </c>
      <c r="C34" s="421" t="s">
        <v>532</v>
      </c>
      <c r="D34" s="969"/>
      <c r="E34" s="438" t="s">
        <v>531</v>
      </c>
      <c r="F34" s="438" t="s">
        <v>531</v>
      </c>
      <c r="G34" s="436" t="s">
        <v>527</v>
      </c>
      <c r="H34" s="434" t="s">
        <v>528</v>
      </c>
      <c r="I34" s="450" t="s">
        <v>525</v>
      </c>
      <c r="K34" s="444"/>
      <c r="L34" s="444"/>
      <c r="M34" s="444"/>
      <c r="N34" s="444"/>
      <c r="O34" s="444"/>
      <c r="P34" s="444"/>
      <c r="Q34" s="444"/>
      <c r="R34" s="444"/>
    </row>
    <row r="35" spans="2:18" s="399" customFormat="1" x14ac:dyDescent="0.25">
      <c r="B35" s="998" t="s">
        <v>507</v>
      </c>
      <c r="C35" s="999"/>
      <c r="D35" s="1000"/>
      <c r="E35" s="421" t="s">
        <v>533</v>
      </c>
      <c r="F35" s="421" t="s">
        <v>534</v>
      </c>
      <c r="G35" s="421" t="s">
        <v>535</v>
      </c>
      <c r="H35" s="421" t="s">
        <v>536</v>
      </c>
      <c r="I35" s="451" t="s">
        <v>537</v>
      </c>
      <c r="K35" s="444"/>
      <c r="L35" s="444"/>
      <c r="M35" s="444"/>
      <c r="N35" s="444"/>
      <c r="O35" s="444"/>
      <c r="P35" s="444"/>
      <c r="Q35" s="444"/>
      <c r="R35" s="444"/>
    </row>
    <row r="36" spans="2:18" s="399" customFormat="1" ht="15.75" thickBot="1" x14ac:dyDescent="0.3">
      <c r="B36" s="952" t="s">
        <v>522</v>
      </c>
      <c r="C36" s="953"/>
      <c r="D36" s="954"/>
      <c r="E36" s="452">
        <v>1</v>
      </c>
      <c r="F36" s="452">
        <v>2</v>
      </c>
      <c r="G36" s="452">
        <v>3</v>
      </c>
      <c r="H36" s="452">
        <v>4</v>
      </c>
      <c r="I36" s="453">
        <v>5</v>
      </c>
      <c r="K36" s="444"/>
      <c r="L36" s="444"/>
      <c r="M36" s="444"/>
      <c r="N36" s="444"/>
      <c r="O36" s="444"/>
      <c r="P36" s="444"/>
      <c r="Q36" s="444"/>
      <c r="R36" s="444"/>
    </row>
    <row r="37" spans="2:18" s="399" customFormat="1" ht="15.75" thickBot="1" x14ac:dyDescent="0.3">
      <c r="B37" s="444"/>
      <c r="C37" s="444"/>
      <c r="D37" s="444"/>
      <c r="E37" s="444"/>
      <c r="F37" s="444"/>
      <c r="G37" s="444"/>
      <c r="H37" s="444"/>
      <c r="I37" s="444"/>
      <c r="J37" s="401"/>
      <c r="K37" s="444"/>
      <c r="L37" s="444"/>
      <c r="M37" s="444"/>
      <c r="N37" s="444"/>
      <c r="O37" s="444"/>
      <c r="P37" s="444"/>
      <c r="Q37" s="444"/>
      <c r="R37" s="444"/>
    </row>
    <row r="38" spans="2:18" ht="33" customHeight="1" x14ac:dyDescent="0.25">
      <c r="B38" s="992" t="s">
        <v>503</v>
      </c>
      <c r="C38" s="993"/>
      <c r="D38" s="993"/>
      <c r="E38" s="993"/>
      <c r="F38" s="993"/>
      <c r="G38" s="993"/>
      <c r="H38" s="993"/>
      <c r="I38" s="994"/>
      <c r="J38" s="466"/>
      <c r="K38" s="409"/>
      <c r="L38" s="399"/>
      <c r="M38" s="399"/>
      <c r="N38" s="399"/>
      <c r="O38" s="399"/>
    </row>
    <row r="39" spans="2:18" ht="24.75" customHeight="1" thickBot="1" x14ac:dyDescent="0.3">
      <c r="B39" s="995"/>
      <c r="C39" s="996"/>
      <c r="D39" s="996"/>
      <c r="E39" s="996"/>
      <c r="F39" s="996"/>
      <c r="G39" s="996"/>
      <c r="H39" s="996"/>
      <c r="I39" s="997"/>
      <c r="J39" s="466"/>
      <c r="K39" s="409"/>
      <c r="L39" s="399"/>
      <c r="M39" s="399"/>
      <c r="N39" s="399"/>
      <c r="O39" s="399"/>
    </row>
    <row r="40" spans="2:18" s="399" customFormat="1" ht="15" customHeight="1" thickBot="1" x14ac:dyDescent="0.3">
      <c r="B40" s="468"/>
      <c r="C40" s="468"/>
      <c r="D40" s="468"/>
      <c r="E40" s="468"/>
      <c r="F40" s="468"/>
      <c r="G40" s="468"/>
      <c r="H40" s="468"/>
      <c r="I40" s="468"/>
      <c r="J40" s="466"/>
      <c r="K40" s="409"/>
      <c r="L40" s="468"/>
      <c r="M40" s="468"/>
      <c r="N40" s="468"/>
      <c r="O40" s="468"/>
    </row>
    <row r="41" spans="2:18" s="399" customFormat="1" ht="24.75" customHeight="1" x14ac:dyDescent="0.25">
      <c r="B41" s="958" t="s">
        <v>505</v>
      </c>
      <c r="C41" s="959"/>
      <c r="D41" s="959"/>
      <c r="E41" s="960"/>
      <c r="F41" s="468"/>
      <c r="G41" s="983" t="s">
        <v>729</v>
      </c>
      <c r="H41" s="984"/>
      <c r="I41" s="985"/>
      <c r="J41" s="445"/>
      <c r="K41" s="409"/>
      <c r="L41" s="468"/>
      <c r="M41" s="468"/>
      <c r="N41" s="468"/>
      <c r="O41" s="468"/>
    </row>
    <row r="42" spans="2:18" s="399" customFormat="1" ht="24.75" customHeight="1" thickBot="1" x14ac:dyDescent="0.3">
      <c r="B42" s="472"/>
      <c r="C42" s="469" t="s">
        <v>506</v>
      </c>
      <c r="D42" s="470" t="s">
        <v>507</v>
      </c>
      <c r="E42" s="473" t="s">
        <v>508</v>
      </c>
      <c r="F42" s="468"/>
      <c r="G42" s="986"/>
      <c r="H42" s="987"/>
      <c r="I42" s="988"/>
      <c r="J42" s="445"/>
      <c r="K42" s="409"/>
      <c r="L42" s="468"/>
      <c r="M42" s="468"/>
      <c r="N42" s="468"/>
      <c r="O42" s="468"/>
    </row>
    <row r="43" spans="2:18" s="399" customFormat="1" x14ac:dyDescent="0.25">
      <c r="B43" s="472" t="s">
        <v>509</v>
      </c>
      <c r="C43" s="471">
        <f>'Probabilidad e Impacto'!E13</f>
        <v>1</v>
      </c>
      <c r="D43" s="471">
        <v>2</v>
      </c>
      <c r="E43" s="474">
        <f>+C43*D43</f>
        <v>2</v>
      </c>
      <c r="F43" s="468"/>
      <c r="G43" s="468"/>
      <c r="H43" s="468"/>
      <c r="I43" s="468"/>
      <c r="J43" s="466"/>
      <c r="K43" s="409"/>
      <c r="L43" s="468"/>
      <c r="M43" s="468"/>
      <c r="N43" s="468"/>
      <c r="O43" s="468"/>
    </row>
    <row r="44" spans="2:18" s="399" customFormat="1" x14ac:dyDescent="0.25">
      <c r="B44" s="472" t="s">
        <v>510</v>
      </c>
      <c r="C44" s="471">
        <v>3</v>
      </c>
      <c r="D44" s="471">
        <v>4</v>
      </c>
      <c r="E44" s="474">
        <f>+C44*D44</f>
        <v>12</v>
      </c>
      <c r="F44" s="445"/>
      <c r="G44" s="445"/>
      <c r="H44" s="445"/>
      <c r="I44" s="445"/>
      <c r="J44" s="445"/>
      <c r="K44" s="409"/>
      <c r="L44" s="468"/>
      <c r="M44" s="468"/>
      <c r="N44" s="468"/>
      <c r="O44" s="468"/>
    </row>
    <row r="45" spans="2:18" ht="15.75" thickBot="1" x14ac:dyDescent="0.3">
      <c r="B45" s="475" t="s">
        <v>511</v>
      </c>
      <c r="C45" s="476">
        <v>5</v>
      </c>
      <c r="D45" s="476">
        <v>1</v>
      </c>
      <c r="E45" s="477">
        <f>+C45*D45</f>
        <v>5</v>
      </c>
      <c r="F45" s="445"/>
      <c r="G45" s="445"/>
      <c r="H45" s="445"/>
      <c r="I45" s="445"/>
      <c r="J45" s="445"/>
      <c r="K45" s="409"/>
      <c r="L45" s="445"/>
      <c r="M45" s="445"/>
      <c r="N45" s="445"/>
      <c r="O45" s="445"/>
    </row>
    <row r="46" spans="2:18" ht="15.75" thickBot="1" x14ac:dyDescent="0.3">
      <c r="B46" s="401"/>
      <c r="C46" s="409"/>
      <c r="D46" s="445"/>
      <c r="E46" s="445"/>
      <c r="F46" s="445"/>
      <c r="G46" s="445"/>
      <c r="H46" s="445"/>
      <c r="I46" s="445"/>
      <c r="J46" s="445"/>
      <c r="K46" s="409"/>
      <c r="L46" s="445"/>
      <c r="M46" s="445"/>
      <c r="N46" s="445"/>
      <c r="O46" s="445"/>
    </row>
    <row r="47" spans="2:18" ht="15.75" thickBot="1" x14ac:dyDescent="0.3">
      <c r="B47" s="989" t="s">
        <v>733</v>
      </c>
      <c r="C47" s="990"/>
      <c r="D47" s="990"/>
      <c r="E47" s="990"/>
      <c r="F47" s="990"/>
      <c r="G47" s="990"/>
      <c r="H47" s="990"/>
      <c r="I47" s="990"/>
      <c r="J47" s="991"/>
      <c r="K47" s="409"/>
      <c r="L47" s="445"/>
      <c r="M47" s="445"/>
      <c r="N47" s="445"/>
      <c r="O47" s="445"/>
    </row>
    <row r="48" spans="2:18" ht="15.75" thickBot="1" x14ac:dyDescent="0.3">
      <c r="B48" s="401"/>
      <c r="C48" s="406"/>
      <c r="D48" s="445"/>
      <c r="E48" s="445"/>
      <c r="F48" s="445"/>
      <c r="G48" s="445"/>
      <c r="H48" s="445"/>
      <c r="I48" s="445"/>
      <c r="J48" s="445"/>
      <c r="K48" s="401"/>
      <c r="L48" s="401"/>
      <c r="M48" s="401"/>
      <c r="N48" s="401"/>
      <c r="O48" s="401"/>
    </row>
    <row r="49" spans="2:16" ht="15.75" thickBot="1" x14ac:dyDescent="0.3">
      <c r="B49" s="401"/>
      <c r="C49" s="970"/>
      <c r="D49" s="407"/>
      <c r="E49" s="407"/>
      <c r="F49" s="408"/>
      <c r="G49" s="971" t="str">
        <f>'Probabilidad e Impacto'!D58</f>
        <v>Gestión del Conocimiento</v>
      </c>
      <c r="H49" s="972"/>
      <c r="I49" s="972"/>
      <c r="J49" s="973"/>
      <c r="K49" s="401"/>
      <c r="L49" s="409"/>
      <c r="M49" s="409"/>
      <c r="N49" s="409"/>
      <c r="O49" s="409"/>
      <c r="P49" s="401"/>
    </row>
    <row r="50" spans="2:16" x14ac:dyDescent="0.25">
      <c r="B50" s="401"/>
      <c r="C50" s="970"/>
      <c r="D50" s="407"/>
      <c r="E50" s="407"/>
      <c r="F50" s="408"/>
      <c r="G50" s="411"/>
      <c r="H50" s="412" t="s">
        <v>506</v>
      </c>
      <c r="I50" s="413" t="s">
        <v>507</v>
      </c>
      <c r="J50" s="414" t="s">
        <v>508</v>
      </c>
      <c r="K50" s="401"/>
      <c r="L50" s="409"/>
      <c r="M50" s="409"/>
      <c r="N50" s="409"/>
      <c r="O50" s="409"/>
      <c r="P50" s="401"/>
    </row>
    <row r="51" spans="2:16" ht="12.75" customHeight="1" x14ac:dyDescent="0.25">
      <c r="B51" s="401"/>
      <c r="C51" s="401"/>
      <c r="D51" s="401"/>
      <c r="E51" s="408"/>
      <c r="F51" s="408"/>
      <c r="G51" s="415" t="s">
        <v>509</v>
      </c>
      <c r="H51" s="410">
        <f>'Probabilidad e Impacto'!E61</f>
        <v>3</v>
      </c>
      <c r="I51" s="410">
        <f>'Probabilidad e Impacto'!H61</f>
        <v>5</v>
      </c>
      <c r="J51" s="416">
        <f>+H51*I51</f>
        <v>15</v>
      </c>
      <c r="K51" s="401"/>
      <c r="L51" s="409"/>
      <c r="M51" s="409"/>
      <c r="N51" s="409"/>
      <c r="O51" s="409"/>
      <c r="P51" s="401"/>
    </row>
    <row r="52" spans="2:16" x14ac:dyDescent="0.25">
      <c r="B52" s="401"/>
      <c r="C52" s="401"/>
      <c r="D52" s="408"/>
      <c r="E52" s="408"/>
      <c r="F52" s="408"/>
      <c r="G52" s="415" t="s">
        <v>510</v>
      </c>
      <c r="H52" s="410">
        <v>0</v>
      </c>
      <c r="I52" s="410">
        <v>0</v>
      </c>
      <c r="J52" s="416">
        <f>+H52*I52</f>
        <v>0</v>
      </c>
      <c r="K52" s="401"/>
      <c r="L52" s="409"/>
      <c r="M52" s="409"/>
      <c r="N52" s="409"/>
      <c r="O52" s="409"/>
      <c r="P52" s="401"/>
    </row>
    <row r="53" spans="2:16" ht="15.75" thickBot="1" x14ac:dyDescent="0.3">
      <c r="B53" s="401"/>
      <c r="C53" s="401"/>
      <c r="D53" s="401"/>
      <c r="E53" s="401"/>
      <c r="F53" s="401"/>
      <c r="G53" s="417" t="s">
        <v>511</v>
      </c>
      <c r="H53" s="418">
        <v>0</v>
      </c>
      <c r="I53" s="418">
        <v>0</v>
      </c>
      <c r="J53" s="419">
        <f>+H53*I53</f>
        <v>0</v>
      </c>
      <c r="K53" s="401"/>
      <c r="L53" s="409"/>
      <c r="M53" s="409"/>
      <c r="N53" s="409"/>
      <c r="O53" s="409"/>
      <c r="P53" s="401"/>
    </row>
    <row r="54" spans="2:16" ht="5.0999999999999996" customHeight="1" x14ac:dyDescent="0.25">
      <c r="B54" s="401"/>
      <c r="C54" s="401"/>
      <c r="D54" s="401"/>
      <c r="E54" s="401"/>
      <c r="F54" s="401"/>
      <c r="G54" s="401"/>
      <c r="H54" s="401"/>
      <c r="I54" s="401"/>
      <c r="J54" s="401"/>
      <c r="K54" s="401"/>
      <c r="L54" s="409"/>
      <c r="M54" s="409"/>
      <c r="N54" s="409"/>
      <c r="O54" s="409"/>
      <c r="P54" s="401"/>
    </row>
    <row r="55" spans="2:16" ht="15.75" thickBot="1" x14ac:dyDescent="0.3">
      <c r="B55" s="401"/>
      <c r="C55" s="401"/>
      <c r="D55" s="401"/>
      <c r="E55" s="401"/>
      <c r="F55" s="401"/>
      <c r="G55" s="401"/>
      <c r="H55" s="401"/>
      <c r="I55" s="401"/>
      <c r="J55" s="401"/>
      <c r="K55" s="401"/>
      <c r="L55" s="409"/>
      <c r="M55" s="409"/>
      <c r="N55" s="409"/>
      <c r="O55" s="409"/>
      <c r="P55" s="401"/>
    </row>
    <row r="56" spans="2:16" ht="15.75" thickBot="1" x14ac:dyDescent="0.3">
      <c r="B56" s="448" t="s">
        <v>522</v>
      </c>
      <c r="C56" s="961" t="s">
        <v>523</v>
      </c>
      <c r="D56" s="961"/>
      <c r="E56" s="961"/>
      <c r="F56" s="961"/>
      <c r="G56" s="962"/>
      <c r="H56" s="962"/>
      <c r="I56" s="963"/>
      <c r="J56" s="401"/>
      <c r="K56" s="401"/>
      <c r="L56" s="409"/>
      <c r="M56" s="409"/>
      <c r="N56" s="409"/>
      <c r="O56" s="409"/>
      <c r="P56" s="401"/>
    </row>
    <row r="57" spans="2:16" x14ac:dyDescent="0.25">
      <c r="B57" s="449">
        <v>5</v>
      </c>
      <c r="C57" s="421" t="s">
        <v>38</v>
      </c>
      <c r="D57" s="967" t="s">
        <v>506</v>
      </c>
      <c r="E57" s="432">
        <f>B57*E63</f>
        <v>5</v>
      </c>
      <c r="F57" s="432">
        <f>B57*F63</f>
        <v>10</v>
      </c>
      <c r="G57" s="446">
        <f>B57*G63</f>
        <v>15</v>
      </c>
      <c r="H57" s="433">
        <f>B57*H63</f>
        <v>20</v>
      </c>
      <c r="I57" s="454">
        <f>B57*I63</f>
        <v>25</v>
      </c>
      <c r="J57" s="401"/>
      <c r="K57" s="401"/>
      <c r="L57" s="409"/>
      <c r="M57" s="409"/>
      <c r="N57" s="409"/>
      <c r="O57" s="409"/>
      <c r="P57" s="401"/>
    </row>
    <row r="58" spans="2:16" x14ac:dyDescent="0.25">
      <c r="B58" s="449">
        <v>4</v>
      </c>
      <c r="C58" s="421" t="s">
        <v>526</v>
      </c>
      <c r="D58" s="968"/>
      <c r="E58" s="436">
        <f>B58*E63</f>
        <v>4</v>
      </c>
      <c r="F58" s="432">
        <f>B58*F63</f>
        <v>8</v>
      </c>
      <c r="G58" s="437">
        <f>B58*G63</f>
        <v>12</v>
      </c>
      <c r="H58" s="435">
        <f>B58*H63</f>
        <v>16</v>
      </c>
      <c r="I58" s="450">
        <f>B58*I63</f>
        <v>20</v>
      </c>
      <c r="J58" s="401"/>
      <c r="K58" s="401"/>
      <c r="L58" s="409"/>
      <c r="M58" s="409"/>
      <c r="N58" s="409"/>
      <c r="O58" s="409"/>
      <c r="P58" s="401"/>
    </row>
    <row r="59" spans="2:16" x14ac:dyDescent="0.25">
      <c r="B59" s="449">
        <v>3</v>
      </c>
      <c r="C59" s="421" t="s">
        <v>529</v>
      </c>
      <c r="D59" s="968"/>
      <c r="E59" s="438">
        <f>B59*E63</f>
        <v>3</v>
      </c>
      <c r="F59" s="439">
        <f>B59*F63</f>
        <v>6</v>
      </c>
      <c r="G59" s="437">
        <f>B59*G63</f>
        <v>9</v>
      </c>
      <c r="H59" s="435">
        <f>B59*H63</f>
        <v>12</v>
      </c>
      <c r="I59" s="450">
        <f>B59*I63</f>
        <v>15</v>
      </c>
      <c r="J59" s="401"/>
      <c r="K59" s="401"/>
      <c r="L59" s="409"/>
      <c r="M59" s="409"/>
      <c r="N59" s="409"/>
      <c r="O59" s="409"/>
      <c r="P59" s="401"/>
    </row>
    <row r="60" spans="2:16" x14ac:dyDescent="0.25">
      <c r="B60" s="449">
        <v>2</v>
      </c>
      <c r="C60" s="421" t="s">
        <v>530</v>
      </c>
      <c r="D60" s="968"/>
      <c r="E60" s="438">
        <f>B60*E63</f>
        <v>2</v>
      </c>
      <c r="F60" s="440">
        <f>B60*F63</f>
        <v>4</v>
      </c>
      <c r="G60" s="441">
        <f>B60*G63</f>
        <v>6</v>
      </c>
      <c r="H60" s="437">
        <f>B60*H63</f>
        <v>8</v>
      </c>
      <c r="I60" s="450">
        <f>B60*I63</f>
        <v>10</v>
      </c>
      <c r="J60" s="401"/>
      <c r="K60" s="401"/>
      <c r="L60" s="409"/>
      <c r="M60" s="409"/>
      <c r="N60" s="409"/>
      <c r="O60" s="409"/>
      <c r="P60" s="401"/>
    </row>
    <row r="61" spans="2:16" x14ac:dyDescent="0.25">
      <c r="B61" s="449">
        <v>1</v>
      </c>
      <c r="C61" s="421" t="s">
        <v>532</v>
      </c>
      <c r="D61" s="969"/>
      <c r="E61" s="438">
        <f>B61*E63</f>
        <v>1</v>
      </c>
      <c r="F61" s="440">
        <f>B61*F63</f>
        <v>2</v>
      </c>
      <c r="G61" s="441">
        <f>B61*G63</f>
        <v>3</v>
      </c>
      <c r="H61" s="437">
        <f>B61*H63</f>
        <v>4</v>
      </c>
      <c r="I61" s="450">
        <f>B61*I63</f>
        <v>5</v>
      </c>
      <c r="J61" s="401"/>
      <c r="K61" s="401"/>
      <c r="L61" s="409"/>
      <c r="M61" s="409"/>
      <c r="N61" s="409"/>
      <c r="O61" s="409"/>
      <c r="P61" s="401"/>
    </row>
    <row r="62" spans="2:16" x14ac:dyDescent="0.25">
      <c r="B62" s="974" t="s">
        <v>507</v>
      </c>
      <c r="C62" s="975"/>
      <c r="D62" s="976"/>
      <c r="E62" s="421" t="s">
        <v>533</v>
      </c>
      <c r="F62" s="421" t="s">
        <v>534</v>
      </c>
      <c r="G62" s="421" t="s">
        <v>535</v>
      </c>
      <c r="H62" s="421" t="s">
        <v>536</v>
      </c>
      <c r="I62" s="451" t="s">
        <v>537</v>
      </c>
      <c r="J62" s="401"/>
      <c r="K62" s="401"/>
      <c r="L62" s="409"/>
      <c r="M62" s="409"/>
      <c r="N62" s="409"/>
      <c r="O62" s="409"/>
      <c r="P62" s="401"/>
    </row>
    <row r="63" spans="2:16" ht="15.75" thickBot="1" x14ac:dyDescent="0.3">
      <c r="B63" s="952" t="s">
        <v>522</v>
      </c>
      <c r="C63" s="953"/>
      <c r="D63" s="954"/>
      <c r="E63" s="452">
        <v>1</v>
      </c>
      <c r="F63" s="452">
        <v>2</v>
      </c>
      <c r="G63" s="452">
        <v>3</v>
      </c>
      <c r="H63" s="452">
        <v>4</v>
      </c>
      <c r="I63" s="453">
        <v>5</v>
      </c>
      <c r="J63" s="401"/>
      <c r="K63" s="401"/>
      <c r="L63" s="409"/>
      <c r="M63" s="409"/>
      <c r="N63" s="409"/>
      <c r="O63" s="409"/>
      <c r="P63" s="401"/>
    </row>
    <row r="64" spans="2:16" ht="15.75" thickBot="1" x14ac:dyDescent="0.3">
      <c r="B64" s="401"/>
      <c r="C64" s="401"/>
      <c r="D64" s="401"/>
      <c r="E64" s="401"/>
      <c r="F64" s="401"/>
      <c r="G64" s="401"/>
      <c r="H64" s="401"/>
      <c r="I64" s="401"/>
      <c r="J64" s="401"/>
      <c r="K64" s="401"/>
      <c r="L64" s="409"/>
      <c r="M64" s="409"/>
      <c r="N64" s="409"/>
      <c r="O64" s="409"/>
      <c r="P64" s="401"/>
    </row>
    <row r="65" spans="2:20" ht="15.75" thickBot="1" x14ac:dyDescent="0.3">
      <c r="B65" s="401"/>
      <c r="C65" s="401"/>
      <c r="D65" s="401"/>
      <c r="E65" s="401"/>
      <c r="F65" s="401"/>
      <c r="G65" s="955" t="str">
        <f>'Probabilidad e Impacto'!D118</f>
        <v>Gestión Contractual</v>
      </c>
      <c r="H65" s="956"/>
      <c r="I65" s="956"/>
      <c r="J65" s="957"/>
      <c r="K65" s="401"/>
      <c r="L65" s="409"/>
      <c r="M65" s="409"/>
      <c r="N65" s="409"/>
      <c r="O65" s="409"/>
      <c r="P65" s="401"/>
    </row>
    <row r="66" spans="2:20" x14ac:dyDescent="0.25">
      <c r="B66" s="401"/>
      <c r="C66" s="401"/>
      <c r="D66" s="401"/>
      <c r="E66" s="401"/>
      <c r="F66" s="401"/>
      <c r="G66" s="411"/>
      <c r="H66" s="412" t="s">
        <v>506</v>
      </c>
      <c r="I66" s="413" t="s">
        <v>507</v>
      </c>
      <c r="J66" s="414" t="s">
        <v>508</v>
      </c>
      <c r="K66" s="401"/>
      <c r="L66" s="409"/>
      <c r="M66" s="409"/>
      <c r="N66" s="409"/>
      <c r="O66" s="409"/>
      <c r="P66" s="401"/>
    </row>
    <row r="67" spans="2:20" x14ac:dyDescent="0.25">
      <c r="B67" s="401"/>
      <c r="C67" s="401"/>
      <c r="D67" s="401"/>
      <c r="E67" s="401"/>
      <c r="F67" s="401"/>
      <c r="G67" s="415" t="s">
        <v>509</v>
      </c>
      <c r="H67" s="410">
        <f>'Probabilidad e Impacto'!E122</f>
        <v>3</v>
      </c>
      <c r="I67" s="410">
        <f>'Probabilidad e Impacto'!H122</f>
        <v>5</v>
      </c>
      <c r="J67" s="416">
        <f>+H67*I67</f>
        <v>15</v>
      </c>
      <c r="K67" s="401"/>
      <c r="L67" s="409"/>
      <c r="M67" s="409"/>
      <c r="N67" s="409"/>
      <c r="O67" s="409"/>
      <c r="P67" s="401"/>
    </row>
    <row r="68" spans="2:20" x14ac:dyDescent="0.25">
      <c r="B68" s="401"/>
      <c r="C68" s="401"/>
      <c r="D68" s="401"/>
      <c r="E68" s="401"/>
      <c r="F68" s="401"/>
      <c r="G68" s="415" t="s">
        <v>510</v>
      </c>
      <c r="H68" s="410">
        <v>0</v>
      </c>
      <c r="I68" s="410">
        <f>'Probabilidad e Impacto'!M78</f>
        <v>0</v>
      </c>
      <c r="J68" s="416">
        <f>+H68*I68</f>
        <v>0</v>
      </c>
      <c r="K68" s="401"/>
      <c r="L68" s="409"/>
      <c r="M68" s="409"/>
      <c r="N68" s="409"/>
      <c r="O68" s="409"/>
      <c r="P68" s="401"/>
    </row>
    <row r="69" spans="2:20" ht="15.75" thickBot="1" x14ac:dyDescent="0.3">
      <c r="B69" s="401"/>
      <c r="C69" s="401"/>
      <c r="D69" s="401"/>
      <c r="E69" s="401"/>
      <c r="F69" s="401"/>
      <c r="G69" s="417" t="s">
        <v>511</v>
      </c>
      <c r="H69" s="418">
        <v>0</v>
      </c>
      <c r="I69" s="418">
        <f>'Probabilidad e Impacto'!M79</f>
        <v>0</v>
      </c>
      <c r="J69" s="419">
        <f>+H69*I69</f>
        <v>0</v>
      </c>
      <c r="K69" s="401"/>
      <c r="L69" s="409"/>
      <c r="M69" s="409"/>
      <c r="N69" s="409"/>
      <c r="O69" s="409"/>
      <c r="P69" s="401"/>
    </row>
    <row r="70" spans="2:20" ht="15.75" thickBot="1" x14ac:dyDescent="0.3">
      <c r="B70" s="401"/>
      <c r="C70" s="401"/>
      <c r="D70" s="401"/>
      <c r="E70" s="401"/>
      <c r="F70" s="401"/>
      <c r="G70" s="401"/>
      <c r="H70" s="401"/>
      <c r="I70" s="401"/>
      <c r="J70" s="401"/>
      <c r="K70" s="401"/>
      <c r="L70" s="409"/>
      <c r="M70" s="409"/>
      <c r="N70" s="409"/>
      <c r="O70" s="409"/>
      <c r="P70" s="401"/>
    </row>
    <row r="71" spans="2:20" ht="15.75" thickBot="1" x14ac:dyDescent="0.3">
      <c r="B71" s="448" t="s">
        <v>522</v>
      </c>
      <c r="C71" s="961" t="s">
        <v>523</v>
      </c>
      <c r="D71" s="961"/>
      <c r="E71" s="961"/>
      <c r="F71" s="961"/>
      <c r="G71" s="962"/>
      <c r="H71" s="962"/>
      <c r="I71" s="963"/>
      <c r="J71" s="401"/>
      <c r="K71" s="401"/>
      <c r="L71" s="409"/>
      <c r="M71" s="409"/>
      <c r="N71" s="409"/>
      <c r="O71" s="409"/>
      <c r="P71" s="401"/>
    </row>
    <row r="72" spans="2:20" x14ac:dyDescent="0.25">
      <c r="B72" s="449">
        <v>5</v>
      </c>
      <c r="C72" s="421" t="s">
        <v>38</v>
      </c>
      <c r="D72" s="967" t="s">
        <v>506</v>
      </c>
      <c r="E72" s="432">
        <f>B72*E78</f>
        <v>5</v>
      </c>
      <c r="F72" s="432">
        <f>B72*F78</f>
        <v>10</v>
      </c>
      <c r="G72" s="446">
        <f>B72*G78</f>
        <v>15</v>
      </c>
      <c r="H72" s="433">
        <f>B72*H78</f>
        <v>20</v>
      </c>
      <c r="I72" s="454">
        <f>B72*I78</f>
        <v>25</v>
      </c>
      <c r="J72" s="401"/>
      <c r="K72" s="401"/>
      <c r="L72" s="409"/>
      <c r="M72" s="409"/>
      <c r="N72" s="409"/>
      <c r="O72" s="409"/>
      <c r="P72" s="401"/>
    </row>
    <row r="73" spans="2:20" x14ac:dyDescent="0.25">
      <c r="B73" s="449">
        <v>4</v>
      </c>
      <c r="C73" s="421" t="s">
        <v>526</v>
      </c>
      <c r="D73" s="968"/>
      <c r="E73" s="436">
        <f>B73*E78</f>
        <v>4</v>
      </c>
      <c r="F73" s="432">
        <f>B73*F78</f>
        <v>8</v>
      </c>
      <c r="G73" s="437">
        <f>B73*G78</f>
        <v>12</v>
      </c>
      <c r="H73" s="435">
        <f>B73*H78</f>
        <v>16</v>
      </c>
      <c r="I73" s="450">
        <f>B73*I78</f>
        <v>20</v>
      </c>
      <c r="J73" s="401"/>
      <c r="K73" s="401"/>
      <c r="L73" s="409"/>
      <c r="M73" s="409"/>
      <c r="N73" s="409"/>
      <c r="O73" s="409"/>
      <c r="P73" s="401"/>
    </row>
    <row r="74" spans="2:20" x14ac:dyDescent="0.25">
      <c r="B74" s="449">
        <v>3</v>
      </c>
      <c r="C74" s="421" t="s">
        <v>529</v>
      </c>
      <c r="D74" s="968"/>
      <c r="E74" s="438">
        <f>B74*E78</f>
        <v>3</v>
      </c>
      <c r="F74" s="439">
        <f>B74*F78</f>
        <v>6</v>
      </c>
      <c r="G74" s="437">
        <f>B74*G78</f>
        <v>9</v>
      </c>
      <c r="H74" s="435">
        <f>B74*H78</f>
        <v>12</v>
      </c>
      <c r="I74" s="450">
        <f>B74*I78</f>
        <v>15</v>
      </c>
      <c r="J74" s="401"/>
      <c r="K74" s="401"/>
      <c r="L74" s="409"/>
      <c r="M74" s="409"/>
      <c r="N74" s="409"/>
      <c r="O74" s="409"/>
      <c r="P74" s="401"/>
    </row>
    <row r="75" spans="2:20" x14ac:dyDescent="0.25">
      <c r="B75" s="449">
        <v>2</v>
      </c>
      <c r="C75" s="421" t="s">
        <v>530</v>
      </c>
      <c r="D75" s="968"/>
      <c r="E75" s="438">
        <f>B75*E78</f>
        <v>2</v>
      </c>
      <c r="F75" s="440">
        <f>B75*F78</f>
        <v>4</v>
      </c>
      <c r="G75" s="441">
        <f>B75*G78</f>
        <v>6</v>
      </c>
      <c r="H75" s="437">
        <f>B75*H78</f>
        <v>8</v>
      </c>
      <c r="I75" s="450">
        <f>B75*I78</f>
        <v>10</v>
      </c>
      <c r="J75" s="401"/>
      <c r="K75" s="401"/>
      <c r="L75" s="409"/>
      <c r="M75" s="409"/>
      <c r="N75" s="409"/>
      <c r="O75" s="409"/>
      <c r="P75" s="401"/>
    </row>
    <row r="76" spans="2:20" x14ac:dyDescent="0.25">
      <c r="B76" s="449">
        <v>1</v>
      </c>
      <c r="C76" s="421" t="s">
        <v>532</v>
      </c>
      <c r="D76" s="969"/>
      <c r="E76" s="438">
        <f>B76*E78</f>
        <v>1</v>
      </c>
      <c r="F76" s="440">
        <f>B76*F78</f>
        <v>2</v>
      </c>
      <c r="G76" s="441">
        <f>B76*G78</f>
        <v>3</v>
      </c>
      <c r="H76" s="437">
        <f>B76*H78</f>
        <v>4</v>
      </c>
      <c r="I76" s="450">
        <f>B76*I78</f>
        <v>5</v>
      </c>
      <c r="J76" s="401"/>
      <c r="K76" s="401"/>
      <c r="L76" s="409"/>
      <c r="M76" s="409"/>
      <c r="N76" s="409"/>
      <c r="O76" s="409"/>
      <c r="P76" s="401"/>
    </row>
    <row r="77" spans="2:20" x14ac:dyDescent="0.25">
      <c r="B77" s="974" t="s">
        <v>507</v>
      </c>
      <c r="C77" s="975"/>
      <c r="D77" s="976"/>
      <c r="E77" s="421" t="s">
        <v>533</v>
      </c>
      <c r="F77" s="421" t="s">
        <v>534</v>
      </c>
      <c r="G77" s="421" t="s">
        <v>535</v>
      </c>
      <c r="H77" s="421" t="s">
        <v>536</v>
      </c>
      <c r="I77" s="451" t="s">
        <v>537</v>
      </c>
      <c r="J77" s="401"/>
      <c r="K77" s="401"/>
      <c r="L77" s="409"/>
      <c r="M77" s="409"/>
      <c r="N77" s="409"/>
      <c r="O77" s="409"/>
      <c r="P77" s="401"/>
    </row>
    <row r="78" spans="2:20" ht="15.75" thickBot="1" x14ac:dyDescent="0.3">
      <c r="B78" s="952" t="s">
        <v>522</v>
      </c>
      <c r="C78" s="953"/>
      <c r="D78" s="954"/>
      <c r="E78" s="452">
        <v>1</v>
      </c>
      <c r="F78" s="452">
        <v>2</v>
      </c>
      <c r="G78" s="452">
        <v>3</v>
      </c>
      <c r="H78" s="452">
        <v>4</v>
      </c>
      <c r="I78" s="453">
        <v>5</v>
      </c>
      <c r="J78" s="401"/>
      <c r="K78" s="401"/>
      <c r="L78" s="409"/>
      <c r="M78" s="409"/>
      <c r="N78" s="409"/>
      <c r="O78" s="409"/>
      <c r="P78" s="401"/>
    </row>
    <row r="79" spans="2:20" ht="15.75" thickBot="1" x14ac:dyDescent="0.3">
      <c r="B79" s="401"/>
      <c r="C79" s="401"/>
      <c r="D79" s="401"/>
      <c r="E79" s="401"/>
      <c r="F79" s="401"/>
      <c r="G79" s="401"/>
      <c r="H79" s="401"/>
      <c r="I79" s="401"/>
      <c r="J79" s="401"/>
      <c r="K79" s="401"/>
      <c r="L79" s="409"/>
      <c r="M79" s="409"/>
      <c r="N79" s="409"/>
      <c r="O79" s="409"/>
      <c r="P79" s="401"/>
    </row>
    <row r="80" spans="2:20" s="399" customFormat="1" ht="15.75" thickBot="1" x14ac:dyDescent="0.3">
      <c r="C80" s="442"/>
      <c r="D80" s="464" t="s">
        <v>730</v>
      </c>
      <c r="E80" s="442"/>
      <c r="F80" s="442"/>
      <c r="G80" s="442"/>
      <c r="H80" s="442"/>
      <c r="I80" s="442"/>
      <c r="J80" s="442"/>
      <c r="L80" s="442"/>
      <c r="M80" s="442"/>
      <c r="N80" s="442"/>
      <c r="O80" s="442"/>
      <c r="P80" s="442"/>
      <c r="Q80" s="442"/>
      <c r="R80" s="442"/>
      <c r="S80" s="442"/>
      <c r="T80" s="442"/>
    </row>
    <row r="81" spans="3:20" s="399" customFormat="1" x14ac:dyDescent="0.25">
      <c r="C81" s="448" t="s">
        <v>522</v>
      </c>
      <c r="D81" s="455" t="s">
        <v>38</v>
      </c>
      <c r="E81" s="977" t="s">
        <v>506</v>
      </c>
      <c r="F81" s="456"/>
      <c r="G81" s="456"/>
      <c r="H81" s="457"/>
      <c r="I81" s="458"/>
      <c r="J81" s="459"/>
      <c r="L81" s="442"/>
      <c r="M81" s="442"/>
      <c r="N81" s="442"/>
      <c r="O81" s="442"/>
      <c r="P81" s="442"/>
      <c r="Q81" s="442"/>
      <c r="R81" s="442"/>
      <c r="S81" s="442"/>
      <c r="T81" s="442"/>
    </row>
    <row r="82" spans="3:20" s="399" customFormat="1" x14ac:dyDescent="0.25">
      <c r="C82" s="449">
        <v>5</v>
      </c>
      <c r="D82" s="460" t="s">
        <v>526</v>
      </c>
      <c r="E82" s="968"/>
      <c r="F82" s="436"/>
      <c r="G82" s="432"/>
      <c r="H82" s="437"/>
      <c r="I82" s="435"/>
      <c r="J82" s="450"/>
      <c r="L82" s="442"/>
      <c r="M82" s="442"/>
      <c r="N82" s="442"/>
      <c r="O82" s="442"/>
      <c r="P82" s="442"/>
      <c r="Q82" s="442"/>
      <c r="R82" s="442"/>
      <c r="S82" s="442"/>
      <c r="T82" s="442"/>
    </row>
    <row r="83" spans="3:20" s="399" customFormat="1" x14ac:dyDescent="0.25">
      <c r="C83" s="449">
        <v>4</v>
      </c>
      <c r="D83" s="460" t="s">
        <v>529</v>
      </c>
      <c r="E83" s="968"/>
      <c r="F83" s="438"/>
      <c r="G83" s="439"/>
      <c r="H83" s="437"/>
      <c r="I83" s="435"/>
      <c r="J83" s="478">
        <v>2</v>
      </c>
      <c r="L83" s="442"/>
      <c r="M83" s="442"/>
      <c r="N83" s="442"/>
      <c r="O83" s="442"/>
      <c r="P83" s="442"/>
      <c r="Q83" s="442"/>
      <c r="R83" s="442"/>
      <c r="S83" s="442"/>
      <c r="T83" s="442"/>
    </row>
    <row r="84" spans="3:20" s="399" customFormat="1" x14ac:dyDescent="0.25">
      <c r="C84" s="449">
        <v>3</v>
      </c>
      <c r="D84" s="460" t="s">
        <v>530</v>
      </c>
      <c r="E84" s="968"/>
      <c r="F84" s="438"/>
      <c r="G84" s="440"/>
      <c r="H84" s="441"/>
      <c r="I84" s="437"/>
      <c r="J84" s="450"/>
      <c r="L84" s="442"/>
      <c r="M84" s="442"/>
      <c r="N84" s="442"/>
      <c r="O84" s="442"/>
      <c r="P84" s="442"/>
      <c r="Q84" s="442"/>
      <c r="R84" s="442"/>
      <c r="S84" s="442"/>
      <c r="T84" s="442"/>
    </row>
    <row r="85" spans="3:20" s="399" customFormat="1" x14ac:dyDescent="0.25">
      <c r="C85" s="449">
        <v>2</v>
      </c>
      <c r="D85" s="460" t="s">
        <v>532</v>
      </c>
      <c r="E85" s="969"/>
      <c r="F85" s="438"/>
      <c r="G85" s="440"/>
      <c r="H85" s="441"/>
      <c r="I85" s="437"/>
      <c r="J85" s="450"/>
      <c r="L85" s="442"/>
      <c r="M85" s="442"/>
      <c r="O85" s="442"/>
      <c r="P85" s="442"/>
      <c r="Q85" s="442"/>
      <c r="R85" s="442"/>
      <c r="S85" s="442"/>
      <c r="T85" s="442"/>
    </row>
    <row r="86" spans="3:20" s="399" customFormat="1" ht="15.75" thickBot="1" x14ac:dyDescent="0.3">
      <c r="C86" s="449">
        <v>1</v>
      </c>
      <c r="D86" s="978" t="s">
        <v>507</v>
      </c>
      <c r="E86" s="979"/>
      <c r="F86" s="461" t="s">
        <v>533</v>
      </c>
      <c r="G86" s="461" t="s">
        <v>534</v>
      </c>
      <c r="H86" s="461" t="s">
        <v>535</v>
      </c>
      <c r="I86" s="461" t="s">
        <v>536</v>
      </c>
      <c r="J86" s="462" t="s">
        <v>732</v>
      </c>
      <c r="L86" s="442"/>
      <c r="M86" s="442"/>
      <c r="N86" s="442"/>
      <c r="O86" s="442"/>
      <c r="P86" s="442"/>
      <c r="Q86" s="442"/>
      <c r="R86" s="442"/>
      <c r="S86" s="442"/>
      <c r="T86" s="442"/>
    </row>
    <row r="87" spans="3:20" s="399" customFormat="1" ht="15.75" thickBot="1" x14ac:dyDescent="0.3">
      <c r="C87" s="952" t="s">
        <v>522</v>
      </c>
      <c r="D87" s="953"/>
      <c r="E87" s="954"/>
      <c r="F87" s="452">
        <v>1</v>
      </c>
      <c r="G87" s="452">
        <v>2</v>
      </c>
      <c r="H87" s="452">
        <v>3</v>
      </c>
      <c r="I87" s="452">
        <v>4</v>
      </c>
      <c r="J87" s="453">
        <v>5</v>
      </c>
      <c r="L87" s="442"/>
      <c r="M87" s="442"/>
      <c r="N87" s="442"/>
      <c r="O87" s="442"/>
      <c r="P87" s="442"/>
      <c r="Q87" s="442"/>
      <c r="R87" s="442"/>
      <c r="S87" s="442"/>
      <c r="T87" s="442"/>
    </row>
    <row r="88" spans="3:20" s="399" customFormat="1" ht="15.75" thickBot="1" x14ac:dyDescent="0.3">
      <c r="C88" s="442"/>
      <c r="D88" s="442"/>
      <c r="E88" s="442"/>
      <c r="F88" s="442"/>
      <c r="G88" s="442"/>
      <c r="H88" s="442"/>
      <c r="I88" s="442"/>
      <c r="J88" s="442"/>
      <c r="L88" s="442"/>
      <c r="M88" s="442"/>
      <c r="N88" s="442"/>
      <c r="O88" s="442"/>
      <c r="P88" s="442"/>
      <c r="Q88" s="442"/>
      <c r="R88" s="442"/>
      <c r="S88" s="442"/>
      <c r="T88" s="442"/>
    </row>
    <row r="89" spans="3:20" s="399" customFormat="1" ht="15.75" thickBot="1" x14ac:dyDescent="0.3">
      <c r="C89" s="442"/>
      <c r="D89" s="464" t="s">
        <v>731</v>
      </c>
      <c r="E89" s="442"/>
      <c r="F89" s="442"/>
      <c r="G89" s="442"/>
      <c r="H89" s="442"/>
      <c r="I89" s="442"/>
      <c r="J89" s="442"/>
      <c r="L89" s="442"/>
      <c r="M89" s="442"/>
      <c r="N89" s="442"/>
      <c r="O89" s="442"/>
      <c r="P89" s="442"/>
      <c r="Q89" s="442"/>
      <c r="R89" s="442"/>
      <c r="S89" s="442"/>
      <c r="T89" s="442"/>
    </row>
    <row r="90" spans="3:20" s="399" customFormat="1" x14ac:dyDescent="0.25">
      <c r="C90" s="448" t="s">
        <v>522</v>
      </c>
      <c r="D90" s="455" t="s">
        <v>38</v>
      </c>
      <c r="E90" s="977" t="s">
        <v>506</v>
      </c>
      <c r="F90" s="456"/>
      <c r="G90" s="456"/>
      <c r="H90" s="463"/>
      <c r="I90" s="458"/>
      <c r="J90" s="459"/>
      <c r="L90" s="442"/>
      <c r="M90" s="442"/>
      <c r="N90" s="442"/>
      <c r="O90" s="442"/>
      <c r="P90" s="442"/>
      <c r="Q90" s="442"/>
      <c r="R90" s="442"/>
      <c r="S90" s="442"/>
      <c r="T90" s="442"/>
    </row>
    <row r="91" spans="3:20" s="399" customFormat="1" x14ac:dyDescent="0.25">
      <c r="C91" s="449">
        <v>5</v>
      </c>
      <c r="D91" s="460" t="s">
        <v>526</v>
      </c>
      <c r="E91" s="968"/>
      <c r="F91" s="436"/>
      <c r="G91" s="432"/>
      <c r="H91" s="447"/>
      <c r="I91" s="435"/>
      <c r="J91" s="450"/>
      <c r="L91" s="442"/>
      <c r="M91" s="442"/>
      <c r="N91" s="442"/>
      <c r="O91" s="442"/>
      <c r="P91" s="442"/>
      <c r="Q91" s="442"/>
      <c r="R91" s="442"/>
      <c r="S91" s="442"/>
      <c r="T91" s="442"/>
    </row>
    <row r="92" spans="3:20" s="399" customFormat="1" x14ac:dyDescent="0.25">
      <c r="C92" s="449">
        <v>4</v>
      </c>
      <c r="D92" s="460" t="s">
        <v>529</v>
      </c>
      <c r="E92" s="968"/>
      <c r="F92" s="438"/>
      <c r="G92" s="439"/>
      <c r="H92" s="447"/>
      <c r="I92" s="435"/>
      <c r="J92" s="450"/>
      <c r="K92" s="442"/>
      <c r="L92" s="442"/>
      <c r="M92" s="442"/>
      <c r="N92" s="442"/>
      <c r="O92" s="442"/>
      <c r="P92" s="442"/>
      <c r="Q92" s="442"/>
      <c r="R92" s="442"/>
      <c r="S92" s="442"/>
      <c r="T92" s="442"/>
    </row>
    <row r="93" spans="3:20" s="399" customFormat="1" ht="24" customHeight="1" x14ac:dyDescent="0.25">
      <c r="C93" s="449">
        <v>3</v>
      </c>
      <c r="D93" s="460" t="s">
        <v>530</v>
      </c>
      <c r="E93" s="968"/>
      <c r="F93" s="438"/>
      <c r="G93" s="440"/>
      <c r="H93" s="441"/>
      <c r="I93" s="437"/>
      <c r="J93" s="450">
        <v>1</v>
      </c>
      <c r="K93" s="442"/>
      <c r="L93" s="442"/>
      <c r="M93" s="442"/>
      <c r="N93" s="442"/>
      <c r="O93" s="442"/>
      <c r="P93" s="442"/>
      <c r="Q93" s="442"/>
      <c r="R93" s="442"/>
      <c r="S93" s="442"/>
      <c r="T93" s="442"/>
    </row>
    <row r="94" spans="3:20" s="399" customFormat="1" ht="21" customHeight="1" x14ac:dyDescent="0.25">
      <c r="C94" s="449">
        <v>2</v>
      </c>
      <c r="D94" s="460" t="s">
        <v>532</v>
      </c>
      <c r="E94" s="969"/>
      <c r="F94" s="438"/>
      <c r="G94" s="440"/>
      <c r="H94" s="441"/>
      <c r="I94" s="437"/>
      <c r="J94" s="450">
        <v>1</v>
      </c>
      <c r="K94" s="442"/>
      <c r="L94" s="442"/>
      <c r="M94" s="442"/>
      <c r="N94" s="442"/>
      <c r="O94" s="442"/>
      <c r="P94" s="442"/>
      <c r="Q94" s="442"/>
      <c r="R94" s="442"/>
      <c r="S94" s="442"/>
      <c r="T94" s="442"/>
    </row>
    <row r="95" spans="3:20" s="399" customFormat="1" ht="15.75" thickBot="1" x14ac:dyDescent="0.3">
      <c r="C95" s="449">
        <v>1</v>
      </c>
      <c r="D95" s="978" t="s">
        <v>507</v>
      </c>
      <c r="E95" s="979"/>
      <c r="F95" s="461" t="s">
        <v>533</v>
      </c>
      <c r="G95" s="461" t="s">
        <v>534</v>
      </c>
      <c r="H95" s="461" t="s">
        <v>535</v>
      </c>
      <c r="I95" s="461" t="s">
        <v>536</v>
      </c>
      <c r="J95" s="462" t="s">
        <v>732</v>
      </c>
      <c r="K95" s="442"/>
      <c r="L95" s="442"/>
      <c r="M95" s="442"/>
      <c r="N95" s="442"/>
      <c r="O95" s="442"/>
      <c r="P95" s="442"/>
      <c r="Q95" s="442"/>
      <c r="R95" s="442"/>
      <c r="S95" s="442"/>
      <c r="T95" s="442"/>
    </row>
    <row r="96" spans="3:20" s="399" customFormat="1" ht="15.75" thickBot="1" x14ac:dyDescent="0.3">
      <c r="C96" s="952" t="s">
        <v>522</v>
      </c>
      <c r="D96" s="953"/>
      <c r="E96" s="954"/>
      <c r="F96" s="452">
        <v>1</v>
      </c>
      <c r="G96" s="452">
        <v>2</v>
      </c>
      <c r="H96" s="452">
        <v>3</v>
      </c>
      <c r="I96" s="452">
        <v>4</v>
      </c>
      <c r="J96" s="453">
        <v>5</v>
      </c>
    </row>
    <row r="97" s="399" customFormat="1" x14ac:dyDescent="0.25"/>
    <row r="98" s="399" customFormat="1" x14ac:dyDescent="0.25"/>
    <row r="99" s="399" customFormat="1" x14ac:dyDescent="0.25"/>
    <row r="100" s="399" customFormat="1" x14ac:dyDescent="0.25"/>
    <row r="101" s="399" customFormat="1" x14ac:dyDescent="0.25"/>
    <row r="102" s="399" customFormat="1" x14ac:dyDescent="0.25"/>
    <row r="103" s="399" customFormat="1" x14ac:dyDescent="0.25"/>
    <row r="104" s="399" customFormat="1" x14ac:dyDescent="0.25"/>
    <row r="105" s="399" customFormat="1" x14ac:dyDescent="0.25"/>
    <row r="106" s="399" customFormat="1" x14ac:dyDescent="0.25"/>
    <row r="107" s="399" customFormat="1" x14ac:dyDescent="0.25"/>
    <row r="108" s="399" customFormat="1" x14ac:dyDescent="0.25"/>
    <row r="109" s="399" customFormat="1" x14ac:dyDescent="0.25"/>
    <row r="110" s="399" customFormat="1" x14ac:dyDescent="0.25"/>
    <row r="111" s="399" customFormat="1" x14ac:dyDescent="0.25"/>
    <row r="112" s="399" customFormat="1" x14ac:dyDescent="0.25"/>
    <row r="113" s="399" customFormat="1" x14ac:dyDescent="0.25"/>
    <row r="114" s="399" customFormat="1" x14ac:dyDescent="0.25"/>
    <row r="115" s="399" customFormat="1" x14ac:dyDescent="0.25"/>
    <row r="116" s="399" customFormat="1" x14ac:dyDescent="0.25"/>
    <row r="117" s="399" customFormat="1" x14ac:dyDescent="0.25"/>
    <row r="118" s="399" customFormat="1" x14ac:dyDescent="0.25"/>
    <row r="119" s="399" customFormat="1" x14ac:dyDescent="0.25"/>
    <row r="120" s="399" customFormat="1" x14ac:dyDescent="0.25"/>
    <row r="121" s="399" customFormat="1" x14ac:dyDescent="0.25"/>
    <row r="122" s="399" customFormat="1" x14ac:dyDescent="0.25"/>
  </sheetData>
  <customSheetViews>
    <customSheetView guid="{EEDFE262-3212-4308-8979-A75812D36567}" scale="90" topLeftCell="A106">
      <selection activeCell="I23" sqref="I23"/>
      <pageMargins left="0.7" right="0.7" top="0.75" bottom="0.75" header="0.3" footer="0.3"/>
    </customSheetView>
    <customSheetView guid="{9E4E0432-45C5-49C8-A2D4-66ACC510E1AA}" scale="90" topLeftCell="A106">
      <selection activeCell="I23" sqref="I23"/>
      <pageMargins left="0.7" right="0.7" top="0.75" bottom="0.75" header="0.3" footer="0.3"/>
    </customSheetView>
    <customSheetView guid="{2AFED0C1-CE42-480C-82B8-823DDDF7A1E0}" scale="90" topLeftCell="A106">
      <selection activeCell="I23" sqref="I23"/>
      <pageMargins left="0.7" right="0.7" top="0.75" bottom="0.75" header="0.3" footer="0.3"/>
    </customSheetView>
    <customSheetView guid="{91FCCC05-6C84-4D02-9694-06D3FEFD1EE7}" scale="90" topLeftCell="A106">
      <selection activeCell="I23" sqref="I23"/>
      <pageMargins left="0.7" right="0.7" top="0.75" bottom="0.75" header="0.3" footer="0.3"/>
    </customSheetView>
    <customSheetView guid="{17BBA648-1A4A-449C-8E6C-60884A976988}" scale="90" topLeftCell="A106">
      <selection activeCell="I23" sqref="I23"/>
      <pageMargins left="0.7" right="0.7" top="0.75" bottom="0.75" header="0.3" footer="0.3"/>
    </customSheetView>
    <customSheetView guid="{F184C93B-2BA8-46C9-B95F-A169E9E0FA0E}" scale="90" topLeftCell="A106">
      <selection activeCell="I23" sqref="I23"/>
      <pageMargins left="0.7" right="0.7" top="0.75" bottom="0.75" header="0.3" footer="0.3"/>
    </customSheetView>
    <customSheetView guid="{65569DE0-0783-434A-AF02-6366FB81CDD9}" scale="90" showPageBreaks="1" topLeftCell="A106">
      <selection activeCell="I23" sqref="I23"/>
      <pageMargins left="0.7" right="0.7" top="0.75" bottom="0.75" header="0.3" footer="0.3"/>
    </customSheetView>
    <customSheetView guid="{D1CE8A1E-8F61-425E-9602-54FEE73BDE37}" scale="90" topLeftCell="A106">
      <selection activeCell="I23" sqref="I23"/>
      <pageMargins left="0.7" right="0.7" top="0.75" bottom="0.75" header="0.3" footer="0.3"/>
    </customSheetView>
    <customSheetView guid="{2230BD6E-38AF-44CB-A38B-4AD049B85149}" scale="90" topLeftCell="A106">
      <selection activeCell="I23" sqref="I23"/>
      <pageMargins left="0.7" right="0.7" top="0.75" bottom="0.75" header="0.3" footer="0.3"/>
    </customSheetView>
    <customSheetView guid="{2C543757-0426-4C7E-95C3-18B6AC62B541}" scale="90" topLeftCell="A106">
      <selection activeCell="I23" sqref="I23"/>
      <pageMargins left="0.7" right="0.7" top="0.75" bottom="0.75" header="0.3" footer="0.3"/>
    </customSheetView>
    <customSheetView guid="{7C081D08-3A34-40FC-9603-A08B0852FB79}" scale="90" topLeftCell="A106">
      <selection activeCell="I23" sqref="I23"/>
      <pageMargins left="0.7" right="0.7" top="0.75" bottom="0.75" header="0.3" footer="0.3"/>
    </customSheetView>
    <customSheetView guid="{6E0471E8-424E-4EAB-916E-649AC290E8C7}" scale="90">
      <selection activeCell="I23" sqref="I23"/>
      <pageMargins left="0.7" right="0.7" top="0.75" bottom="0.75" header="0.3" footer="0.3"/>
    </customSheetView>
    <customSheetView guid="{9D7C660B-E13E-4EFC-B945-6DC22F8BEC0F}" scale="90" topLeftCell="A106">
      <selection activeCell="I23" sqref="I23"/>
      <pageMargins left="0.7" right="0.7" top="0.75" bottom="0.75" header="0.3" footer="0.3"/>
    </customSheetView>
  </customSheetViews>
  <mergeCells count="34">
    <mergeCell ref="B2:I2"/>
    <mergeCell ref="G41:I42"/>
    <mergeCell ref="B47:J47"/>
    <mergeCell ref="C56:I56"/>
    <mergeCell ref="C20:I20"/>
    <mergeCell ref="D21:D25"/>
    <mergeCell ref="B26:D26"/>
    <mergeCell ref="B27:D27"/>
    <mergeCell ref="B38:I39"/>
    <mergeCell ref="B17:D17"/>
    <mergeCell ref="B35:D35"/>
    <mergeCell ref="B18:D18"/>
    <mergeCell ref="B36:D36"/>
    <mergeCell ref="C71:I71"/>
    <mergeCell ref="D72:D76"/>
    <mergeCell ref="E81:E85"/>
    <mergeCell ref="D86:E86"/>
    <mergeCell ref="C87:E87"/>
    <mergeCell ref="C96:E96"/>
    <mergeCell ref="G65:J65"/>
    <mergeCell ref="B41:E41"/>
    <mergeCell ref="C11:I11"/>
    <mergeCell ref="C29:I29"/>
    <mergeCell ref="D12:D16"/>
    <mergeCell ref="D30:D34"/>
    <mergeCell ref="C49:C50"/>
    <mergeCell ref="G49:J49"/>
    <mergeCell ref="D57:D61"/>
    <mergeCell ref="B62:D62"/>
    <mergeCell ref="B63:D63"/>
    <mergeCell ref="B77:D77"/>
    <mergeCell ref="B78:D78"/>
    <mergeCell ref="E90:E94"/>
    <mergeCell ref="D95:E95"/>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747"/>
  <sheetViews>
    <sheetView topLeftCell="A70" workbookViewId="0">
      <selection activeCell="F6" sqref="F6"/>
    </sheetView>
  </sheetViews>
  <sheetFormatPr baseColWidth="10" defaultColWidth="11.42578125" defaultRowHeight="12.75" x14ac:dyDescent="0.25"/>
  <cols>
    <col min="1" max="2" width="3.7109375" style="248" customWidth="1"/>
    <col min="3" max="3" width="34.140625" style="249" bestFit="1" customWidth="1"/>
    <col min="4" max="4" width="43.28515625" style="249" customWidth="1"/>
    <col min="5" max="5" width="36.7109375" style="249" customWidth="1"/>
    <col min="6" max="6" width="41.7109375" style="249" customWidth="1"/>
    <col min="7" max="7" width="26.7109375" style="249" customWidth="1"/>
    <col min="8" max="90" width="11.42578125" style="250"/>
    <col min="91" max="16384" width="11.42578125" style="249"/>
  </cols>
  <sheetData>
    <row r="1" spans="3:7" s="248" customFormat="1" ht="14.25" customHeight="1" thickBot="1" x14ac:dyDescent="0.3"/>
    <row r="2" spans="3:7" ht="86.25" customHeight="1" thickBot="1" x14ac:dyDescent="0.3">
      <c r="C2" s="1032" t="s">
        <v>538</v>
      </c>
      <c r="D2" s="1033"/>
      <c r="E2" s="1033"/>
      <c r="F2" s="1033"/>
      <c r="G2" s="1034"/>
    </row>
    <row r="3" spans="3:7" ht="13.5" thickBot="1" x14ac:dyDescent="0.3">
      <c r="C3" s="251"/>
      <c r="D3" s="251"/>
      <c r="E3" s="260"/>
      <c r="F3" s="260"/>
      <c r="G3" s="260"/>
    </row>
    <row r="4" spans="3:7" ht="13.5" thickBot="1" x14ac:dyDescent="0.3">
      <c r="C4" s="294" t="s">
        <v>539</v>
      </c>
      <c r="D4" s="294" t="s">
        <v>541</v>
      </c>
      <c r="E4" s="260"/>
      <c r="F4" s="260"/>
      <c r="G4" s="260"/>
    </row>
    <row r="5" spans="3:7" x14ac:dyDescent="0.25">
      <c r="C5" s="1027" t="s">
        <v>165</v>
      </c>
      <c r="D5" s="263" t="s">
        <v>168</v>
      </c>
      <c r="E5" s="260"/>
      <c r="F5" s="260"/>
      <c r="G5" s="260"/>
    </row>
    <row r="6" spans="3:7" ht="13.5" thickBot="1" x14ac:dyDescent="0.3">
      <c r="C6" s="1028"/>
      <c r="D6" s="264" t="s">
        <v>706</v>
      </c>
      <c r="E6" s="260"/>
      <c r="F6" s="260"/>
      <c r="G6" s="260"/>
    </row>
    <row r="7" spans="3:7" x14ac:dyDescent="0.25">
      <c r="C7" s="1027" t="s">
        <v>171</v>
      </c>
      <c r="D7" s="263" t="s">
        <v>168</v>
      </c>
      <c r="E7" s="260"/>
      <c r="F7" s="260"/>
      <c r="G7" s="260"/>
    </row>
    <row r="8" spans="3:7" x14ac:dyDescent="0.25">
      <c r="C8" s="1029"/>
      <c r="D8" s="265" t="s">
        <v>169</v>
      </c>
      <c r="E8" s="260"/>
      <c r="F8" s="260"/>
      <c r="G8" s="260"/>
    </row>
    <row r="9" spans="3:7" ht="13.5" thickBot="1" x14ac:dyDescent="0.3">
      <c r="C9" s="1028"/>
      <c r="D9" s="264" t="s">
        <v>706</v>
      </c>
      <c r="E9" s="260"/>
      <c r="F9" s="260"/>
      <c r="G9" s="260"/>
    </row>
    <row r="10" spans="3:7" ht="13.5" thickBot="1" x14ac:dyDescent="0.3">
      <c r="C10" s="251"/>
      <c r="D10" s="251"/>
      <c r="E10" s="260"/>
      <c r="F10" s="260"/>
      <c r="G10" s="260"/>
    </row>
    <row r="11" spans="3:7" ht="15.75" customHeight="1" thickBot="1" x14ac:dyDescent="0.3">
      <c r="C11" s="295" t="s">
        <v>539</v>
      </c>
      <c r="D11" s="296" t="s">
        <v>540</v>
      </c>
      <c r="E11" s="296" t="s">
        <v>541</v>
      </c>
      <c r="F11" s="1030" t="s">
        <v>542</v>
      </c>
      <c r="G11" s="1031"/>
    </row>
    <row r="12" spans="3:7" x14ac:dyDescent="0.25">
      <c r="C12" s="1038" t="s">
        <v>543</v>
      </c>
      <c r="D12" s="1041" t="s">
        <v>544</v>
      </c>
      <c r="E12" s="269" t="s">
        <v>709</v>
      </c>
      <c r="F12" s="267">
        <v>15</v>
      </c>
      <c r="G12" s="268">
        <v>0</v>
      </c>
    </row>
    <row r="13" spans="3:7" x14ac:dyDescent="0.25">
      <c r="C13" s="1039"/>
      <c r="D13" s="1042"/>
      <c r="E13" s="270" t="s">
        <v>710</v>
      </c>
      <c r="F13" s="262">
        <v>15</v>
      </c>
      <c r="G13" s="266">
        <v>0</v>
      </c>
    </row>
    <row r="14" spans="3:7" x14ac:dyDescent="0.25">
      <c r="C14" s="1039"/>
      <c r="D14" s="1042" t="s">
        <v>707</v>
      </c>
      <c r="E14" s="270" t="s">
        <v>711</v>
      </c>
      <c r="F14" s="262">
        <v>15</v>
      </c>
      <c r="G14" s="266">
        <v>0</v>
      </c>
    </row>
    <row r="15" spans="3:7" ht="21.75" customHeight="1" thickBot="1" x14ac:dyDescent="0.3">
      <c r="C15" s="1040"/>
      <c r="D15" s="1043"/>
      <c r="E15" s="270" t="s">
        <v>712</v>
      </c>
      <c r="F15" s="262">
        <v>15</v>
      </c>
      <c r="G15" s="266">
        <v>0</v>
      </c>
    </row>
    <row r="16" spans="3:7" ht="15" customHeight="1" x14ac:dyDescent="0.25">
      <c r="C16" s="1038" t="s">
        <v>545</v>
      </c>
      <c r="D16" s="1041" t="s">
        <v>546</v>
      </c>
      <c r="E16" s="270" t="s">
        <v>713</v>
      </c>
      <c r="F16" s="262">
        <v>15</v>
      </c>
      <c r="G16" s="266">
        <v>0</v>
      </c>
    </row>
    <row r="17" spans="3:7" ht="23.25" customHeight="1" thickBot="1" x14ac:dyDescent="0.3">
      <c r="C17" s="1040"/>
      <c r="D17" s="1043"/>
      <c r="E17" s="270" t="s">
        <v>714</v>
      </c>
      <c r="F17" s="262">
        <v>15</v>
      </c>
      <c r="G17" s="266">
        <v>0</v>
      </c>
    </row>
    <row r="18" spans="3:7" x14ac:dyDescent="0.25">
      <c r="C18" s="1038" t="s">
        <v>547</v>
      </c>
      <c r="D18" s="1041" t="s">
        <v>548</v>
      </c>
      <c r="E18" s="270" t="s">
        <v>715</v>
      </c>
      <c r="F18" s="262">
        <v>15</v>
      </c>
      <c r="G18" s="266">
        <v>0</v>
      </c>
    </row>
    <row r="19" spans="3:7" x14ac:dyDescent="0.25">
      <c r="C19" s="1039"/>
      <c r="D19" s="1042"/>
      <c r="E19" s="270" t="s">
        <v>716</v>
      </c>
      <c r="F19" s="262">
        <v>10</v>
      </c>
      <c r="G19" s="266">
        <v>0</v>
      </c>
    </row>
    <row r="20" spans="3:7" ht="13.5" thickBot="1" x14ac:dyDescent="0.3">
      <c r="C20" s="1040"/>
      <c r="D20" s="1043"/>
      <c r="E20" s="270" t="s">
        <v>717</v>
      </c>
      <c r="F20" s="262">
        <v>0</v>
      </c>
      <c r="G20" s="266">
        <v>0</v>
      </c>
    </row>
    <row r="21" spans="3:7" x14ac:dyDescent="0.25">
      <c r="C21" s="1038" t="s">
        <v>549</v>
      </c>
      <c r="D21" s="1041" t="s">
        <v>550</v>
      </c>
      <c r="E21" s="270" t="s">
        <v>117</v>
      </c>
      <c r="F21" s="262">
        <v>15</v>
      </c>
      <c r="G21" s="266">
        <v>0</v>
      </c>
    </row>
    <row r="22" spans="3:7" ht="13.5" thickBot="1" x14ac:dyDescent="0.3">
      <c r="C22" s="1040"/>
      <c r="D22" s="1043"/>
      <c r="E22" s="270" t="s">
        <v>718</v>
      </c>
      <c r="F22" s="262">
        <v>0</v>
      </c>
      <c r="G22" s="266">
        <v>0</v>
      </c>
    </row>
    <row r="23" spans="3:7" x14ac:dyDescent="0.25">
      <c r="C23" s="1038" t="s">
        <v>551</v>
      </c>
      <c r="D23" s="1041" t="s">
        <v>552</v>
      </c>
      <c r="E23" s="270" t="s">
        <v>719</v>
      </c>
      <c r="F23" s="262">
        <v>15</v>
      </c>
      <c r="G23" s="266">
        <v>0</v>
      </c>
    </row>
    <row r="24" spans="3:7" ht="26.25" thickBot="1" x14ac:dyDescent="0.3">
      <c r="C24" s="1040"/>
      <c r="D24" s="1043"/>
      <c r="E24" s="270" t="s">
        <v>720</v>
      </c>
      <c r="F24" s="262">
        <v>0</v>
      </c>
      <c r="G24" s="266">
        <v>0</v>
      </c>
    </row>
    <row r="25" spans="3:7" x14ac:dyDescent="0.25">
      <c r="C25" s="1044" t="s">
        <v>553</v>
      </c>
      <c r="D25" s="1041" t="s">
        <v>554</v>
      </c>
      <c r="E25" s="270" t="s">
        <v>121</v>
      </c>
      <c r="F25" s="262">
        <v>10</v>
      </c>
      <c r="G25" s="266">
        <v>0</v>
      </c>
    </row>
    <row r="26" spans="3:7" x14ac:dyDescent="0.25">
      <c r="C26" s="1045"/>
      <c r="D26" s="1042"/>
      <c r="E26" s="270" t="s">
        <v>721</v>
      </c>
      <c r="F26" s="262">
        <v>5</v>
      </c>
      <c r="G26" s="266">
        <v>0</v>
      </c>
    </row>
    <row r="27" spans="3:7" ht="13.5" thickBot="1" x14ac:dyDescent="0.3">
      <c r="C27" s="1046"/>
      <c r="D27" s="1043"/>
      <c r="E27" s="272" t="s">
        <v>722</v>
      </c>
      <c r="F27" s="273">
        <v>0</v>
      </c>
      <c r="G27" s="266">
        <v>0</v>
      </c>
    </row>
    <row r="28" spans="3:7" ht="13.5" thickBot="1" x14ac:dyDescent="0.3">
      <c r="C28" s="261"/>
      <c r="D28" s="261"/>
      <c r="E28" s="1047" t="s">
        <v>555</v>
      </c>
      <c r="F28" s="1048"/>
      <c r="G28" s="271" t="s">
        <v>708</v>
      </c>
    </row>
    <row r="29" spans="3:7" ht="13.5" thickBot="1" x14ac:dyDescent="0.3">
      <c r="C29" s="1049" t="s">
        <v>556</v>
      </c>
      <c r="D29" s="1004"/>
      <c r="E29" s="250"/>
      <c r="F29" s="250"/>
      <c r="G29" s="250"/>
    </row>
    <row r="30" spans="3:7" ht="13.5" thickBot="1" x14ac:dyDescent="0.3">
      <c r="C30" s="297" t="s">
        <v>557</v>
      </c>
      <c r="D30" s="298" t="s">
        <v>558</v>
      </c>
      <c r="E30" s="1005"/>
      <c r="F30" s="250"/>
      <c r="G30" s="250"/>
    </row>
    <row r="31" spans="3:7" x14ac:dyDescent="0.25">
      <c r="C31" s="274" t="s">
        <v>203</v>
      </c>
      <c r="D31" s="275" t="s">
        <v>560</v>
      </c>
      <c r="E31" s="1005"/>
      <c r="F31" s="250"/>
      <c r="G31" s="250"/>
    </row>
    <row r="32" spans="3:7" x14ac:dyDescent="0.25">
      <c r="C32" s="276" t="s">
        <v>52</v>
      </c>
      <c r="D32" s="277" t="s">
        <v>561</v>
      </c>
      <c r="E32" s="1005"/>
      <c r="F32" s="250"/>
      <c r="G32" s="250"/>
    </row>
    <row r="33" spans="3:7" ht="13.5" thickBot="1" x14ac:dyDescent="0.3">
      <c r="C33" s="278" t="s">
        <v>562</v>
      </c>
      <c r="D33" s="279" t="s">
        <v>563</v>
      </c>
      <c r="E33" s="1005"/>
      <c r="F33" s="250"/>
      <c r="G33" s="250"/>
    </row>
    <row r="34" spans="3:7" ht="24.75" customHeight="1" thickBot="1" x14ac:dyDescent="0.3">
      <c r="C34" s="1035" t="s">
        <v>559</v>
      </c>
      <c r="D34" s="1036"/>
      <c r="E34" s="1037"/>
      <c r="F34" s="250"/>
      <c r="G34" s="250"/>
    </row>
    <row r="35" spans="3:7" x14ac:dyDescent="0.25">
      <c r="C35" s="250"/>
      <c r="D35" s="250"/>
      <c r="E35" s="250"/>
      <c r="F35" s="250"/>
      <c r="G35" s="250"/>
    </row>
    <row r="36" spans="3:7" ht="13.5" thickBot="1" x14ac:dyDescent="0.3">
      <c r="C36" s="1002" t="s">
        <v>564</v>
      </c>
      <c r="D36" s="1002"/>
      <c r="E36" s="250"/>
      <c r="F36" s="250"/>
      <c r="G36" s="250"/>
    </row>
    <row r="37" spans="3:7" ht="13.5" thickBot="1" x14ac:dyDescent="0.3">
      <c r="C37" s="299" t="s">
        <v>565</v>
      </c>
      <c r="D37" s="300" t="s">
        <v>566</v>
      </c>
      <c r="E37" s="1003"/>
      <c r="F37" s="250"/>
      <c r="G37" s="250"/>
    </row>
    <row r="38" spans="3:7" ht="25.5" x14ac:dyDescent="0.25">
      <c r="C38" s="280" t="s">
        <v>203</v>
      </c>
      <c r="D38" s="281" t="s">
        <v>568</v>
      </c>
      <c r="E38" s="1003"/>
      <c r="F38" s="250"/>
      <c r="G38" s="250"/>
    </row>
    <row r="39" spans="3:7" ht="25.5" x14ac:dyDescent="0.25">
      <c r="C39" s="276" t="s">
        <v>52</v>
      </c>
      <c r="D39" s="277" t="s">
        <v>569</v>
      </c>
      <c r="E39" s="1003"/>
      <c r="F39" s="250"/>
      <c r="G39" s="250"/>
    </row>
    <row r="40" spans="3:7" ht="13.5" thickBot="1" x14ac:dyDescent="0.3">
      <c r="C40" s="282" t="s">
        <v>562</v>
      </c>
      <c r="D40" s="283" t="s">
        <v>570</v>
      </c>
      <c r="E40" s="1003"/>
      <c r="F40" s="250"/>
      <c r="G40" s="250"/>
    </row>
    <row r="41" spans="3:7" ht="32.25" customHeight="1" thickBot="1" x14ac:dyDescent="0.3">
      <c r="C41" s="1011" t="s">
        <v>567</v>
      </c>
      <c r="D41" s="1012"/>
      <c r="E41" s="1013"/>
      <c r="F41" s="250"/>
      <c r="G41" s="250"/>
    </row>
    <row r="42" spans="3:7" x14ac:dyDescent="0.25">
      <c r="C42" s="250"/>
      <c r="D42" s="250"/>
      <c r="E42" s="250"/>
      <c r="F42" s="250"/>
      <c r="G42" s="250"/>
    </row>
    <row r="43" spans="3:7" ht="13.5" thickBot="1" x14ac:dyDescent="0.3">
      <c r="C43" s="1004" t="s">
        <v>571</v>
      </c>
      <c r="D43" s="1004"/>
      <c r="E43" s="1004"/>
      <c r="F43" s="1004"/>
      <c r="G43" s="1004"/>
    </row>
    <row r="44" spans="3:7" ht="52.5" customHeight="1" thickBot="1" x14ac:dyDescent="0.3">
      <c r="C44" s="301" t="s">
        <v>572</v>
      </c>
      <c r="D44" s="302" t="s">
        <v>573</v>
      </c>
      <c r="E44" s="302" t="s">
        <v>574</v>
      </c>
      <c r="F44" s="303" t="s">
        <v>575</v>
      </c>
      <c r="G44" s="1005"/>
    </row>
    <row r="45" spans="3:7" x14ac:dyDescent="0.25">
      <c r="C45" s="1006" t="s">
        <v>577</v>
      </c>
      <c r="D45" s="288" t="s">
        <v>578</v>
      </c>
      <c r="E45" s="288" t="s">
        <v>579</v>
      </c>
      <c r="F45" s="289" t="s">
        <v>47</v>
      </c>
      <c r="G45" s="1005"/>
    </row>
    <row r="46" spans="3:7" x14ac:dyDescent="0.25">
      <c r="C46" s="1007"/>
      <c r="D46" s="252" t="s">
        <v>580</v>
      </c>
      <c r="E46" s="252" t="s">
        <v>581</v>
      </c>
      <c r="F46" s="285" t="s">
        <v>46</v>
      </c>
      <c r="G46" s="1005"/>
    </row>
    <row r="47" spans="3:7" x14ac:dyDescent="0.25">
      <c r="C47" s="1007"/>
      <c r="D47" s="252" t="s">
        <v>582</v>
      </c>
      <c r="E47" s="252" t="s">
        <v>583</v>
      </c>
      <c r="F47" s="285" t="s">
        <v>46</v>
      </c>
      <c r="G47" s="1005"/>
    </row>
    <row r="48" spans="3:7" x14ac:dyDescent="0.25">
      <c r="C48" s="1008" t="s">
        <v>584</v>
      </c>
      <c r="D48" s="252" t="s">
        <v>578</v>
      </c>
      <c r="E48" s="252" t="s">
        <v>585</v>
      </c>
      <c r="F48" s="285" t="s">
        <v>46</v>
      </c>
      <c r="G48" s="1005"/>
    </row>
    <row r="49" spans="3:14" x14ac:dyDescent="0.25">
      <c r="C49" s="1008"/>
      <c r="D49" s="252" t="s">
        <v>586</v>
      </c>
      <c r="E49" s="252" t="s">
        <v>587</v>
      </c>
      <c r="F49" s="285" t="s">
        <v>46</v>
      </c>
      <c r="G49" s="1005"/>
    </row>
    <row r="50" spans="3:14" x14ac:dyDescent="0.25">
      <c r="C50" s="1008"/>
      <c r="D50" s="252" t="s">
        <v>582</v>
      </c>
      <c r="E50" s="252" t="s">
        <v>588</v>
      </c>
      <c r="F50" s="285" t="s">
        <v>46</v>
      </c>
      <c r="G50" s="1005"/>
    </row>
    <row r="51" spans="3:14" x14ac:dyDescent="0.25">
      <c r="C51" s="1009" t="s">
        <v>589</v>
      </c>
      <c r="D51" s="252" t="s">
        <v>578</v>
      </c>
      <c r="E51" s="252" t="s">
        <v>155</v>
      </c>
      <c r="F51" s="285" t="s">
        <v>46</v>
      </c>
      <c r="G51" s="1005"/>
    </row>
    <row r="52" spans="3:14" x14ac:dyDescent="0.25">
      <c r="C52" s="1009"/>
      <c r="D52" s="252" t="s">
        <v>586</v>
      </c>
      <c r="E52" s="252" t="s">
        <v>156</v>
      </c>
      <c r="F52" s="285" t="s">
        <v>46</v>
      </c>
      <c r="G52" s="1005"/>
    </row>
    <row r="53" spans="3:14" ht="13.5" thickBot="1" x14ac:dyDescent="0.3">
      <c r="C53" s="1010"/>
      <c r="D53" s="286" t="s">
        <v>582</v>
      </c>
      <c r="E53" s="286" t="s">
        <v>157</v>
      </c>
      <c r="F53" s="287" t="s">
        <v>46</v>
      </c>
      <c r="G53" s="1005"/>
    </row>
    <row r="54" spans="3:14" ht="27.75" customHeight="1" x14ac:dyDescent="0.25">
      <c r="C54" s="1014" t="s">
        <v>576</v>
      </c>
      <c r="D54" s="1014"/>
      <c r="E54" s="1014"/>
      <c r="F54" s="1014"/>
      <c r="G54" s="284"/>
    </row>
    <row r="55" spans="3:14" x14ac:dyDescent="0.25">
      <c r="C55" s="250"/>
      <c r="D55" s="250"/>
      <c r="E55" s="250"/>
      <c r="F55" s="250"/>
      <c r="G55" s="250"/>
    </row>
    <row r="56" spans="3:14" ht="13.5" thickBot="1" x14ac:dyDescent="0.3">
      <c r="C56" s="1002" t="s">
        <v>590</v>
      </c>
      <c r="D56" s="1002"/>
      <c r="E56" s="250"/>
      <c r="F56" s="250"/>
      <c r="G56" s="250"/>
    </row>
    <row r="57" spans="3:14" ht="13.5" thickBot="1" x14ac:dyDescent="0.3">
      <c r="C57" s="299" t="s">
        <v>565</v>
      </c>
      <c r="D57" s="300" t="s">
        <v>566</v>
      </c>
      <c r="E57" s="1003"/>
      <c r="F57" s="250"/>
      <c r="G57" s="250"/>
    </row>
    <row r="58" spans="3:14" ht="25.5" x14ac:dyDescent="0.25">
      <c r="C58" s="290" t="s">
        <v>203</v>
      </c>
      <c r="D58" s="291" t="s">
        <v>592</v>
      </c>
      <c r="E58" s="1003"/>
      <c r="F58" s="250"/>
      <c r="G58" s="250"/>
    </row>
    <row r="59" spans="3:14" ht="25.5" x14ac:dyDescent="0.25">
      <c r="C59" s="276" t="s">
        <v>52</v>
      </c>
      <c r="D59" s="292" t="s">
        <v>593</v>
      </c>
      <c r="E59" s="1003"/>
      <c r="F59" s="250"/>
      <c r="G59" s="250"/>
    </row>
    <row r="60" spans="3:14" ht="26.25" thickBot="1" x14ac:dyDescent="0.3">
      <c r="C60" s="282" t="s">
        <v>562</v>
      </c>
      <c r="D60" s="293" t="s">
        <v>594</v>
      </c>
      <c r="E60" s="1003"/>
      <c r="F60" s="250"/>
      <c r="G60" s="250"/>
    </row>
    <row r="61" spans="3:14" ht="15.75" customHeight="1" thickBot="1" x14ac:dyDescent="0.3">
      <c r="C61" s="1015" t="s">
        <v>591</v>
      </c>
      <c r="D61" s="1016"/>
      <c r="E61" s="1017"/>
      <c r="F61" s="250"/>
      <c r="G61" s="250"/>
    </row>
    <row r="62" spans="3:14" ht="13.5" thickBot="1" x14ac:dyDescent="0.3">
      <c r="C62" s="250"/>
      <c r="D62" s="250"/>
      <c r="E62" s="250"/>
      <c r="F62" s="250"/>
      <c r="G62" s="250"/>
    </row>
    <row r="63" spans="3:14" ht="13.5" thickBot="1" x14ac:dyDescent="0.25">
      <c r="C63" s="1024" t="s">
        <v>595</v>
      </c>
      <c r="D63" s="1025"/>
      <c r="E63" s="1025"/>
      <c r="F63" s="1025"/>
      <c r="G63" s="1026"/>
      <c r="H63" s="254"/>
      <c r="I63" s="254"/>
      <c r="J63" s="254"/>
      <c r="K63" s="254"/>
      <c r="L63" s="254"/>
      <c r="M63" s="254"/>
      <c r="N63" s="254"/>
    </row>
    <row r="64" spans="3:14" ht="33.75" customHeight="1" thickBot="1" x14ac:dyDescent="0.3">
      <c r="C64" s="1018" t="s">
        <v>705</v>
      </c>
      <c r="D64" s="1019"/>
      <c r="E64" s="1019"/>
      <c r="F64" s="1019"/>
      <c r="G64" s="1020"/>
      <c r="H64" s="255"/>
      <c r="I64" s="255"/>
      <c r="J64" s="255"/>
      <c r="K64" s="255"/>
      <c r="L64" s="255"/>
      <c r="M64" s="255"/>
      <c r="N64" s="255"/>
    </row>
    <row r="65" spans="1:14" ht="13.5" thickBot="1" x14ac:dyDescent="0.25">
      <c r="C65" s="256"/>
      <c r="D65" s="256"/>
      <c r="E65" s="256"/>
      <c r="F65" s="256"/>
      <c r="G65" s="256"/>
      <c r="H65" s="256"/>
      <c r="I65" s="256"/>
      <c r="J65" s="256"/>
      <c r="K65" s="256"/>
      <c r="L65" s="256"/>
      <c r="M65" s="256"/>
      <c r="N65" s="256"/>
    </row>
    <row r="66" spans="1:14" ht="12.75" customHeight="1" thickBot="1" x14ac:dyDescent="0.3">
      <c r="C66" s="1021" t="s">
        <v>596</v>
      </c>
      <c r="D66" s="1022"/>
      <c r="E66" s="1022"/>
      <c r="F66" s="1022"/>
      <c r="G66" s="1023"/>
      <c r="H66" s="255"/>
      <c r="I66" s="255"/>
      <c r="J66" s="255"/>
      <c r="K66" s="255"/>
      <c r="L66" s="255"/>
      <c r="M66" s="255"/>
      <c r="N66" s="255"/>
    </row>
    <row r="67" spans="1:14" ht="38.25" x14ac:dyDescent="0.2">
      <c r="C67" s="304" t="s">
        <v>597</v>
      </c>
      <c r="D67" s="304" t="s">
        <v>598</v>
      </c>
      <c r="E67" s="304" t="s">
        <v>599</v>
      </c>
      <c r="F67" s="304" t="s">
        <v>600</v>
      </c>
      <c r="G67" s="304" t="s">
        <v>601</v>
      </c>
      <c r="H67" s="1001"/>
      <c r="I67" s="256"/>
      <c r="J67" s="256"/>
      <c r="K67" s="256"/>
      <c r="L67" s="256"/>
      <c r="M67" s="256"/>
      <c r="N67" s="256"/>
    </row>
    <row r="68" spans="1:14" x14ac:dyDescent="0.2">
      <c r="C68" s="257" t="s">
        <v>203</v>
      </c>
      <c r="D68" s="252" t="s">
        <v>602</v>
      </c>
      <c r="E68" s="252" t="s">
        <v>602</v>
      </c>
      <c r="F68" s="258">
        <v>2</v>
      </c>
      <c r="G68" s="259">
        <v>2</v>
      </c>
      <c r="H68" s="1001"/>
      <c r="I68" s="256"/>
      <c r="J68" s="256"/>
      <c r="K68" s="256"/>
      <c r="L68" s="256"/>
      <c r="M68" s="256"/>
      <c r="N68" s="256"/>
    </row>
    <row r="69" spans="1:14" x14ac:dyDescent="0.2">
      <c r="C69" s="257" t="s">
        <v>203</v>
      </c>
      <c r="D69" s="252" t="s">
        <v>602</v>
      </c>
      <c r="E69" s="252" t="s">
        <v>603</v>
      </c>
      <c r="F69" s="253">
        <v>2</v>
      </c>
      <c r="G69" s="259">
        <v>1</v>
      </c>
      <c r="H69" s="1001"/>
      <c r="I69" s="256"/>
      <c r="J69" s="256"/>
      <c r="K69" s="256"/>
      <c r="L69" s="256"/>
      <c r="M69" s="256"/>
      <c r="N69" s="256"/>
    </row>
    <row r="70" spans="1:14" x14ac:dyDescent="0.2">
      <c r="C70" s="257" t="s">
        <v>203</v>
      </c>
      <c r="D70" s="252" t="s">
        <v>602</v>
      </c>
      <c r="E70" s="252" t="s">
        <v>604</v>
      </c>
      <c r="F70" s="253">
        <v>2</v>
      </c>
      <c r="G70" s="259">
        <v>0</v>
      </c>
      <c r="H70" s="1001"/>
      <c r="I70" s="256"/>
      <c r="J70" s="256"/>
      <c r="K70" s="256"/>
      <c r="L70" s="256"/>
      <c r="M70" s="256"/>
      <c r="N70" s="256"/>
    </row>
    <row r="71" spans="1:14" x14ac:dyDescent="0.2">
      <c r="C71" s="257" t="s">
        <v>203</v>
      </c>
      <c r="D71" s="252" t="s">
        <v>604</v>
      </c>
      <c r="E71" s="252" t="s">
        <v>602</v>
      </c>
      <c r="F71" s="253">
        <v>0</v>
      </c>
      <c r="G71" s="259">
        <v>2</v>
      </c>
      <c r="H71" s="1001"/>
      <c r="I71" s="256"/>
      <c r="J71" s="256"/>
      <c r="K71" s="256"/>
      <c r="L71" s="256"/>
      <c r="M71" s="256"/>
      <c r="N71" s="256"/>
    </row>
    <row r="72" spans="1:14" x14ac:dyDescent="0.2">
      <c r="C72" s="257" t="s">
        <v>605</v>
      </c>
      <c r="D72" s="252" t="s">
        <v>602</v>
      </c>
      <c r="E72" s="252" t="s">
        <v>602</v>
      </c>
      <c r="F72" s="253">
        <v>1</v>
      </c>
      <c r="G72" s="259">
        <v>1</v>
      </c>
      <c r="H72" s="1001"/>
      <c r="I72" s="256"/>
      <c r="J72" s="256"/>
      <c r="K72" s="256"/>
      <c r="L72" s="256"/>
      <c r="M72" s="256"/>
      <c r="N72" s="256"/>
    </row>
    <row r="73" spans="1:14" x14ac:dyDescent="0.2">
      <c r="C73" s="257" t="s">
        <v>605</v>
      </c>
      <c r="D73" s="252" t="s">
        <v>602</v>
      </c>
      <c r="E73" s="252" t="s">
        <v>603</v>
      </c>
      <c r="F73" s="253">
        <v>1</v>
      </c>
      <c r="G73" s="259">
        <v>0</v>
      </c>
      <c r="H73" s="1001"/>
      <c r="I73" s="256"/>
      <c r="J73" s="256"/>
      <c r="K73" s="256"/>
      <c r="L73" s="256"/>
      <c r="M73" s="256"/>
      <c r="N73" s="256"/>
    </row>
    <row r="74" spans="1:14" x14ac:dyDescent="0.2">
      <c r="C74" s="257" t="s">
        <v>605</v>
      </c>
      <c r="D74" s="252" t="s">
        <v>602</v>
      </c>
      <c r="E74" s="252" t="s">
        <v>604</v>
      </c>
      <c r="F74" s="253">
        <v>1</v>
      </c>
      <c r="G74" s="259">
        <v>0</v>
      </c>
      <c r="H74" s="1001"/>
      <c r="I74" s="256"/>
      <c r="J74" s="256"/>
      <c r="K74" s="256"/>
      <c r="L74" s="256"/>
      <c r="M74" s="256"/>
      <c r="N74" s="256"/>
    </row>
    <row r="75" spans="1:14" x14ac:dyDescent="0.2">
      <c r="C75" s="257" t="s">
        <v>605</v>
      </c>
      <c r="D75" s="252" t="s">
        <v>604</v>
      </c>
      <c r="E75" s="252" t="s">
        <v>602</v>
      </c>
      <c r="F75" s="253">
        <v>0</v>
      </c>
      <c r="G75" s="259">
        <v>1</v>
      </c>
      <c r="H75" s="1001"/>
      <c r="I75" s="256"/>
      <c r="J75" s="256"/>
      <c r="K75" s="256"/>
      <c r="L75" s="256"/>
      <c r="M75" s="256"/>
      <c r="N75" s="256"/>
    </row>
    <row r="76" spans="1:14" s="250" customFormat="1" x14ac:dyDescent="0.2">
      <c r="A76" s="248"/>
      <c r="B76" s="248"/>
      <c r="C76" s="256"/>
      <c r="D76" s="256"/>
      <c r="E76" s="256"/>
      <c r="F76" s="256"/>
      <c r="G76" s="256"/>
      <c r="H76" s="256"/>
      <c r="I76" s="256"/>
      <c r="J76" s="256"/>
      <c r="K76" s="256"/>
      <c r="L76" s="256"/>
      <c r="M76" s="256"/>
      <c r="N76" s="256"/>
    </row>
    <row r="77" spans="1:14" s="250" customFormat="1" x14ac:dyDescent="0.25">
      <c r="A77" s="248"/>
      <c r="B77" s="248"/>
    </row>
    <row r="78" spans="1:14" s="250" customFormat="1" x14ac:dyDescent="0.25">
      <c r="A78" s="248"/>
      <c r="B78" s="248"/>
    </row>
    <row r="79" spans="1:14" s="250" customFormat="1" x14ac:dyDescent="0.25">
      <c r="A79" s="248"/>
      <c r="B79" s="248"/>
    </row>
    <row r="80" spans="1:14" s="250" customFormat="1" x14ac:dyDescent="0.25">
      <c r="A80" s="248"/>
      <c r="B80" s="248"/>
    </row>
    <row r="81" spans="1:2" s="250" customFormat="1" x14ac:dyDescent="0.25">
      <c r="A81" s="248"/>
      <c r="B81" s="248"/>
    </row>
    <row r="82" spans="1:2" s="250" customFormat="1" x14ac:dyDescent="0.25">
      <c r="A82" s="248"/>
      <c r="B82" s="248"/>
    </row>
    <row r="83" spans="1:2" s="250" customFormat="1" x14ac:dyDescent="0.25">
      <c r="A83" s="248"/>
      <c r="B83" s="248"/>
    </row>
    <row r="84" spans="1:2" s="250" customFormat="1" x14ac:dyDescent="0.25">
      <c r="A84" s="248"/>
      <c r="B84" s="248"/>
    </row>
    <row r="85" spans="1:2" s="250" customFormat="1" x14ac:dyDescent="0.25">
      <c r="A85" s="248"/>
      <c r="B85" s="248"/>
    </row>
    <row r="86" spans="1:2" s="250" customFormat="1" x14ac:dyDescent="0.25">
      <c r="A86" s="248"/>
      <c r="B86" s="248"/>
    </row>
    <row r="87" spans="1:2" s="250" customFormat="1" x14ac:dyDescent="0.25">
      <c r="A87" s="248"/>
      <c r="B87" s="248"/>
    </row>
    <row r="88" spans="1:2" s="250" customFormat="1" x14ac:dyDescent="0.25">
      <c r="A88" s="248"/>
      <c r="B88" s="248"/>
    </row>
    <row r="89" spans="1:2" s="250" customFormat="1" x14ac:dyDescent="0.25">
      <c r="A89" s="248"/>
      <c r="B89" s="248"/>
    </row>
    <row r="90" spans="1:2" s="250" customFormat="1" x14ac:dyDescent="0.25">
      <c r="A90" s="248"/>
      <c r="B90" s="248"/>
    </row>
    <row r="91" spans="1:2" s="250" customFormat="1" x14ac:dyDescent="0.25">
      <c r="A91" s="248"/>
      <c r="B91" s="248"/>
    </row>
    <row r="92" spans="1:2" s="250" customFormat="1" x14ac:dyDescent="0.25">
      <c r="A92" s="248"/>
      <c r="B92" s="248"/>
    </row>
    <row r="93" spans="1:2" s="250" customFormat="1" x14ac:dyDescent="0.25">
      <c r="A93" s="248"/>
      <c r="B93" s="248"/>
    </row>
    <row r="94" spans="1:2" s="250" customFormat="1" x14ac:dyDescent="0.25">
      <c r="A94" s="248"/>
      <c r="B94" s="248"/>
    </row>
    <row r="95" spans="1:2" s="250" customFormat="1" x14ac:dyDescent="0.25">
      <c r="A95" s="248"/>
      <c r="B95" s="248"/>
    </row>
    <row r="96" spans="1:2" s="250" customFormat="1" x14ac:dyDescent="0.25">
      <c r="A96" s="248"/>
      <c r="B96" s="248"/>
    </row>
    <row r="97" spans="1:2" s="250" customFormat="1" x14ac:dyDescent="0.25">
      <c r="A97" s="248"/>
      <c r="B97" s="248"/>
    </row>
    <row r="98" spans="1:2" s="250" customFormat="1" x14ac:dyDescent="0.25">
      <c r="A98" s="248"/>
      <c r="B98" s="248"/>
    </row>
    <row r="99" spans="1:2" s="250" customFormat="1" x14ac:dyDescent="0.25">
      <c r="A99" s="248"/>
      <c r="B99" s="248"/>
    </row>
    <row r="100" spans="1:2" s="250" customFormat="1" x14ac:dyDescent="0.25">
      <c r="A100" s="248"/>
      <c r="B100" s="248"/>
    </row>
    <row r="101" spans="1:2" s="250" customFormat="1" x14ac:dyDescent="0.25">
      <c r="A101" s="248"/>
      <c r="B101" s="248"/>
    </row>
    <row r="102" spans="1:2" s="250" customFormat="1" x14ac:dyDescent="0.25">
      <c r="A102" s="248"/>
      <c r="B102" s="248"/>
    </row>
    <row r="103" spans="1:2" s="250" customFormat="1" x14ac:dyDescent="0.25">
      <c r="A103" s="248"/>
      <c r="B103" s="248"/>
    </row>
    <row r="104" spans="1:2" s="250" customFormat="1" x14ac:dyDescent="0.25">
      <c r="A104" s="248"/>
      <c r="B104" s="248"/>
    </row>
    <row r="105" spans="1:2" s="250" customFormat="1" x14ac:dyDescent="0.25">
      <c r="A105" s="248"/>
      <c r="B105" s="248"/>
    </row>
    <row r="106" spans="1:2" s="250" customFormat="1" x14ac:dyDescent="0.25">
      <c r="A106" s="248"/>
      <c r="B106" s="248"/>
    </row>
    <row r="107" spans="1:2" s="250" customFormat="1" x14ac:dyDescent="0.25">
      <c r="A107" s="248"/>
      <c r="B107" s="248"/>
    </row>
    <row r="108" spans="1:2" s="250" customFormat="1" x14ac:dyDescent="0.25">
      <c r="A108" s="248"/>
      <c r="B108" s="248"/>
    </row>
    <row r="109" spans="1:2" s="250" customFormat="1" x14ac:dyDescent="0.25">
      <c r="A109" s="248"/>
      <c r="B109" s="248"/>
    </row>
    <row r="110" spans="1:2" s="250" customFormat="1" x14ac:dyDescent="0.25">
      <c r="A110" s="248"/>
      <c r="B110" s="248"/>
    </row>
    <row r="111" spans="1:2" s="250" customFormat="1" x14ac:dyDescent="0.25">
      <c r="A111" s="248"/>
      <c r="B111" s="248"/>
    </row>
    <row r="112" spans="1:2" s="250" customFormat="1" x14ac:dyDescent="0.25">
      <c r="A112" s="248"/>
      <c r="B112" s="248"/>
    </row>
    <row r="113" spans="1:2" s="250" customFormat="1" x14ac:dyDescent="0.25">
      <c r="A113" s="248"/>
      <c r="B113" s="248"/>
    </row>
    <row r="114" spans="1:2" s="250" customFormat="1" x14ac:dyDescent="0.25">
      <c r="A114" s="248"/>
      <c r="B114" s="248"/>
    </row>
    <row r="115" spans="1:2" s="250" customFormat="1" x14ac:dyDescent="0.25">
      <c r="A115" s="248"/>
      <c r="B115" s="248"/>
    </row>
    <row r="116" spans="1:2" s="250" customFormat="1" x14ac:dyDescent="0.25">
      <c r="A116" s="248"/>
      <c r="B116" s="248"/>
    </row>
    <row r="117" spans="1:2" s="250" customFormat="1" x14ac:dyDescent="0.25">
      <c r="A117" s="248"/>
      <c r="B117" s="248"/>
    </row>
    <row r="118" spans="1:2" s="250" customFormat="1" x14ac:dyDescent="0.25">
      <c r="A118" s="248"/>
      <c r="B118" s="248"/>
    </row>
    <row r="119" spans="1:2" s="250" customFormat="1" x14ac:dyDescent="0.25">
      <c r="A119" s="248"/>
      <c r="B119" s="248"/>
    </row>
    <row r="120" spans="1:2" s="250" customFormat="1" x14ac:dyDescent="0.25">
      <c r="A120" s="248"/>
      <c r="B120" s="248"/>
    </row>
    <row r="121" spans="1:2" s="250" customFormat="1" x14ac:dyDescent="0.25">
      <c r="A121" s="248"/>
      <c r="B121" s="248"/>
    </row>
    <row r="122" spans="1:2" s="250" customFormat="1" x14ac:dyDescent="0.25">
      <c r="A122" s="248"/>
      <c r="B122" s="248"/>
    </row>
    <row r="123" spans="1:2" s="250" customFormat="1" x14ac:dyDescent="0.25">
      <c r="A123" s="248"/>
      <c r="B123" s="248"/>
    </row>
    <row r="124" spans="1:2" s="250" customFormat="1" x14ac:dyDescent="0.25">
      <c r="A124" s="248"/>
      <c r="B124" s="248"/>
    </row>
    <row r="125" spans="1:2" s="250" customFormat="1" x14ac:dyDescent="0.25">
      <c r="A125" s="248"/>
      <c r="B125" s="248"/>
    </row>
    <row r="126" spans="1:2" s="250" customFormat="1" x14ac:dyDescent="0.25">
      <c r="A126" s="248"/>
      <c r="B126" s="248"/>
    </row>
    <row r="127" spans="1:2" s="250" customFormat="1" x14ac:dyDescent="0.25">
      <c r="A127" s="248"/>
      <c r="B127" s="248"/>
    </row>
    <row r="128" spans="1:2" s="250" customFormat="1" x14ac:dyDescent="0.25">
      <c r="A128" s="248"/>
      <c r="B128" s="248"/>
    </row>
    <row r="129" spans="1:2" s="250" customFormat="1" x14ac:dyDescent="0.25">
      <c r="A129" s="248"/>
      <c r="B129" s="248"/>
    </row>
    <row r="130" spans="1:2" s="250" customFormat="1" x14ac:dyDescent="0.25">
      <c r="A130" s="248"/>
      <c r="B130" s="248"/>
    </row>
    <row r="131" spans="1:2" s="250" customFormat="1" x14ac:dyDescent="0.25">
      <c r="A131" s="248"/>
      <c r="B131" s="248"/>
    </row>
    <row r="132" spans="1:2" s="250" customFormat="1" x14ac:dyDescent="0.25">
      <c r="A132" s="248"/>
      <c r="B132" s="248"/>
    </row>
    <row r="133" spans="1:2" s="250" customFormat="1" x14ac:dyDescent="0.25">
      <c r="A133" s="248"/>
      <c r="B133" s="248"/>
    </row>
    <row r="134" spans="1:2" s="250" customFormat="1" x14ac:dyDescent="0.25">
      <c r="A134" s="248"/>
      <c r="B134" s="248"/>
    </row>
    <row r="135" spans="1:2" s="250" customFormat="1" x14ac:dyDescent="0.25">
      <c r="A135" s="248"/>
      <c r="B135" s="248"/>
    </row>
    <row r="136" spans="1:2" s="250" customFormat="1" x14ac:dyDescent="0.25">
      <c r="A136" s="248"/>
      <c r="B136" s="248"/>
    </row>
    <row r="137" spans="1:2" s="250" customFormat="1" x14ac:dyDescent="0.25">
      <c r="A137" s="248"/>
      <c r="B137" s="248"/>
    </row>
    <row r="138" spans="1:2" s="250" customFormat="1" x14ac:dyDescent="0.25">
      <c r="A138" s="248"/>
      <c r="B138" s="248"/>
    </row>
    <row r="139" spans="1:2" s="250" customFormat="1" x14ac:dyDescent="0.25">
      <c r="A139" s="248"/>
      <c r="B139" s="248"/>
    </row>
    <row r="140" spans="1:2" s="250" customFormat="1" x14ac:dyDescent="0.25">
      <c r="A140" s="248"/>
      <c r="B140" s="248"/>
    </row>
    <row r="141" spans="1:2" s="250" customFormat="1" x14ac:dyDescent="0.25">
      <c r="A141" s="248"/>
      <c r="B141" s="248"/>
    </row>
    <row r="142" spans="1:2" s="250" customFormat="1" x14ac:dyDescent="0.25">
      <c r="A142" s="248"/>
      <c r="B142" s="248"/>
    </row>
    <row r="143" spans="1:2" s="250" customFormat="1" x14ac:dyDescent="0.25">
      <c r="A143" s="248"/>
      <c r="B143" s="248"/>
    </row>
    <row r="144" spans="1:2" s="250" customFormat="1" x14ac:dyDescent="0.25">
      <c r="A144" s="248"/>
      <c r="B144" s="248"/>
    </row>
    <row r="145" spans="1:2" s="250" customFormat="1" x14ac:dyDescent="0.25">
      <c r="A145" s="248"/>
      <c r="B145" s="248"/>
    </row>
    <row r="146" spans="1:2" s="250" customFormat="1" x14ac:dyDescent="0.25">
      <c r="A146" s="248"/>
      <c r="B146" s="248"/>
    </row>
    <row r="147" spans="1:2" s="250" customFormat="1" x14ac:dyDescent="0.25">
      <c r="A147" s="248"/>
      <c r="B147" s="248"/>
    </row>
    <row r="148" spans="1:2" s="250" customFormat="1" x14ac:dyDescent="0.25">
      <c r="A148" s="248"/>
      <c r="B148" s="248"/>
    </row>
    <row r="149" spans="1:2" s="250" customFormat="1" x14ac:dyDescent="0.25">
      <c r="A149" s="248"/>
      <c r="B149" s="248"/>
    </row>
    <row r="150" spans="1:2" s="250" customFormat="1" x14ac:dyDescent="0.25">
      <c r="A150" s="248"/>
      <c r="B150" s="248"/>
    </row>
    <row r="151" spans="1:2" s="250" customFormat="1" x14ac:dyDescent="0.25">
      <c r="A151" s="248"/>
      <c r="B151" s="248"/>
    </row>
    <row r="152" spans="1:2" s="250" customFormat="1" x14ac:dyDescent="0.25">
      <c r="A152" s="248"/>
      <c r="B152" s="248"/>
    </row>
    <row r="153" spans="1:2" s="250" customFormat="1" x14ac:dyDescent="0.25">
      <c r="A153" s="248"/>
      <c r="B153" s="248"/>
    </row>
    <row r="154" spans="1:2" s="250" customFormat="1" x14ac:dyDescent="0.25">
      <c r="A154" s="248"/>
      <c r="B154" s="248"/>
    </row>
    <row r="155" spans="1:2" s="250" customFormat="1" x14ac:dyDescent="0.25">
      <c r="A155" s="248"/>
      <c r="B155" s="248"/>
    </row>
    <row r="156" spans="1:2" s="250" customFormat="1" x14ac:dyDescent="0.25">
      <c r="A156" s="248"/>
      <c r="B156" s="248"/>
    </row>
    <row r="157" spans="1:2" s="250" customFormat="1" x14ac:dyDescent="0.25">
      <c r="A157" s="248"/>
      <c r="B157" s="248"/>
    </row>
    <row r="158" spans="1:2" s="250" customFormat="1" x14ac:dyDescent="0.25">
      <c r="A158" s="248"/>
      <c r="B158" s="248"/>
    </row>
    <row r="159" spans="1:2" s="250" customFormat="1" x14ac:dyDescent="0.25">
      <c r="A159" s="248"/>
      <c r="B159" s="248"/>
    </row>
    <row r="160" spans="1:2" s="250" customFormat="1" x14ac:dyDescent="0.25">
      <c r="A160" s="248"/>
      <c r="B160" s="248"/>
    </row>
    <row r="161" spans="1:2" s="250" customFormat="1" x14ac:dyDescent="0.25">
      <c r="A161" s="248"/>
      <c r="B161" s="248"/>
    </row>
    <row r="162" spans="1:2" s="250" customFormat="1" x14ac:dyDescent="0.25">
      <c r="A162" s="248"/>
      <c r="B162" s="248"/>
    </row>
    <row r="163" spans="1:2" s="250" customFormat="1" x14ac:dyDescent="0.25">
      <c r="A163" s="248"/>
      <c r="B163" s="248"/>
    </row>
    <row r="164" spans="1:2" s="250" customFormat="1" x14ac:dyDescent="0.25">
      <c r="A164" s="248"/>
      <c r="B164" s="248"/>
    </row>
    <row r="165" spans="1:2" s="250" customFormat="1" x14ac:dyDescent="0.25">
      <c r="A165" s="248"/>
      <c r="B165" s="248"/>
    </row>
    <row r="166" spans="1:2" s="250" customFormat="1" x14ac:dyDescent="0.25">
      <c r="A166" s="248"/>
      <c r="B166" s="248"/>
    </row>
    <row r="167" spans="1:2" s="250" customFormat="1" x14ac:dyDescent="0.25">
      <c r="A167" s="248"/>
      <c r="B167" s="248"/>
    </row>
    <row r="168" spans="1:2" s="250" customFormat="1" x14ac:dyDescent="0.25">
      <c r="A168" s="248"/>
      <c r="B168" s="248"/>
    </row>
    <row r="169" spans="1:2" s="250" customFormat="1" x14ac:dyDescent="0.25">
      <c r="A169" s="248"/>
      <c r="B169" s="248"/>
    </row>
    <row r="170" spans="1:2" s="250" customFormat="1" x14ac:dyDescent="0.25">
      <c r="A170" s="248"/>
      <c r="B170" s="248"/>
    </row>
    <row r="171" spans="1:2" s="250" customFormat="1" x14ac:dyDescent="0.25">
      <c r="A171" s="248"/>
      <c r="B171" s="248"/>
    </row>
    <row r="172" spans="1:2" s="250" customFormat="1" x14ac:dyDescent="0.25">
      <c r="A172" s="248"/>
      <c r="B172" s="248"/>
    </row>
    <row r="173" spans="1:2" s="250" customFormat="1" x14ac:dyDescent="0.25">
      <c r="A173" s="248"/>
      <c r="B173" s="248"/>
    </row>
    <row r="174" spans="1:2" s="250" customFormat="1" x14ac:dyDescent="0.25">
      <c r="A174" s="248"/>
      <c r="B174" s="248"/>
    </row>
    <row r="175" spans="1:2" s="250" customFormat="1" x14ac:dyDescent="0.25">
      <c r="A175" s="248"/>
      <c r="B175" s="248"/>
    </row>
    <row r="176" spans="1:2" s="250" customFormat="1" x14ac:dyDescent="0.25">
      <c r="A176" s="248"/>
      <c r="B176" s="248"/>
    </row>
    <row r="177" spans="1:2" s="250" customFormat="1" x14ac:dyDescent="0.25">
      <c r="A177" s="248"/>
      <c r="B177" s="248"/>
    </row>
    <row r="178" spans="1:2" s="250" customFormat="1" x14ac:dyDescent="0.25">
      <c r="A178" s="248"/>
      <c r="B178" s="248"/>
    </row>
    <row r="179" spans="1:2" s="250" customFormat="1" x14ac:dyDescent="0.25">
      <c r="A179" s="248"/>
      <c r="B179" s="248"/>
    </row>
    <row r="180" spans="1:2" s="250" customFormat="1" x14ac:dyDescent="0.25">
      <c r="A180" s="248"/>
      <c r="B180" s="248"/>
    </row>
    <row r="181" spans="1:2" s="250" customFormat="1" x14ac:dyDescent="0.25">
      <c r="A181" s="248"/>
      <c r="B181" s="248"/>
    </row>
    <row r="182" spans="1:2" s="250" customFormat="1" x14ac:dyDescent="0.25">
      <c r="A182" s="248"/>
      <c r="B182" s="248"/>
    </row>
    <row r="183" spans="1:2" s="250" customFormat="1" x14ac:dyDescent="0.25">
      <c r="A183" s="248"/>
      <c r="B183" s="248"/>
    </row>
    <row r="184" spans="1:2" s="250" customFormat="1" x14ac:dyDescent="0.25">
      <c r="A184" s="248"/>
      <c r="B184" s="248"/>
    </row>
    <row r="185" spans="1:2" s="250" customFormat="1" x14ac:dyDescent="0.25">
      <c r="A185" s="248"/>
      <c r="B185" s="248"/>
    </row>
    <row r="186" spans="1:2" s="250" customFormat="1" x14ac:dyDescent="0.25">
      <c r="A186" s="248"/>
      <c r="B186" s="248"/>
    </row>
    <row r="187" spans="1:2" s="250" customFormat="1" x14ac:dyDescent="0.25">
      <c r="A187" s="248"/>
      <c r="B187" s="248"/>
    </row>
    <row r="188" spans="1:2" s="250" customFormat="1" x14ac:dyDescent="0.25">
      <c r="A188" s="248"/>
      <c r="B188" s="248"/>
    </row>
    <row r="189" spans="1:2" s="250" customFormat="1" x14ac:dyDescent="0.25">
      <c r="A189" s="248"/>
      <c r="B189" s="248"/>
    </row>
    <row r="190" spans="1:2" s="250" customFormat="1" x14ac:dyDescent="0.25">
      <c r="A190" s="248"/>
      <c r="B190" s="248"/>
    </row>
    <row r="191" spans="1:2" s="250" customFormat="1" x14ac:dyDescent="0.25">
      <c r="A191" s="248"/>
      <c r="B191" s="248"/>
    </row>
    <row r="192" spans="1:2" s="250" customFormat="1" x14ac:dyDescent="0.25">
      <c r="A192" s="248"/>
      <c r="B192" s="248"/>
    </row>
    <row r="193" spans="1:2" s="250" customFormat="1" x14ac:dyDescent="0.25">
      <c r="A193" s="248"/>
      <c r="B193" s="248"/>
    </row>
    <row r="194" spans="1:2" s="250" customFormat="1" x14ac:dyDescent="0.25">
      <c r="A194" s="248"/>
      <c r="B194" s="248"/>
    </row>
    <row r="195" spans="1:2" s="250" customFormat="1" x14ac:dyDescent="0.25">
      <c r="A195" s="248"/>
      <c r="B195" s="248"/>
    </row>
    <row r="196" spans="1:2" s="250" customFormat="1" x14ac:dyDescent="0.25">
      <c r="A196" s="248"/>
      <c r="B196" s="248"/>
    </row>
    <row r="197" spans="1:2" s="250" customFormat="1" x14ac:dyDescent="0.25">
      <c r="A197" s="248"/>
      <c r="B197" s="248"/>
    </row>
    <row r="198" spans="1:2" s="250" customFormat="1" x14ac:dyDescent="0.25">
      <c r="A198" s="248"/>
      <c r="B198" s="248"/>
    </row>
    <row r="199" spans="1:2" s="250" customFormat="1" x14ac:dyDescent="0.25">
      <c r="A199" s="248"/>
      <c r="B199" s="248"/>
    </row>
    <row r="200" spans="1:2" s="250" customFormat="1" x14ac:dyDescent="0.25">
      <c r="A200" s="248"/>
      <c r="B200" s="248"/>
    </row>
    <row r="201" spans="1:2" s="250" customFormat="1" x14ac:dyDescent="0.25">
      <c r="A201" s="248"/>
      <c r="B201" s="248"/>
    </row>
    <row r="202" spans="1:2" s="250" customFormat="1" x14ac:dyDescent="0.25">
      <c r="A202" s="248"/>
      <c r="B202" s="248"/>
    </row>
    <row r="203" spans="1:2" s="250" customFormat="1" x14ac:dyDescent="0.25">
      <c r="A203" s="248"/>
      <c r="B203" s="248"/>
    </row>
    <row r="204" spans="1:2" s="250" customFormat="1" x14ac:dyDescent="0.25">
      <c r="A204" s="248"/>
      <c r="B204" s="248"/>
    </row>
    <row r="205" spans="1:2" s="250" customFormat="1" x14ac:dyDescent="0.25">
      <c r="A205" s="248"/>
      <c r="B205" s="248"/>
    </row>
    <row r="206" spans="1:2" s="250" customFormat="1" x14ac:dyDescent="0.25">
      <c r="A206" s="248"/>
      <c r="B206" s="248"/>
    </row>
    <row r="207" spans="1:2" s="250" customFormat="1" x14ac:dyDescent="0.25">
      <c r="A207" s="248"/>
      <c r="B207" s="248"/>
    </row>
    <row r="208" spans="1:2" s="250" customFormat="1" x14ac:dyDescent="0.25">
      <c r="A208" s="248"/>
      <c r="B208" s="248"/>
    </row>
    <row r="209" spans="1:2" s="250" customFormat="1" x14ac:dyDescent="0.25">
      <c r="A209" s="248"/>
      <c r="B209" s="248"/>
    </row>
    <row r="210" spans="1:2" s="250" customFormat="1" x14ac:dyDescent="0.25">
      <c r="A210" s="248"/>
      <c r="B210" s="248"/>
    </row>
    <row r="211" spans="1:2" s="250" customFormat="1" x14ac:dyDescent="0.25">
      <c r="A211" s="248"/>
      <c r="B211" s="248"/>
    </row>
    <row r="212" spans="1:2" s="250" customFormat="1" x14ac:dyDescent="0.25">
      <c r="A212" s="248"/>
      <c r="B212" s="248"/>
    </row>
    <row r="213" spans="1:2" s="250" customFormat="1" x14ac:dyDescent="0.25">
      <c r="A213" s="248"/>
      <c r="B213" s="248"/>
    </row>
    <row r="214" spans="1:2" s="250" customFormat="1" x14ac:dyDescent="0.25">
      <c r="A214" s="248"/>
      <c r="B214" s="248"/>
    </row>
    <row r="215" spans="1:2" s="250" customFormat="1" x14ac:dyDescent="0.25">
      <c r="A215" s="248"/>
      <c r="B215" s="248"/>
    </row>
    <row r="216" spans="1:2" s="250" customFormat="1" x14ac:dyDescent="0.25">
      <c r="A216" s="248"/>
      <c r="B216" s="248"/>
    </row>
    <row r="217" spans="1:2" s="250" customFormat="1" x14ac:dyDescent="0.25">
      <c r="A217" s="248"/>
      <c r="B217" s="248"/>
    </row>
    <row r="218" spans="1:2" s="250" customFormat="1" x14ac:dyDescent="0.25">
      <c r="A218" s="248"/>
      <c r="B218" s="248"/>
    </row>
    <row r="219" spans="1:2" s="250" customFormat="1" x14ac:dyDescent="0.25">
      <c r="A219" s="248"/>
      <c r="B219" s="248"/>
    </row>
    <row r="220" spans="1:2" s="250" customFormat="1" x14ac:dyDescent="0.25">
      <c r="A220" s="248"/>
      <c r="B220" s="248"/>
    </row>
    <row r="221" spans="1:2" s="250" customFormat="1" x14ac:dyDescent="0.25">
      <c r="A221" s="248"/>
      <c r="B221" s="248"/>
    </row>
    <row r="222" spans="1:2" s="250" customFormat="1" x14ac:dyDescent="0.25">
      <c r="A222" s="248"/>
      <c r="B222" s="248"/>
    </row>
    <row r="223" spans="1:2" s="250" customFormat="1" x14ac:dyDescent="0.25">
      <c r="A223" s="248"/>
      <c r="B223" s="248"/>
    </row>
    <row r="224" spans="1:2" s="250" customFormat="1" x14ac:dyDescent="0.25">
      <c r="A224" s="248"/>
      <c r="B224" s="248"/>
    </row>
    <row r="225" spans="1:2" s="250" customFormat="1" x14ac:dyDescent="0.25">
      <c r="A225" s="248"/>
      <c r="B225" s="248"/>
    </row>
    <row r="226" spans="1:2" s="250" customFormat="1" x14ac:dyDescent="0.25">
      <c r="A226" s="248"/>
      <c r="B226" s="248"/>
    </row>
    <row r="227" spans="1:2" s="250" customFormat="1" x14ac:dyDescent="0.25">
      <c r="A227" s="248"/>
      <c r="B227" s="248"/>
    </row>
    <row r="228" spans="1:2" s="250" customFormat="1" x14ac:dyDescent="0.25">
      <c r="A228" s="248"/>
      <c r="B228" s="248"/>
    </row>
    <row r="229" spans="1:2" s="250" customFormat="1" x14ac:dyDescent="0.25">
      <c r="A229" s="248"/>
      <c r="B229" s="248"/>
    </row>
    <row r="230" spans="1:2" s="250" customFormat="1" x14ac:dyDescent="0.25">
      <c r="A230" s="248"/>
      <c r="B230" s="248"/>
    </row>
    <row r="231" spans="1:2" s="250" customFormat="1" x14ac:dyDescent="0.25">
      <c r="A231" s="248"/>
      <c r="B231" s="248"/>
    </row>
    <row r="232" spans="1:2" s="250" customFormat="1" x14ac:dyDescent="0.25">
      <c r="A232" s="248"/>
      <c r="B232" s="248"/>
    </row>
    <row r="233" spans="1:2" s="250" customFormat="1" x14ac:dyDescent="0.25">
      <c r="A233" s="248"/>
      <c r="B233" s="248"/>
    </row>
    <row r="234" spans="1:2" s="250" customFormat="1" x14ac:dyDescent="0.25">
      <c r="A234" s="248"/>
      <c r="B234" s="248"/>
    </row>
    <row r="235" spans="1:2" s="250" customFormat="1" x14ac:dyDescent="0.25">
      <c r="A235" s="248"/>
      <c r="B235" s="248"/>
    </row>
    <row r="236" spans="1:2" s="250" customFormat="1" x14ac:dyDescent="0.25">
      <c r="A236" s="248"/>
      <c r="B236" s="248"/>
    </row>
    <row r="237" spans="1:2" s="250" customFormat="1" x14ac:dyDescent="0.25">
      <c r="A237" s="248"/>
      <c r="B237" s="248"/>
    </row>
    <row r="238" spans="1:2" s="250" customFormat="1" x14ac:dyDescent="0.25">
      <c r="A238" s="248"/>
      <c r="B238" s="248"/>
    </row>
    <row r="239" spans="1:2" s="250" customFormat="1" x14ac:dyDescent="0.25">
      <c r="A239" s="248"/>
      <c r="B239" s="248"/>
    </row>
    <row r="240" spans="1:2" s="250" customFormat="1" x14ac:dyDescent="0.25">
      <c r="A240" s="248"/>
      <c r="B240" s="248"/>
    </row>
    <row r="241" spans="1:2" s="250" customFormat="1" x14ac:dyDescent="0.25">
      <c r="A241" s="248"/>
      <c r="B241" s="248"/>
    </row>
    <row r="242" spans="1:2" s="250" customFormat="1" x14ac:dyDescent="0.25">
      <c r="A242" s="248"/>
      <c r="B242" s="248"/>
    </row>
    <row r="243" spans="1:2" s="250" customFormat="1" x14ac:dyDescent="0.25">
      <c r="A243" s="248"/>
      <c r="B243" s="248"/>
    </row>
    <row r="244" spans="1:2" s="250" customFormat="1" x14ac:dyDescent="0.25">
      <c r="A244" s="248"/>
      <c r="B244" s="248"/>
    </row>
    <row r="245" spans="1:2" s="250" customFormat="1" x14ac:dyDescent="0.25">
      <c r="A245" s="248"/>
      <c r="B245" s="248"/>
    </row>
    <row r="246" spans="1:2" s="250" customFormat="1" x14ac:dyDescent="0.25">
      <c r="A246" s="248"/>
      <c r="B246" s="248"/>
    </row>
    <row r="247" spans="1:2" s="250" customFormat="1" x14ac:dyDescent="0.25">
      <c r="A247" s="248"/>
      <c r="B247" s="248"/>
    </row>
    <row r="248" spans="1:2" s="250" customFormat="1" x14ac:dyDescent="0.25">
      <c r="A248" s="248"/>
      <c r="B248" s="248"/>
    </row>
    <row r="249" spans="1:2" s="250" customFormat="1" x14ac:dyDescent="0.25">
      <c r="A249" s="248"/>
      <c r="B249" s="248"/>
    </row>
    <row r="250" spans="1:2" s="250" customFormat="1" x14ac:dyDescent="0.25">
      <c r="A250" s="248"/>
      <c r="B250" s="248"/>
    </row>
    <row r="251" spans="1:2" s="250" customFormat="1" x14ac:dyDescent="0.25">
      <c r="A251" s="248"/>
      <c r="B251" s="248"/>
    </row>
    <row r="252" spans="1:2" s="250" customFormat="1" x14ac:dyDescent="0.25">
      <c r="A252" s="248"/>
      <c r="B252" s="248"/>
    </row>
    <row r="253" spans="1:2" s="250" customFormat="1" x14ac:dyDescent="0.25">
      <c r="A253" s="248"/>
      <c r="B253" s="248"/>
    </row>
    <row r="254" spans="1:2" s="250" customFormat="1" x14ac:dyDescent="0.25">
      <c r="A254" s="248"/>
      <c r="B254" s="248"/>
    </row>
    <row r="255" spans="1:2" s="250" customFormat="1" x14ac:dyDescent="0.25">
      <c r="A255" s="248"/>
      <c r="B255" s="248"/>
    </row>
    <row r="256" spans="1:2" s="250" customFormat="1" x14ac:dyDescent="0.25">
      <c r="A256" s="248"/>
      <c r="B256" s="248"/>
    </row>
    <row r="257" spans="1:2" s="250" customFormat="1" x14ac:dyDescent="0.25">
      <c r="A257" s="248"/>
      <c r="B257" s="248"/>
    </row>
    <row r="258" spans="1:2" s="250" customFormat="1" x14ac:dyDescent="0.25">
      <c r="A258" s="248"/>
      <c r="B258" s="248"/>
    </row>
    <row r="259" spans="1:2" s="250" customFormat="1" x14ac:dyDescent="0.25">
      <c r="A259" s="248"/>
      <c r="B259" s="248"/>
    </row>
    <row r="260" spans="1:2" s="250" customFormat="1" x14ac:dyDescent="0.25">
      <c r="A260" s="248"/>
      <c r="B260" s="248"/>
    </row>
    <row r="261" spans="1:2" s="250" customFormat="1" x14ac:dyDescent="0.25">
      <c r="A261" s="248"/>
      <c r="B261" s="248"/>
    </row>
    <row r="262" spans="1:2" s="250" customFormat="1" x14ac:dyDescent="0.25">
      <c r="A262" s="248"/>
      <c r="B262" s="248"/>
    </row>
    <row r="263" spans="1:2" s="250" customFormat="1" x14ac:dyDescent="0.25">
      <c r="A263" s="248"/>
      <c r="B263" s="248"/>
    </row>
    <row r="264" spans="1:2" s="250" customFormat="1" x14ac:dyDescent="0.25">
      <c r="A264" s="248"/>
      <c r="B264" s="248"/>
    </row>
    <row r="265" spans="1:2" s="250" customFormat="1" x14ac:dyDescent="0.25">
      <c r="A265" s="248"/>
      <c r="B265" s="248"/>
    </row>
    <row r="266" spans="1:2" s="250" customFormat="1" x14ac:dyDescent="0.25">
      <c r="A266" s="248"/>
      <c r="B266" s="248"/>
    </row>
    <row r="267" spans="1:2" s="250" customFormat="1" x14ac:dyDescent="0.25">
      <c r="A267" s="248"/>
      <c r="B267" s="248"/>
    </row>
    <row r="268" spans="1:2" s="250" customFormat="1" x14ac:dyDescent="0.25">
      <c r="A268" s="248"/>
      <c r="B268" s="248"/>
    </row>
    <row r="269" spans="1:2" s="250" customFormat="1" x14ac:dyDescent="0.25">
      <c r="A269" s="248"/>
      <c r="B269" s="248"/>
    </row>
    <row r="270" spans="1:2" s="250" customFormat="1" x14ac:dyDescent="0.25">
      <c r="A270" s="248"/>
      <c r="B270" s="248"/>
    </row>
    <row r="271" spans="1:2" s="250" customFormat="1" x14ac:dyDescent="0.25">
      <c r="A271" s="248"/>
      <c r="B271" s="248"/>
    </row>
    <row r="272" spans="1:2" s="250" customFormat="1" x14ac:dyDescent="0.25">
      <c r="A272" s="248"/>
      <c r="B272" s="248"/>
    </row>
    <row r="273" spans="1:2" s="250" customFormat="1" x14ac:dyDescent="0.25">
      <c r="A273" s="248"/>
      <c r="B273" s="248"/>
    </row>
    <row r="274" spans="1:2" s="250" customFormat="1" x14ac:dyDescent="0.25">
      <c r="A274" s="248"/>
      <c r="B274" s="248"/>
    </row>
    <row r="275" spans="1:2" s="250" customFormat="1" x14ac:dyDescent="0.25">
      <c r="A275" s="248"/>
      <c r="B275" s="248"/>
    </row>
    <row r="276" spans="1:2" s="250" customFormat="1" x14ac:dyDescent="0.25">
      <c r="A276" s="248"/>
      <c r="B276" s="248"/>
    </row>
    <row r="277" spans="1:2" s="250" customFormat="1" x14ac:dyDescent="0.25">
      <c r="A277" s="248"/>
      <c r="B277" s="248"/>
    </row>
    <row r="278" spans="1:2" s="250" customFormat="1" x14ac:dyDescent="0.25">
      <c r="A278" s="248"/>
      <c r="B278" s="248"/>
    </row>
    <row r="279" spans="1:2" s="250" customFormat="1" x14ac:dyDescent="0.25">
      <c r="A279" s="248"/>
      <c r="B279" s="248"/>
    </row>
    <row r="280" spans="1:2" s="250" customFormat="1" x14ac:dyDescent="0.25">
      <c r="A280" s="248"/>
      <c r="B280" s="248"/>
    </row>
    <row r="281" spans="1:2" s="250" customFormat="1" x14ac:dyDescent="0.25">
      <c r="A281" s="248"/>
      <c r="B281" s="248"/>
    </row>
    <row r="282" spans="1:2" s="250" customFormat="1" x14ac:dyDescent="0.25">
      <c r="A282" s="248"/>
      <c r="B282" s="248"/>
    </row>
    <row r="283" spans="1:2" s="250" customFormat="1" x14ac:dyDescent="0.25">
      <c r="A283" s="248"/>
      <c r="B283" s="248"/>
    </row>
    <row r="284" spans="1:2" s="250" customFormat="1" x14ac:dyDescent="0.25">
      <c r="A284" s="248"/>
      <c r="B284" s="248"/>
    </row>
    <row r="285" spans="1:2" s="250" customFormat="1" x14ac:dyDescent="0.25">
      <c r="A285" s="248"/>
      <c r="B285" s="248"/>
    </row>
    <row r="286" spans="1:2" s="250" customFormat="1" x14ac:dyDescent="0.25">
      <c r="A286" s="248"/>
      <c r="B286" s="248"/>
    </row>
    <row r="287" spans="1:2" s="250" customFormat="1" x14ac:dyDescent="0.25">
      <c r="A287" s="248"/>
      <c r="B287" s="248"/>
    </row>
    <row r="288" spans="1:2" s="250" customFormat="1" x14ac:dyDescent="0.25">
      <c r="A288" s="248"/>
      <c r="B288" s="248"/>
    </row>
    <row r="289" spans="1:2" s="250" customFormat="1" x14ac:dyDescent="0.25">
      <c r="A289" s="248"/>
      <c r="B289" s="248"/>
    </row>
    <row r="290" spans="1:2" s="250" customFormat="1" x14ac:dyDescent="0.25">
      <c r="A290" s="248"/>
      <c r="B290" s="248"/>
    </row>
    <row r="291" spans="1:2" s="250" customFormat="1" x14ac:dyDescent="0.25">
      <c r="A291" s="248"/>
      <c r="B291" s="248"/>
    </row>
    <row r="292" spans="1:2" s="250" customFormat="1" x14ac:dyDescent="0.25">
      <c r="A292" s="248"/>
      <c r="B292" s="248"/>
    </row>
    <row r="293" spans="1:2" s="250" customFormat="1" x14ac:dyDescent="0.25">
      <c r="A293" s="248"/>
      <c r="B293" s="248"/>
    </row>
    <row r="294" spans="1:2" s="250" customFormat="1" x14ac:dyDescent="0.25">
      <c r="A294" s="248"/>
      <c r="B294" s="248"/>
    </row>
    <row r="295" spans="1:2" s="250" customFormat="1" x14ac:dyDescent="0.25">
      <c r="A295" s="248"/>
      <c r="B295" s="248"/>
    </row>
    <row r="296" spans="1:2" s="250" customFormat="1" x14ac:dyDescent="0.25">
      <c r="A296" s="248"/>
      <c r="B296" s="248"/>
    </row>
    <row r="297" spans="1:2" s="250" customFormat="1" x14ac:dyDescent="0.25">
      <c r="A297" s="248"/>
      <c r="B297" s="248"/>
    </row>
    <row r="298" spans="1:2" s="250" customFormat="1" x14ac:dyDescent="0.25">
      <c r="A298" s="248"/>
      <c r="B298" s="248"/>
    </row>
    <row r="299" spans="1:2" s="250" customFormat="1" x14ac:dyDescent="0.25">
      <c r="A299" s="248"/>
      <c r="B299" s="248"/>
    </row>
    <row r="300" spans="1:2" s="250" customFormat="1" x14ac:dyDescent="0.25">
      <c r="A300" s="248"/>
      <c r="B300" s="248"/>
    </row>
    <row r="301" spans="1:2" s="250" customFormat="1" x14ac:dyDescent="0.25">
      <c r="A301" s="248"/>
      <c r="B301" s="248"/>
    </row>
    <row r="302" spans="1:2" s="250" customFormat="1" x14ac:dyDescent="0.25">
      <c r="A302" s="248"/>
      <c r="B302" s="248"/>
    </row>
    <row r="303" spans="1:2" s="250" customFormat="1" x14ac:dyDescent="0.25">
      <c r="A303" s="248"/>
      <c r="B303" s="248"/>
    </row>
    <row r="304" spans="1:2" s="250" customFormat="1" x14ac:dyDescent="0.25">
      <c r="A304" s="248"/>
      <c r="B304" s="248"/>
    </row>
    <row r="305" spans="1:2" s="250" customFormat="1" x14ac:dyDescent="0.25">
      <c r="A305" s="248"/>
      <c r="B305" s="248"/>
    </row>
    <row r="306" spans="1:2" s="250" customFormat="1" x14ac:dyDescent="0.25">
      <c r="A306" s="248"/>
      <c r="B306" s="248"/>
    </row>
    <row r="307" spans="1:2" s="250" customFormat="1" x14ac:dyDescent="0.25">
      <c r="A307" s="248"/>
      <c r="B307" s="248"/>
    </row>
    <row r="308" spans="1:2" s="250" customFormat="1" x14ac:dyDescent="0.25">
      <c r="A308" s="248"/>
      <c r="B308" s="248"/>
    </row>
    <row r="309" spans="1:2" s="250" customFormat="1" x14ac:dyDescent="0.25">
      <c r="A309" s="248"/>
      <c r="B309" s="248"/>
    </row>
    <row r="310" spans="1:2" s="250" customFormat="1" x14ac:dyDescent="0.25">
      <c r="A310" s="248"/>
      <c r="B310" s="248"/>
    </row>
    <row r="311" spans="1:2" s="250" customFormat="1" x14ac:dyDescent="0.25">
      <c r="A311" s="248"/>
      <c r="B311" s="248"/>
    </row>
    <row r="312" spans="1:2" s="250" customFormat="1" x14ac:dyDescent="0.25">
      <c r="A312" s="248"/>
      <c r="B312" s="248"/>
    </row>
    <row r="313" spans="1:2" s="250" customFormat="1" x14ac:dyDescent="0.25">
      <c r="A313" s="248"/>
      <c r="B313" s="248"/>
    </row>
    <row r="314" spans="1:2" s="250" customFormat="1" x14ac:dyDescent="0.25">
      <c r="A314" s="248"/>
      <c r="B314" s="248"/>
    </row>
    <row r="315" spans="1:2" s="250" customFormat="1" x14ac:dyDescent="0.25">
      <c r="A315" s="248"/>
      <c r="B315" s="248"/>
    </row>
    <row r="316" spans="1:2" s="250" customFormat="1" x14ac:dyDescent="0.25">
      <c r="A316" s="248"/>
      <c r="B316" s="248"/>
    </row>
    <row r="317" spans="1:2" s="250" customFormat="1" x14ac:dyDescent="0.25">
      <c r="A317" s="248"/>
      <c r="B317" s="248"/>
    </row>
    <row r="318" spans="1:2" s="250" customFormat="1" x14ac:dyDescent="0.25">
      <c r="A318" s="248"/>
      <c r="B318" s="248"/>
    </row>
    <row r="319" spans="1:2" s="250" customFormat="1" x14ac:dyDescent="0.25">
      <c r="A319" s="248"/>
      <c r="B319" s="248"/>
    </row>
    <row r="320" spans="1:2" s="250" customFormat="1" x14ac:dyDescent="0.25">
      <c r="A320" s="248"/>
      <c r="B320" s="248"/>
    </row>
    <row r="321" spans="1:2" s="250" customFormat="1" x14ac:dyDescent="0.25">
      <c r="A321" s="248"/>
      <c r="B321" s="248"/>
    </row>
    <row r="322" spans="1:2" s="250" customFormat="1" x14ac:dyDescent="0.25">
      <c r="A322" s="248"/>
      <c r="B322" s="248"/>
    </row>
    <row r="323" spans="1:2" s="250" customFormat="1" x14ac:dyDescent="0.25">
      <c r="A323" s="248"/>
      <c r="B323" s="248"/>
    </row>
    <row r="324" spans="1:2" s="250" customFormat="1" x14ac:dyDescent="0.25">
      <c r="A324" s="248"/>
      <c r="B324" s="248"/>
    </row>
    <row r="325" spans="1:2" s="250" customFormat="1" x14ac:dyDescent="0.25">
      <c r="A325" s="248"/>
      <c r="B325" s="248"/>
    </row>
    <row r="326" spans="1:2" s="250" customFormat="1" x14ac:dyDescent="0.25">
      <c r="A326" s="248"/>
      <c r="B326" s="248"/>
    </row>
    <row r="327" spans="1:2" s="250" customFormat="1" x14ac:dyDescent="0.25">
      <c r="A327" s="248"/>
      <c r="B327" s="248"/>
    </row>
    <row r="328" spans="1:2" s="250" customFormat="1" x14ac:dyDescent="0.25">
      <c r="A328" s="248"/>
      <c r="B328" s="248"/>
    </row>
    <row r="329" spans="1:2" s="250" customFormat="1" x14ac:dyDescent="0.25">
      <c r="A329" s="248"/>
      <c r="B329" s="248"/>
    </row>
    <row r="330" spans="1:2" s="250" customFormat="1" x14ac:dyDescent="0.25">
      <c r="A330" s="248"/>
      <c r="B330" s="248"/>
    </row>
    <row r="331" spans="1:2" s="250" customFormat="1" x14ac:dyDescent="0.25">
      <c r="A331" s="248"/>
      <c r="B331" s="248"/>
    </row>
    <row r="332" spans="1:2" s="250" customFormat="1" x14ac:dyDescent="0.25">
      <c r="A332" s="248"/>
      <c r="B332" s="248"/>
    </row>
    <row r="333" spans="1:2" s="250" customFormat="1" x14ac:dyDescent="0.25">
      <c r="A333" s="248"/>
      <c r="B333" s="248"/>
    </row>
    <row r="334" spans="1:2" s="250" customFormat="1" x14ac:dyDescent="0.25">
      <c r="A334" s="248"/>
      <c r="B334" s="248"/>
    </row>
    <row r="335" spans="1:2" s="250" customFormat="1" x14ac:dyDescent="0.25">
      <c r="A335" s="248"/>
      <c r="B335" s="248"/>
    </row>
    <row r="336" spans="1:2" s="250" customFormat="1" x14ac:dyDescent="0.25">
      <c r="A336" s="248"/>
      <c r="B336" s="248"/>
    </row>
    <row r="337" spans="1:2" s="250" customFormat="1" x14ac:dyDescent="0.25">
      <c r="A337" s="248"/>
      <c r="B337" s="248"/>
    </row>
    <row r="338" spans="1:2" s="250" customFormat="1" x14ac:dyDescent="0.25">
      <c r="A338" s="248"/>
      <c r="B338" s="248"/>
    </row>
    <row r="339" spans="1:2" s="250" customFormat="1" x14ac:dyDescent="0.25">
      <c r="A339" s="248"/>
      <c r="B339" s="248"/>
    </row>
    <row r="340" spans="1:2" s="250" customFormat="1" x14ac:dyDescent="0.25">
      <c r="A340" s="248"/>
      <c r="B340" s="248"/>
    </row>
    <row r="341" spans="1:2" s="250" customFormat="1" x14ac:dyDescent="0.25">
      <c r="A341" s="248"/>
      <c r="B341" s="248"/>
    </row>
    <row r="342" spans="1:2" s="250" customFormat="1" x14ac:dyDescent="0.25">
      <c r="A342" s="248"/>
      <c r="B342" s="248"/>
    </row>
    <row r="343" spans="1:2" s="250" customFormat="1" x14ac:dyDescent="0.25">
      <c r="A343" s="248"/>
      <c r="B343" s="248"/>
    </row>
    <row r="344" spans="1:2" s="250" customFormat="1" x14ac:dyDescent="0.25">
      <c r="A344" s="248"/>
      <c r="B344" s="248"/>
    </row>
    <row r="345" spans="1:2" s="250" customFormat="1" x14ac:dyDescent="0.25">
      <c r="A345" s="248"/>
      <c r="B345" s="248"/>
    </row>
    <row r="346" spans="1:2" s="250" customFormat="1" x14ac:dyDescent="0.25">
      <c r="A346" s="248"/>
      <c r="B346" s="248"/>
    </row>
    <row r="347" spans="1:2" s="250" customFormat="1" x14ac:dyDescent="0.25">
      <c r="A347" s="248"/>
      <c r="B347" s="248"/>
    </row>
    <row r="348" spans="1:2" s="250" customFormat="1" x14ac:dyDescent="0.25">
      <c r="A348" s="248"/>
      <c r="B348" s="248"/>
    </row>
    <row r="349" spans="1:2" s="250" customFormat="1" x14ac:dyDescent="0.25">
      <c r="A349" s="248"/>
      <c r="B349" s="248"/>
    </row>
    <row r="350" spans="1:2" s="250" customFormat="1" x14ac:dyDescent="0.25">
      <c r="A350" s="248"/>
      <c r="B350" s="248"/>
    </row>
    <row r="351" spans="1:2" s="250" customFormat="1" x14ac:dyDescent="0.25">
      <c r="A351" s="248"/>
      <c r="B351" s="248"/>
    </row>
    <row r="352" spans="1:2" s="250" customFormat="1" x14ac:dyDescent="0.25">
      <c r="A352" s="248"/>
      <c r="B352" s="248"/>
    </row>
    <row r="353" spans="1:2" s="250" customFormat="1" x14ac:dyDescent="0.25">
      <c r="A353" s="248"/>
      <c r="B353" s="248"/>
    </row>
    <row r="354" spans="1:2" s="250" customFormat="1" x14ac:dyDescent="0.25">
      <c r="A354" s="248"/>
      <c r="B354" s="248"/>
    </row>
    <row r="355" spans="1:2" s="250" customFormat="1" x14ac:dyDescent="0.25">
      <c r="A355" s="248"/>
      <c r="B355" s="248"/>
    </row>
    <row r="356" spans="1:2" s="250" customFormat="1" x14ac:dyDescent="0.25">
      <c r="A356" s="248"/>
      <c r="B356" s="248"/>
    </row>
    <row r="357" spans="1:2" s="250" customFormat="1" x14ac:dyDescent="0.25">
      <c r="A357" s="248"/>
      <c r="B357" s="248"/>
    </row>
    <row r="358" spans="1:2" s="250" customFormat="1" x14ac:dyDescent="0.25">
      <c r="A358" s="248"/>
      <c r="B358" s="248"/>
    </row>
    <row r="359" spans="1:2" s="250" customFormat="1" x14ac:dyDescent="0.25">
      <c r="A359" s="248"/>
      <c r="B359" s="248"/>
    </row>
    <row r="360" spans="1:2" s="250" customFormat="1" x14ac:dyDescent="0.25">
      <c r="A360" s="248"/>
      <c r="B360" s="248"/>
    </row>
    <row r="361" spans="1:2" s="250" customFormat="1" x14ac:dyDescent="0.25">
      <c r="A361" s="248"/>
      <c r="B361" s="248"/>
    </row>
    <row r="362" spans="1:2" s="250" customFormat="1" x14ac:dyDescent="0.25">
      <c r="A362" s="248"/>
      <c r="B362" s="248"/>
    </row>
    <row r="363" spans="1:2" s="250" customFormat="1" x14ac:dyDescent="0.25">
      <c r="A363" s="248"/>
      <c r="B363" s="248"/>
    </row>
    <row r="364" spans="1:2" s="250" customFormat="1" x14ac:dyDescent="0.25">
      <c r="A364" s="248"/>
      <c r="B364" s="248"/>
    </row>
    <row r="365" spans="1:2" s="250" customFormat="1" x14ac:dyDescent="0.25">
      <c r="A365" s="248"/>
      <c r="B365" s="248"/>
    </row>
    <row r="366" spans="1:2" s="250" customFormat="1" x14ac:dyDescent="0.25">
      <c r="A366" s="248"/>
      <c r="B366" s="248"/>
    </row>
    <row r="367" spans="1:2" s="250" customFormat="1" x14ac:dyDescent="0.25">
      <c r="A367" s="248"/>
      <c r="B367" s="248"/>
    </row>
    <row r="368" spans="1:2" s="250" customFormat="1" x14ac:dyDescent="0.25">
      <c r="A368" s="248"/>
      <c r="B368" s="248"/>
    </row>
    <row r="369" spans="1:2" s="250" customFormat="1" x14ac:dyDescent="0.25">
      <c r="A369" s="248"/>
      <c r="B369" s="248"/>
    </row>
    <row r="370" spans="1:2" s="250" customFormat="1" x14ac:dyDescent="0.25">
      <c r="A370" s="248"/>
      <c r="B370" s="248"/>
    </row>
    <row r="371" spans="1:2" s="250" customFormat="1" x14ac:dyDescent="0.25">
      <c r="A371" s="248"/>
      <c r="B371" s="248"/>
    </row>
    <row r="372" spans="1:2" s="250" customFormat="1" x14ac:dyDescent="0.25">
      <c r="A372" s="248"/>
      <c r="B372" s="248"/>
    </row>
    <row r="373" spans="1:2" s="250" customFormat="1" x14ac:dyDescent="0.25">
      <c r="A373" s="248"/>
      <c r="B373" s="248"/>
    </row>
    <row r="374" spans="1:2" s="250" customFormat="1" x14ac:dyDescent="0.25">
      <c r="A374" s="248"/>
      <c r="B374" s="248"/>
    </row>
    <row r="375" spans="1:2" s="250" customFormat="1" x14ac:dyDescent="0.25">
      <c r="A375" s="248"/>
      <c r="B375" s="248"/>
    </row>
    <row r="376" spans="1:2" s="250" customFormat="1" x14ac:dyDescent="0.25">
      <c r="A376" s="248"/>
      <c r="B376" s="248"/>
    </row>
    <row r="377" spans="1:2" s="250" customFormat="1" x14ac:dyDescent="0.25">
      <c r="A377" s="248"/>
      <c r="B377" s="248"/>
    </row>
    <row r="378" spans="1:2" s="250" customFormat="1" x14ac:dyDescent="0.25">
      <c r="A378" s="248"/>
      <c r="B378" s="248"/>
    </row>
    <row r="379" spans="1:2" s="250" customFormat="1" x14ac:dyDescent="0.25">
      <c r="A379" s="248"/>
      <c r="B379" s="248"/>
    </row>
    <row r="380" spans="1:2" s="250" customFormat="1" x14ac:dyDescent="0.25">
      <c r="A380" s="248"/>
      <c r="B380" s="248"/>
    </row>
    <row r="381" spans="1:2" s="250" customFormat="1" x14ac:dyDescent="0.25">
      <c r="A381" s="248"/>
      <c r="B381" s="248"/>
    </row>
    <row r="382" spans="1:2" s="250" customFormat="1" x14ac:dyDescent="0.25">
      <c r="A382" s="248"/>
      <c r="B382" s="248"/>
    </row>
    <row r="383" spans="1:2" s="250" customFormat="1" x14ac:dyDescent="0.25">
      <c r="A383" s="248"/>
      <c r="B383" s="248"/>
    </row>
    <row r="384" spans="1:2" s="250" customFormat="1" x14ac:dyDescent="0.25">
      <c r="A384" s="248"/>
      <c r="B384" s="248"/>
    </row>
    <row r="385" spans="1:2" s="250" customFormat="1" x14ac:dyDescent="0.25">
      <c r="A385" s="248"/>
      <c r="B385" s="248"/>
    </row>
    <row r="386" spans="1:2" s="250" customFormat="1" x14ac:dyDescent="0.25">
      <c r="A386" s="248"/>
      <c r="B386" s="248"/>
    </row>
    <row r="387" spans="1:2" s="250" customFormat="1" x14ac:dyDescent="0.25">
      <c r="A387" s="248"/>
      <c r="B387" s="248"/>
    </row>
    <row r="388" spans="1:2" s="250" customFormat="1" x14ac:dyDescent="0.25">
      <c r="A388" s="248"/>
      <c r="B388" s="248"/>
    </row>
    <row r="389" spans="1:2" s="250" customFormat="1" x14ac:dyDescent="0.25">
      <c r="A389" s="248"/>
      <c r="B389" s="248"/>
    </row>
    <row r="390" spans="1:2" s="250" customFormat="1" x14ac:dyDescent="0.25">
      <c r="A390" s="248"/>
      <c r="B390" s="248"/>
    </row>
    <row r="391" spans="1:2" s="250" customFormat="1" x14ac:dyDescent="0.25">
      <c r="A391" s="248"/>
      <c r="B391" s="248"/>
    </row>
    <row r="392" spans="1:2" s="250" customFormat="1" x14ac:dyDescent="0.25">
      <c r="A392" s="248"/>
      <c r="B392" s="248"/>
    </row>
    <row r="393" spans="1:2" s="250" customFormat="1" x14ac:dyDescent="0.25">
      <c r="A393" s="248"/>
      <c r="B393" s="248"/>
    </row>
    <row r="394" spans="1:2" s="250" customFormat="1" x14ac:dyDescent="0.25">
      <c r="A394" s="248"/>
      <c r="B394" s="248"/>
    </row>
    <row r="395" spans="1:2" s="250" customFormat="1" x14ac:dyDescent="0.25">
      <c r="A395" s="248"/>
      <c r="B395" s="248"/>
    </row>
    <row r="396" spans="1:2" s="250" customFormat="1" x14ac:dyDescent="0.25">
      <c r="A396" s="248"/>
      <c r="B396" s="248"/>
    </row>
    <row r="397" spans="1:2" s="250" customFormat="1" x14ac:dyDescent="0.25">
      <c r="A397" s="248"/>
      <c r="B397" s="248"/>
    </row>
    <row r="398" spans="1:2" s="250" customFormat="1" x14ac:dyDescent="0.25">
      <c r="A398" s="248"/>
      <c r="B398" s="248"/>
    </row>
    <row r="399" spans="1:2" s="250" customFormat="1" x14ac:dyDescent="0.25">
      <c r="A399" s="248"/>
      <c r="B399" s="248"/>
    </row>
    <row r="400" spans="1:2" s="250" customFormat="1" x14ac:dyDescent="0.25">
      <c r="A400" s="248"/>
      <c r="B400" s="248"/>
    </row>
    <row r="401" spans="1:2" s="250" customFormat="1" x14ac:dyDescent="0.25">
      <c r="A401" s="248"/>
      <c r="B401" s="248"/>
    </row>
    <row r="402" spans="1:2" s="250" customFormat="1" x14ac:dyDescent="0.25">
      <c r="A402" s="248"/>
      <c r="B402" s="248"/>
    </row>
    <row r="403" spans="1:2" s="250" customFormat="1" x14ac:dyDescent="0.25">
      <c r="A403" s="248"/>
      <c r="B403" s="248"/>
    </row>
    <row r="404" spans="1:2" s="250" customFormat="1" x14ac:dyDescent="0.25">
      <c r="A404" s="248"/>
      <c r="B404" s="248"/>
    </row>
    <row r="405" spans="1:2" s="250" customFormat="1" x14ac:dyDescent="0.25">
      <c r="A405" s="248"/>
      <c r="B405" s="248"/>
    </row>
    <row r="406" spans="1:2" s="250" customFormat="1" x14ac:dyDescent="0.25">
      <c r="A406" s="248"/>
      <c r="B406" s="248"/>
    </row>
    <row r="407" spans="1:2" s="250" customFormat="1" x14ac:dyDescent="0.25">
      <c r="A407" s="248"/>
      <c r="B407" s="248"/>
    </row>
    <row r="408" spans="1:2" s="250" customFormat="1" x14ac:dyDescent="0.25">
      <c r="A408" s="248"/>
      <c r="B408" s="248"/>
    </row>
    <row r="409" spans="1:2" s="250" customFormat="1" x14ac:dyDescent="0.25">
      <c r="A409" s="248"/>
      <c r="B409" s="248"/>
    </row>
    <row r="410" spans="1:2" s="250" customFormat="1" x14ac:dyDescent="0.25">
      <c r="A410" s="248"/>
      <c r="B410" s="248"/>
    </row>
    <row r="411" spans="1:2" s="250" customFormat="1" x14ac:dyDescent="0.25">
      <c r="A411" s="248"/>
      <c r="B411" s="248"/>
    </row>
    <row r="412" spans="1:2" s="250" customFormat="1" x14ac:dyDescent="0.25">
      <c r="A412" s="248"/>
      <c r="B412" s="248"/>
    </row>
    <row r="413" spans="1:2" s="250" customFormat="1" x14ac:dyDescent="0.25">
      <c r="A413" s="248"/>
      <c r="B413" s="248"/>
    </row>
    <row r="414" spans="1:2" s="250" customFormat="1" x14ac:dyDescent="0.25">
      <c r="A414" s="248"/>
      <c r="B414" s="248"/>
    </row>
    <row r="415" spans="1:2" s="250" customFormat="1" x14ac:dyDescent="0.25">
      <c r="A415" s="248"/>
      <c r="B415" s="248"/>
    </row>
    <row r="416" spans="1:2" s="250" customFormat="1" x14ac:dyDescent="0.25">
      <c r="A416" s="248"/>
      <c r="B416" s="248"/>
    </row>
    <row r="417" spans="1:2" s="250" customFormat="1" x14ac:dyDescent="0.25">
      <c r="A417" s="248"/>
      <c r="B417" s="248"/>
    </row>
    <row r="418" spans="1:2" s="250" customFormat="1" x14ac:dyDescent="0.25">
      <c r="A418" s="248"/>
      <c r="B418" s="248"/>
    </row>
    <row r="419" spans="1:2" s="250" customFormat="1" x14ac:dyDescent="0.25">
      <c r="A419" s="248"/>
      <c r="B419" s="248"/>
    </row>
    <row r="420" spans="1:2" s="250" customFormat="1" x14ac:dyDescent="0.25">
      <c r="A420" s="248"/>
      <c r="B420" s="248"/>
    </row>
    <row r="421" spans="1:2" s="250" customFormat="1" x14ac:dyDescent="0.25">
      <c r="A421" s="248"/>
      <c r="B421" s="248"/>
    </row>
    <row r="422" spans="1:2" s="250" customFormat="1" x14ac:dyDescent="0.25">
      <c r="A422" s="248"/>
      <c r="B422" s="248"/>
    </row>
    <row r="423" spans="1:2" s="250" customFormat="1" x14ac:dyDescent="0.25">
      <c r="A423" s="248"/>
      <c r="B423" s="248"/>
    </row>
    <row r="424" spans="1:2" s="250" customFormat="1" x14ac:dyDescent="0.25">
      <c r="A424" s="248"/>
      <c r="B424" s="248"/>
    </row>
    <row r="425" spans="1:2" s="250" customFormat="1" x14ac:dyDescent="0.25">
      <c r="A425" s="248"/>
      <c r="B425" s="248"/>
    </row>
    <row r="426" spans="1:2" s="250" customFormat="1" x14ac:dyDescent="0.25">
      <c r="A426" s="248"/>
      <c r="B426" s="248"/>
    </row>
    <row r="427" spans="1:2" s="250" customFormat="1" x14ac:dyDescent="0.25">
      <c r="A427" s="248"/>
      <c r="B427" s="248"/>
    </row>
    <row r="428" spans="1:2" s="250" customFormat="1" x14ac:dyDescent="0.25">
      <c r="A428" s="248"/>
      <c r="B428" s="248"/>
    </row>
    <row r="429" spans="1:2" s="250" customFormat="1" x14ac:dyDescent="0.25">
      <c r="A429" s="248"/>
      <c r="B429" s="248"/>
    </row>
    <row r="430" spans="1:2" s="250" customFormat="1" x14ac:dyDescent="0.25">
      <c r="A430" s="248"/>
      <c r="B430" s="248"/>
    </row>
    <row r="431" spans="1:2" s="250" customFormat="1" x14ac:dyDescent="0.25">
      <c r="A431" s="248"/>
      <c r="B431" s="248"/>
    </row>
    <row r="432" spans="1:2" s="250" customFormat="1" x14ac:dyDescent="0.25">
      <c r="A432" s="248"/>
      <c r="B432" s="248"/>
    </row>
    <row r="433" spans="1:2" s="250" customFormat="1" x14ac:dyDescent="0.25">
      <c r="A433" s="248"/>
      <c r="B433" s="248"/>
    </row>
    <row r="434" spans="1:2" s="250" customFormat="1" x14ac:dyDescent="0.25">
      <c r="A434" s="248"/>
      <c r="B434" s="248"/>
    </row>
    <row r="435" spans="1:2" s="250" customFormat="1" x14ac:dyDescent="0.25">
      <c r="A435" s="248"/>
      <c r="B435" s="248"/>
    </row>
    <row r="436" spans="1:2" s="250" customFormat="1" x14ac:dyDescent="0.25">
      <c r="A436" s="248"/>
      <c r="B436" s="248"/>
    </row>
    <row r="437" spans="1:2" s="250" customFormat="1" x14ac:dyDescent="0.25">
      <c r="A437" s="248"/>
      <c r="B437" s="248"/>
    </row>
    <row r="438" spans="1:2" s="250" customFormat="1" x14ac:dyDescent="0.25">
      <c r="A438" s="248"/>
      <c r="B438" s="248"/>
    </row>
    <row r="439" spans="1:2" s="250" customFormat="1" x14ac:dyDescent="0.25">
      <c r="A439" s="248"/>
      <c r="B439" s="248"/>
    </row>
    <row r="440" spans="1:2" s="250" customFormat="1" x14ac:dyDescent="0.25">
      <c r="A440" s="248"/>
      <c r="B440" s="248"/>
    </row>
    <row r="441" spans="1:2" s="250" customFormat="1" x14ac:dyDescent="0.25">
      <c r="A441" s="248"/>
      <c r="B441" s="248"/>
    </row>
    <row r="442" spans="1:2" s="250" customFormat="1" x14ac:dyDescent="0.25">
      <c r="A442" s="248"/>
      <c r="B442" s="248"/>
    </row>
    <row r="443" spans="1:2" s="250" customFormat="1" x14ac:dyDescent="0.25">
      <c r="A443" s="248"/>
      <c r="B443" s="248"/>
    </row>
    <row r="444" spans="1:2" s="250" customFormat="1" x14ac:dyDescent="0.25">
      <c r="A444" s="248"/>
      <c r="B444" s="248"/>
    </row>
    <row r="445" spans="1:2" s="250" customFormat="1" x14ac:dyDescent="0.25">
      <c r="A445" s="248"/>
      <c r="B445" s="248"/>
    </row>
    <row r="446" spans="1:2" s="250" customFormat="1" x14ac:dyDescent="0.25">
      <c r="A446" s="248"/>
      <c r="B446" s="248"/>
    </row>
    <row r="447" spans="1:2" s="250" customFormat="1" x14ac:dyDescent="0.25">
      <c r="A447" s="248"/>
      <c r="B447" s="248"/>
    </row>
    <row r="448" spans="1:2" s="250" customFormat="1" x14ac:dyDescent="0.25">
      <c r="A448" s="248"/>
      <c r="B448" s="248"/>
    </row>
    <row r="449" spans="1:2" s="250" customFormat="1" x14ac:dyDescent="0.25">
      <c r="A449" s="248"/>
      <c r="B449" s="248"/>
    </row>
    <row r="450" spans="1:2" s="250" customFormat="1" x14ac:dyDescent="0.25">
      <c r="A450" s="248"/>
      <c r="B450" s="248"/>
    </row>
    <row r="451" spans="1:2" s="250" customFormat="1" x14ac:dyDescent="0.25">
      <c r="A451" s="248"/>
      <c r="B451" s="248"/>
    </row>
    <row r="452" spans="1:2" s="250" customFormat="1" x14ac:dyDescent="0.25">
      <c r="A452" s="248"/>
      <c r="B452" s="248"/>
    </row>
    <row r="453" spans="1:2" s="250" customFormat="1" x14ac:dyDescent="0.25">
      <c r="A453" s="248"/>
      <c r="B453" s="248"/>
    </row>
    <row r="454" spans="1:2" s="250" customFormat="1" x14ac:dyDescent="0.25">
      <c r="A454" s="248"/>
      <c r="B454" s="248"/>
    </row>
    <row r="455" spans="1:2" s="250" customFormat="1" x14ac:dyDescent="0.25">
      <c r="A455" s="248"/>
      <c r="B455" s="248"/>
    </row>
    <row r="456" spans="1:2" s="250" customFormat="1" x14ac:dyDescent="0.25">
      <c r="A456" s="248"/>
      <c r="B456" s="248"/>
    </row>
    <row r="457" spans="1:2" s="250" customFormat="1" x14ac:dyDescent="0.25">
      <c r="A457" s="248"/>
      <c r="B457" s="248"/>
    </row>
    <row r="458" spans="1:2" s="250" customFormat="1" x14ac:dyDescent="0.25">
      <c r="A458" s="248"/>
      <c r="B458" s="248"/>
    </row>
    <row r="459" spans="1:2" s="250" customFormat="1" x14ac:dyDescent="0.25">
      <c r="A459" s="248"/>
      <c r="B459" s="248"/>
    </row>
    <row r="460" spans="1:2" s="250" customFormat="1" x14ac:dyDescent="0.25">
      <c r="A460" s="248"/>
      <c r="B460" s="248"/>
    </row>
    <row r="461" spans="1:2" s="250" customFormat="1" x14ac:dyDescent="0.25">
      <c r="A461" s="248"/>
      <c r="B461" s="248"/>
    </row>
    <row r="462" spans="1:2" s="250" customFormat="1" x14ac:dyDescent="0.25">
      <c r="A462" s="248"/>
      <c r="B462" s="248"/>
    </row>
    <row r="463" spans="1:2" s="250" customFormat="1" x14ac:dyDescent="0.25">
      <c r="A463" s="248"/>
      <c r="B463" s="248"/>
    </row>
    <row r="464" spans="1:2" s="250" customFormat="1" x14ac:dyDescent="0.25">
      <c r="A464" s="248"/>
      <c r="B464" s="248"/>
    </row>
    <row r="465" spans="1:2" s="250" customFormat="1" x14ac:dyDescent="0.25">
      <c r="A465" s="248"/>
      <c r="B465" s="248"/>
    </row>
    <row r="466" spans="1:2" s="250" customFormat="1" x14ac:dyDescent="0.25">
      <c r="A466" s="248"/>
      <c r="B466" s="248"/>
    </row>
    <row r="467" spans="1:2" s="250" customFormat="1" x14ac:dyDescent="0.25">
      <c r="A467" s="248"/>
      <c r="B467" s="248"/>
    </row>
    <row r="468" spans="1:2" s="250" customFormat="1" x14ac:dyDescent="0.25">
      <c r="A468" s="248"/>
      <c r="B468" s="248"/>
    </row>
    <row r="469" spans="1:2" s="250" customFormat="1" x14ac:dyDescent="0.25">
      <c r="A469" s="248"/>
      <c r="B469" s="248"/>
    </row>
    <row r="470" spans="1:2" s="250" customFormat="1" x14ac:dyDescent="0.25">
      <c r="A470" s="248"/>
      <c r="B470" s="248"/>
    </row>
    <row r="471" spans="1:2" s="250" customFormat="1" x14ac:dyDescent="0.25">
      <c r="A471" s="248"/>
      <c r="B471" s="248"/>
    </row>
    <row r="472" spans="1:2" s="250" customFormat="1" x14ac:dyDescent="0.25">
      <c r="A472" s="248"/>
      <c r="B472" s="248"/>
    </row>
    <row r="473" spans="1:2" s="250" customFormat="1" x14ac:dyDescent="0.25">
      <c r="A473" s="248"/>
      <c r="B473" s="248"/>
    </row>
    <row r="474" spans="1:2" s="250" customFormat="1" x14ac:dyDescent="0.25">
      <c r="A474" s="248"/>
      <c r="B474" s="248"/>
    </row>
    <row r="475" spans="1:2" s="250" customFormat="1" x14ac:dyDescent="0.25">
      <c r="A475" s="248"/>
      <c r="B475" s="248"/>
    </row>
    <row r="476" spans="1:2" s="250" customFormat="1" x14ac:dyDescent="0.25">
      <c r="A476" s="248"/>
      <c r="B476" s="248"/>
    </row>
    <row r="477" spans="1:2" s="250" customFormat="1" x14ac:dyDescent="0.25">
      <c r="A477" s="248"/>
      <c r="B477" s="248"/>
    </row>
    <row r="478" spans="1:2" s="250" customFormat="1" x14ac:dyDescent="0.25">
      <c r="A478" s="248"/>
      <c r="B478" s="248"/>
    </row>
    <row r="479" spans="1:2" s="250" customFormat="1" x14ac:dyDescent="0.25">
      <c r="A479" s="248"/>
      <c r="B479" s="248"/>
    </row>
    <row r="480" spans="1:2" s="250" customFormat="1" x14ac:dyDescent="0.25">
      <c r="A480" s="248"/>
      <c r="B480" s="248"/>
    </row>
    <row r="481" spans="1:2" s="250" customFormat="1" x14ac:dyDescent="0.25">
      <c r="A481" s="248"/>
      <c r="B481" s="248"/>
    </row>
    <row r="482" spans="1:2" s="250" customFormat="1" x14ac:dyDescent="0.25">
      <c r="A482" s="248"/>
      <c r="B482" s="248"/>
    </row>
    <row r="483" spans="1:2" s="250" customFormat="1" x14ac:dyDescent="0.25">
      <c r="A483" s="248"/>
      <c r="B483" s="248"/>
    </row>
    <row r="484" spans="1:2" s="250" customFormat="1" x14ac:dyDescent="0.25">
      <c r="A484" s="248"/>
      <c r="B484" s="248"/>
    </row>
    <row r="485" spans="1:2" s="250" customFormat="1" x14ac:dyDescent="0.25">
      <c r="A485" s="248"/>
      <c r="B485" s="248"/>
    </row>
    <row r="486" spans="1:2" s="250" customFormat="1" x14ac:dyDescent="0.25">
      <c r="A486" s="248"/>
      <c r="B486" s="248"/>
    </row>
    <row r="487" spans="1:2" s="250" customFormat="1" x14ac:dyDescent="0.25">
      <c r="A487" s="248"/>
      <c r="B487" s="248"/>
    </row>
    <row r="488" spans="1:2" s="250" customFormat="1" x14ac:dyDescent="0.25">
      <c r="A488" s="248"/>
      <c r="B488" s="248"/>
    </row>
    <row r="489" spans="1:2" s="250" customFormat="1" x14ac:dyDescent="0.25">
      <c r="A489" s="248"/>
      <c r="B489" s="248"/>
    </row>
    <row r="490" spans="1:2" s="250" customFormat="1" x14ac:dyDescent="0.25">
      <c r="A490" s="248"/>
      <c r="B490" s="248"/>
    </row>
    <row r="491" spans="1:2" s="250" customFormat="1" x14ac:dyDescent="0.25">
      <c r="A491" s="248"/>
      <c r="B491" s="248"/>
    </row>
    <row r="492" spans="1:2" s="250" customFormat="1" x14ac:dyDescent="0.25">
      <c r="A492" s="248"/>
      <c r="B492" s="248"/>
    </row>
    <row r="493" spans="1:2" s="250" customFormat="1" x14ac:dyDescent="0.25">
      <c r="A493" s="248"/>
      <c r="B493" s="248"/>
    </row>
    <row r="494" spans="1:2" s="250" customFormat="1" x14ac:dyDescent="0.25">
      <c r="A494" s="248"/>
      <c r="B494" s="248"/>
    </row>
    <row r="495" spans="1:2" s="250" customFormat="1" x14ac:dyDescent="0.25">
      <c r="A495" s="248"/>
      <c r="B495" s="248"/>
    </row>
    <row r="496" spans="1:2" s="250" customFormat="1" x14ac:dyDescent="0.25">
      <c r="A496" s="248"/>
      <c r="B496" s="248"/>
    </row>
    <row r="497" spans="1:2" s="250" customFormat="1" x14ac:dyDescent="0.25">
      <c r="A497" s="248"/>
      <c r="B497" s="248"/>
    </row>
    <row r="498" spans="1:2" s="250" customFormat="1" x14ac:dyDescent="0.25">
      <c r="A498" s="248"/>
      <c r="B498" s="248"/>
    </row>
    <row r="499" spans="1:2" s="250" customFormat="1" x14ac:dyDescent="0.25">
      <c r="A499" s="248"/>
      <c r="B499" s="248"/>
    </row>
    <row r="500" spans="1:2" s="250" customFormat="1" x14ac:dyDescent="0.25">
      <c r="A500" s="248"/>
      <c r="B500" s="248"/>
    </row>
    <row r="501" spans="1:2" s="250" customFormat="1" x14ac:dyDescent="0.25">
      <c r="A501" s="248"/>
      <c r="B501" s="248"/>
    </row>
    <row r="502" spans="1:2" s="250" customFormat="1" x14ac:dyDescent="0.25">
      <c r="A502" s="248"/>
      <c r="B502" s="248"/>
    </row>
    <row r="503" spans="1:2" s="250" customFormat="1" x14ac:dyDescent="0.25">
      <c r="A503" s="248"/>
      <c r="B503" s="248"/>
    </row>
    <row r="504" spans="1:2" s="250" customFormat="1" x14ac:dyDescent="0.25">
      <c r="A504" s="248"/>
      <c r="B504" s="248"/>
    </row>
    <row r="505" spans="1:2" s="250" customFormat="1" x14ac:dyDescent="0.25">
      <c r="A505" s="248"/>
      <c r="B505" s="248"/>
    </row>
    <row r="506" spans="1:2" s="250" customFormat="1" x14ac:dyDescent="0.25">
      <c r="A506" s="248"/>
      <c r="B506" s="248"/>
    </row>
    <row r="507" spans="1:2" s="250" customFormat="1" x14ac:dyDescent="0.25">
      <c r="A507" s="248"/>
      <c r="B507" s="248"/>
    </row>
    <row r="508" spans="1:2" s="250" customFormat="1" x14ac:dyDescent="0.25">
      <c r="A508" s="248"/>
      <c r="B508" s="248"/>
    </row>
    <row r="509" spans="1:2" s="250" customFormat="1" x14ac:dyDescent="0.25">
      <c r="A509" s="248"/>
      <c r="B509" s="248"/>
    </row>
    <row r="510" spans="1:2" s="250" customFormat="1" x14ac:dyDescent="0.25">
      <c r="A510" s="248"/>
      <c r="B510" s="248"/>
    </row>
    <row r="511" spans="1:2" s="250" customFormat="1" x14ac:dyDescent="0.25">
      <c r="A511" s="248"/>
      <c r="B511" s="248"/>
    </row>
    <row r="512" spans="1:2" s="250" customFormat="1" x14ac:dyDescent="0.25">
      <c r="A512" s="248"/>
      <c r="B512" s="248"/>
    </row>
    <row r="513" spans="1:2" s="250" customFormat="1" x14ac:dyDescent="0.25">
      <c r="A513" s="248"/>
      <c r="B513" s="248"/>
    </row>
    <row r="514" spans="1:2" s="250" customFormat="1" x14ac:dyDescent="0.25">
      <c r="A514" s="248"/>
      <c r="B514" s="248"/>
    </row>
    <row r="515" spans="1:2" s="250" customFormat="1" x14ac:dyDescent="0.25">
      <c r="A515" s="248"/>
      <c r="B515" s="248"/>
    </row>
    <row r="516" spans="1:2" s="250" customFormat="1" x14ac:dyDescent="0.25">
      <c r="A516" s="248"/>
      <c r="B516" s="248"/>
    </row>
    <row r="517" spans="1:2" s="250" customFormat="1" x14ac:dyDescent="0.25">
      <c r="A517" s="248"/>
      <c r="B517" s="248"/>
    </row>
    <row r="518" spans="1:2" s="250" customFormat="1" x14ac:dyDescent="0.25">
      <c r="A518" s="248"/>
      <c r="B518" s="248"/>
    </row>
    <row r="519" spans="1:2" s="250" customFormat="1" x14ac:dyDescent="0.25">
      <c r="A519" s="248"/>
      <c r="B519" s="248"/>
    </row>
    <row r="520" spans="1:2" s="250" customFormat="1" x14ac:dyDescent="0.25">
      <c r="A520" s="248"/>
      <c r="B520" s="248"/>
    </row>
    <row r="521" spans="1:2" s="250" customFormat="1" x14ac:dyDescent="0.25">
      <c r="A521" s="248"/>
      <c r="B521" s="248"/>
    </row>
    <row r="522" spans="1:2" s="250" customFormat="1" x14ac:dyDescent="0.25">
      <c r="A522" s="248"/>
      <c r="B522" s="248"/>
    </row>
    <row r="523" spans="1:2" s="250" customFormat="1" x14ac:dyDescent="0.25">
      <c r="A523" s="248"/>
      <c r="B523" s="248"/>
    </row>
    <row r="524" spans="1:2" s="250" customFormat="1" x14ac:dyDescent="0.25">
      <c r="A524" s="248"/>
      <c r="B524" s="248"/>
    </row>
    <row r="525" spans="1:2" s="250" customFormat="1" x14ac:dyDescent="0.25">
      <c r="A525" s="248"/>
      <c r="B525" s="248"/>
    </row>
    <row r="526" spans="1:2" s="250" customFormat="1" x14ac:dyDescent="0.25">
      <c r="A526" s="248"/>
      <c r="B526" s="248"/>
    </row>
    <row r="527" spans="1:2" s="250" customFormat="1" x14ac:dyDescent="0.25">
      <c r="A527" s="248"/>
      <c r="B527" s="248"/>
    </row>
    <row r="528" spans="1:2" s="250" customFormat="1" x14ac:dyDescent="0.25">
      <c r="A528" s="248"/>
      <c r="B528" s="248"/>
    </row>
    <row r="529" spans="1:2" s="250" customFormat="1" x14ac:dyDescent="0.25">
      <c r="A529" s="248"/>
      <c r="B529" s="248"/>
    </row>
    <row r="530" spans="1:2" s="250" customFormat="1" x14ac:dyDescent="0.25">
      <c r="A530" s="248"/>
      <c r="B530" s="248"/>
    </row>
    <row r="531" spans="1:2" s="250" customFormat="1" x14ac:dyDescent="0.25">
      <c r="A531" s="248"/>
      <c r="B531" s="248"/>
    </row>
    <row r="532" spans="1:2" s="250" customFormat="1" x14ac:dyDescent="0.25">
      <c r="A532" s="248"/>
      <c r="B532" s="248"/>
    </row>
    <row r="533" spans="1:2" s="250" customFormat="1" x14ac:dyDescent="0.25">
      <c r="A533" s="248"/>
      <c r="B533" s="248"/>
    </row>
    <row r="534" spans="1:2" s="250" customFormat="1" x14ac:dyDescent="0.25">
      <c r="A534" s="248"/>
      <c r="B534" s="248"/>
    </row>
    <row r="535" spans="1:2" s="250" customFormat="1" x14ac:dyDescent="0.25">
      <c r="A535" s="248"/>
      <c r="B535" s="248"/>
    </row>
    <row r="536" spans="1:2" s="250" customFormat="1" x14ac:dyDescent="0.25">
      <c r="A536" s="248"/>
      <c r="B536" s="248"/>
    </row>
    <row r="537" spans="1:2" s="250" customFormat="1" x14ac:dyDescent="0.25">
      <c r="A537" s="248"/>
      <c r="B537" s="248"/>
    </row>
    <row r="538" spans="1:2" s="250" customFormat="1" x14ac:dyDescent="0.25">
      <c r="A538" s="248"/>
      <c r="B538" s="248"/>
    </row>
    <row r="539" spans="1:2" s="250" customFormat="1" x14ac:dyDescent="0.25">
      <c r="A539" s="248"/>
      <c r="B539" s="248"/>
    </row>
    <row r="540" spans="1:2" s="250" customFormat="1" x14ac:dyDescent="0.25">
      <c r="A540" s="248"/>
      <c r="B540" s="248"/>
    </row>
    <row r="541" spans="1:2" s="250" customFormat="1" x14ac:dyDescent="0.25">
      <c r="A541" s="248"/>
      <c r="B541" s="248"/>
    </row>
    <row r="542" spans="1:2" s="250" customFormat="1" x14ac:dyDescent="0.25">
      <c r="A542" s="248"/>
      <c r="B542" s="248"/>
    </row>
    <row r="543" spans="1:2" s="250" customFormat="1" x14ac:dyDescent="0.25">
      <c r="A543" s="248"/>
      <c r="B543" s="248"/>
    </row>
    <row r="544" spans="1:2" s="250" customFormat="1" x14ac:dyDescent="0.25">
      <c r="A544" s="248"/>
      <c r="B544" s="248"/>
    </row>
    <row r="545" spans="1:2" s="250" customFormat="1" x14ac:dyDescent="0.25">
      <c r="A545" s="248"/>
      <c r="B545" s="248"/>
    </row>
    <row r="546" spans="1:2" s="250" customFormat="1" x14ac:dyDescent="0.25">
      <c r="A546" s="248"/>
      <c r="B546" s="248"/>
    </row>
    <row r="547" spans="1:2" s="250" customFormat="1" x14ac:dyDescent="0.25">
      <c r="A547" s="248"/>
      <c r="B547" s="248"/>
    </row>
    <row r="548" spans="1:2" s="250" customFormat="1" x14ac:dyDescent="0.25">
      <c r="A548" s="248"/>
      <c r="B548" s="248"/>
    </row>
    <row r="549" spans="1:2" s="250" customFormat="1" x14ac:dyDescent="0.25">
      <c r="A549" s="248"/>
      <c r="B549" s="248"/>
    </row>
    <row r="550" spans="1:2" s="250" customFormat="1" x14ac:dyDescent="0.25">
      <c r="A550" s="248"/>
      <c r="B550" s="248"/>
    </row>
    <row r="551" spans="1:2" s="250" customFormat="1" x14ac:dyDescent="0.25">
      <c r="A551" s="248"/>
      <c r="B551" s="248"/>
    </row>
    <row r="552" spans="1:2" s="250" customFormat="1" x14ac:dyDescent="0.25">
      <c r="A552" s="248"/>
      <c r="B552" s="248"/>
    </row>
    <row r="553" spans="1:2" s="250" customFormat="1" x14ac:dyDescent="0.25">
      <c r="A553" s="248"/>
      <c r="B553" s="248"/>
    </row>
    <row r="554" spans="1:2" s="250" customFormat="1" x14ac:dyDescent="0.25">
      <c r="A554" s="248"/>
      <c r="B554" s="248"/>
    </row>
    <row r="555" spans="1:2" s="250" customFormat="1" x14ac:dyDescent="0.25">
      <c r="A555" s="248"/>
      <c r="B555" s="248"/>
    </row>
    <row r="556" spans="1:2" s="250" customFormat="1" x14ac:dyDescent="0.25">
      <c r="A556" s="248"/>
      <c r="B556" s="248"/>
    </row>
    <row r="557" spans="1:2" s="250" customFormat="1" x14ac:dyDescent="0.25">
      <c r="A557" s="248"/>
      <c r="B557" s="248"/>
    </row>
    <row r="558" spans="1:2" s="250" customFormat="1" x14ac:dyDescent="0.25">
      <c r="A558" s="248"/>
      <c r="B558" s="248"/>
    </row>
    <row r="559" spans="1:2" s="250" customFormat="1" x14ac:dyDescent="0.25">
      <c r="A559" s="248"/>
      <c r="B559" s="248"/>
    </row>
    <row r="560" spans="1:2" s="250" customFormat="1" x14ac:dyDescent="0.25">
      <c r="A560" s="248"/>
      <c r="B560" s="248"/>
    </row>
    <row r="561" spans="1:2" s="250" customFormat="1" x14ac:dyDescent="0.25">
      <c r="A561" s="248"/>
      <c r="B561" s="248"/>
    </row>
    <row r="562" spans="1:2" s="250" customFormat="1" x14ac:dyDescent="0.25">
      <c r="A562" s="248"/>
      <c r="B562" s="248"/>
    </row>
    <row r="563" spans="1:2" s="250" customFormat="1" x14ac:dyDescent="0.25">
      <c r="A563" s="248"/>
      <c r="B563" s="248"/>
    </row>
    <row r="564" spans="1:2" s="250" customFormat="1" x14ac:dyDescent="0.25">
      <c r="A564" s="248"/>
      <c r="B564" s="248"/>
    </row>
    <row r="565" spans="1:2" s="250" customFormat="1" x14ac:dyDescent="0.25">
      <c r="A565" s="248"/>
      <c r="B565" s="248"/>
    </row>
    <row r="566" spans="1:2" s="250" customFormat="1" x14ac:dyDescent="0.25">
      <c r="A566" s="248"/>
      <c r="B566" s="248"/>
    </row>
    <row r="567" spans="1:2" s="250" customFormat="1" x14ac:dyDescent="0.25">
      <c r="A567" s="248"/>
      <c r="B567" s="248"/>
    </row>
    <row r="568" spans="1:2" s="250" customFormat="1" x14ac:dyDescent="0.25">
      <c r="A568" s="248"/>
      <c r="B568" s="248"/>
    </row>
    <row r="569" spans="1:2" s="250" customFormat="1" x14ac:dyDescent="0.25">
      <c r="A569" s="248"/>
      <c r="B569" s="248"/>
    </row>
    <row r="570" spans="1:2" s="250" customFormat="1" x14ac:dyDescent="0.25">
      <c r="A570" s="248"/>
      <c r="B570" s="248"/>
    </row>
    <row r="571" spans="1:2" s="250" customFormat="1" x14ac:dyDescent="0.25">
      <c r="A571" s="248"/>
      <c r="B571" s="248"/>
    </row>
    <row r="572" spans="1:2" s="250" customFormat="1" x14ac:dyDescent="0.25">
      <c r="A572" s="248"/>
      <c r="B572" s="248"/>
    </row>
    <row r="573" spans="1:2" s="250" customFormat="1" x14ac:dyDescent="0.25">
      <c r="A573" s="248"/>
      <c r="B573" s="248"/>
    </row>
    <row r="574" spans="1:2" s="250" customFormat="1" x14ac:dyDescent="0.25">
      <c r="A574" s="248"/>
      <c r="B574" s="248"/>
    </row>
    <row r="575" spans="1:2" s="250" customFormat="1" x14ac:dyDescent="0.25">
      <c r="A575" s="248"/>
      <c r="B575" s="248"/>
    </row>
    <row r="576" spans="1:2" s="250" customFormat="1" x14ac:dyDescent="0.25">
      <c r="A576" s="248"/>
      <c r="B576" s="248"/>
    </row>
    <row r="577" spans="1:2" s="250" customFormat="1" x14ac:dyDescent="0.25">
      <c r="A577" s="248"/>
      <c r="B577" s="248"/>
    </row>
    <row r="578" spans="1:2" s="250" customFormat="1" x14ac:dyDescent="0.25">
      <c r="A578" s="248"/>
      <c r="B578" s="248"/>
    </row>
    <row r="579" spans="1:2" s="250" customFormat="1" x14ac:dyDescent="0.25">
      <c r="A579" s="248"/>
      <c r="B579" s="248"/>
    </row>
    <row r="580" spans="1:2" s="250" customFormat="1" x14ac:dyDescent="0.25">
      <c r="A580" s="248"/>
      <c r="B580" s="248"/>
    </row>
    <row r="581" spans="1:2" s="250" customFormat="1" x14ac:dyDescent="0.25">
      <c r="A581" s="248"/>
      <c r="B581" s="248"/>
    </row>
    <row r="582" spans="1:2" s="250" customFormat="1" x14ac:dyDescent="0.25">
      <c r="A582" s="248"/>
      <c r="B582" s="248"/>
    </row>
    <row r="583" spans="1:2" s="250" customFormat="1" x14ac:dyDescent="0.25">
      <c r="A583" s="248"/>
      <c r="B583" s="248"/>
    </row>
    <row r="584" spans="1:2" s="250" customFormat="1" x14ac:dyDescent="0.25">
      <c r="A584" s="248"/>
      <c r="B584" s="248"/>
    </row>
    <row r="585" spans="1:2" s="250" customFormat="1" x14ac:dyDescent="0.25">
      <c r="A585" s="248"/>
      <c r="B585" s="248"/>
    </row>
    <row r="586" spans="1:2" s="250" customFormat="1" x14ac:dyDescent="0.25">
      <c r="A586" s="248"/>
      <c r="B586" s="248"/>
    </row>
    <row r="587" spans="1:2" s="250" customFormat="1" x14ac:dyDescent="0.25">
      <c r="A587" s="248"/>
      <c r="B587" s="248"/>
    </row>
    <row r="588" spans="1:2" s="250" customFormat="1" x14ac:dyDescent="0.25">
      <c r="A588" s="248"/>
      <c r="B588" s="248"/>
    </row>
    <row r="589" spans="1:2" s="250" customFormat="1" x14ac:dyDescent="0.25">
      <c r="A589" s="248"/>
      <c r="B589" s="248"/>
    </row>
    <row r="590" spans="1:2" s="250" customFormat="1" x14ac:dyDescent="0.25">
      <c r="A590" s="248"/>
      <c r="B590" s="248"/>
    </row>
    <row r="591" spans="1:2" s="250" customFormat="1" x14ac:dyDescent="0.25">
      <c r="A591" s="248"/>
      <c r="B591" s="248"/>
    </row>
    <row r="592" spans="1:2" s="250" customFormat="1" x14ac:dyDescent="0.25">
      <c r="A592" s="248"/>
      <c r="B592" s="248"/>
    </row>
    <row r="593" spans="1:2" s="250" customFormat="1" x14ac:dyDescent="0.25">
      <c r="A593" s="248"/>
      <c r="B593" s="248"/>
    </row>
    <row r="594" spans="1:2" s="250" customFormat="1" x14ac:dyDescent="0.25">
      <c r="A594" s="248"/>
      <c r="B594" s="248"/>
    </row>
    <row r="595" spans="1:2" s="250" customFormat="1" x14ac:dyDescent="0.25">
      <c r="A595" s="248"/>
      <c r="B595" s="248"/>
    </row>
    <row r="596" spans="1:2" s="250" customFormat="1" x14ac:dyDescent="0.25">
      <c r="A596" s="248"/>
      <c r="B596" s="248"/>
    </row>
    <row r="597" spans="1:2" s="250" customFormat="1" x14ac:dyDescent="0.25">
      <c r="A597" s="248"/>
      <c r="B597" s="248"/>
    </row>
    <row r="598" spans="1:2" s="250" customFormat="1" x14ac:dyDescent="0.25">
      <c r="A598" s="248"/>
      <c r="B598" s="248"/>
    </row>
    <row r="599" spans="1:2" s="250" customFormat="1" x14ac:dyDescent="0.25">
      <c r="A599" s="248"/>
      <c r="B599" s="248"/>
    </row>
    <row r="600" spans="1:2" s="250" customFormat="1" x14ac:dyDescent="0.25">
      <c r="A600" s="248"/>
      <c r="B600" s="248"/>
    </row>
    <row r="601" spans="1:2" s="250" customFormat="1" x14ac:dyDescent="0.25">
      <c r="A601" s="248"/>
      <c r="B601" s="248"/>
    </row>
    <row r="602" spans="1:2" s="250" customFormat="1" x14ac:dyDescent="0.25">
      <c r="A602" s="248"/>
      <c r="B602" s="248"/>
    </row>
    <row r="603" spans="1:2" s="250" customFormat="1" x14ac:dyDescent="0.25">
      <c r="A603" s="248"/>
      <c r="B603" s="248"/>
    </row>
    <row r="604" spans="1:2" s="250" customFormat="1" x14ac:dyDescent="0.25">
      <c r="A604" s="248"/>
      <c r="B604" s="248"/>
    </row>
    <row r="605" spans="1:2" s="250" customFormat="1" x14ac:dyDescent="0.25">
      <c r="A605" s="248"/>
      <c r="B605" s="248"/>
    </row>
    <row r="606" spans="1:2" s="250" customFormat="1" x14ac:dyDescent="0.25">
      <c r="A606" s="248"/>
      <c r="B606" s="248"/>
    </row>
    <row r="607" spans="1:2" s="250" customFormat="1" x14ac:dyDescent="0.25">
      <c r="A607" s="248"/>
      <c r="B607" s="248"/>
    </row>
    <row r="608" spans="1:2" s="250" customFormat="1" x14ac:dyDescent="0.25">
      <c r="A608" s="248"/>
      <c r="B608" s="248"/>
    </row>
    <row r="609" spans="1:2" s="250" customFormat="1" x14ac:dyDescent="0.25">
      <c r="A609" s="248"/>
      <c r="B609" s="248"/>
    </row>
    <row r="610" spans="1:2" s="250" customFormat="1" x14ac:dyDescent="0.25">
      <c r="A610" s="248"/>
      <c r="B610" s="248"/>
    </row>
    <row r="611" spans="1:2" s="250" customFormat="1" x14ac:dyDescent="0.25">
      <c r="A611" s="248"/>
      <c r="B611" s="248"/>
    </row>
    <row r="612" spans="1:2" s="250" customFormat="1" x14ac:dyDescent="0.25">
      <c r="A612" s="248"/>
      <c r="B612" s="248"/>
    </row>
    <row r="613" spans="1:2" s="250" customFormat="1" x14ac:dyDescent="0.25">
      <c r="A613" s="248"/>
      <c r="B613" s="248"/>
    </row>
    <row r="614" spans="1:2" s="250" customFormat="1" x14ac:dyDescent="0.25">
      <c r="A614" s="248"/>
      <c r="B614" s="248"/>
    </row>
    <row r="615" spans="1:2" s="250" customFormat="1" x14ac:dyDescent="0.25">
      <c r="A615" s="248"/>
      <c r="B615" s="248"/>
    </row>
    <row r="616" spans="1:2" s="250" customFormat="1" x14ac:dyDescent="0.25">
      <c r="A616" s="248"/>
      <c r="B616" s="248"/>
    </row>
    <row r="617" spans="1:2" s="250" customFormat="1" x14ac:dyDescent="0.25">
      <c r="A617" s="248"/>
      <c r="B617" s="248"/>
    </row>
    <row r="618" spans="1:2" s="250" customFormat="1" x14ac:dyDescent="0.25">
      <c r="A618" s="248"/>
      <c r="B618" s="248"/>
    </row>
    <row r="619" spans="1:2" s="250" customFormat="1" x14ac:dyDescent="0.25">
      <c r="A619" s="248"/>
      <c r="B619" s="248"/>
    </row>
    <row r="620" spans="1:2" s="250" customFormat="1" x14ac:dyDescent="0.25">
      <c r="A620" s="248"/>
      <c r="B620" s="248"/>
    </row>
    <row r="621" spans="1:2" s="250" customFormat="1" x14ac:dyDescent="0.25">
      <c r="A621" s="248"/>
      <c r="B621" s="248"/>
    </row>
    <row r="622" spans="1:2" s="250" customFormat="1" x14ac:dyDescent="0.25">
      <c r="A622" s="248"/>
      <c r="B622" s="248"/>
    </row>
    <row r="623" spans="1:2" s="250" customFormat="1" x14ac:dyDescent="0.25">
      <c r="A623" s="248"/>
      <c r="B623" s="248"/>
    </row>
    <row r="624" spans="1:2" s="250" customFormat="1" x14ac:dyDescent="0.25">
      <c r="A624" s="248"/>
      <c r="B624" s="248"/>
    </row>
    <row r="625" spans="1:2" s="250" customFormat="1" x14ac:dyDescent="0.25">
      <c r="A625" s="248"/>
      <c r="B625" s="248"/>
    </row>
    <row r="626" spans="1:2" s="250" customFormat="1" x14ac:dyDescent="0.25">
      <c r="A626" s="248"/>
      <c r="B626" s="248"/>
    </row>
    <row r="627" spans="1:2" s="250" customFormat="1" x14ac:dyDescent="0.25">
      <c r="A627" s="248"/>
      <c r="B627" s="248"/>
    </row>
    <row r="628" spans="1:2" s="250" customFormat="1" x14ac:dyDescent="0.25">
      <c r="A628" s="248"/>
      <c r="B628" s="248"/>
    </row>
    <row r="629" spans="1:2" s="250" customFormat="1" x14ac:dyDescent="0.25">
      <c r="A629" s="248"/>
      <c r="B629" s="248"/>
    </row>
    <row r="630" spans="1:2" s="250" customFormat="1" x14ac:dyDescent="0.25">
      <c r="A630" s="248"/>
      <c r="B630" s="248"/>
    </row>
    <row r="631" spans="1:2" s="250" customFormat="1" x14ac:dyDescent="0.25">
      <c r="A631" s="248"/>
      <c r="B631" s="248"/>
    </row>
    <row r="632" spans="1:2" s="250" customFormat="1" x14ac:dyDescent="0.25">
      <c r="A632" s="248"/>
      <c r="B632" s="248"/>
    </row>
    <row r="633" spans="1:2" s="250" customFormat="1" x14ac:dyDescent="0.25">
      <c r="A633" s="248"/>
      <c r="B633" s="248"/>
    </row>
    <row r="634" spans="1:2" s="250" customFormat="1" x14ac:dyDescent="0.25">
      <c r="A634" s="248"/>
      <c r="B634" s="248"/>
    </row>
    <row r="635" spans="1:2" s="250" customFormat="1" x14ac:dyDescent="0.25">
      <c r="A635" s="248"/>
      <c r="B635" s="248"/>
    </row>
    <row r="636" spans="1:2" s="250" customFormat="1" x14ac:dyDescent="0.25">
      <c r="A636" s="248"/>
      <c r="B636" s="248"/>
    </row>
    <row r="637" spans="1:2" s="250" customFormat="1" x14ac:dyDescent="0.25">
      <c r="A637" s="248"/>
      <c r="B637" s="248"/>
    </row>
    <row r="638" spans="1:2" s="250" customFormat="1" x14ac:dyDescent="0.25">
      <c r="A638" s="248"/>
      <c r="B638" s="248"/>
    </row>
    <row r="639" spans="1:2" s="250" customFormat="1" x14ac:dyDescent="0.25">
      <c r="A639" s="248"/>
      <c r="B639" s="248"/>
    </row>
    <row r="640" spans="1:2" s="250" customFormat="1" x14ac:dyDescent="0.25">
      <c r="A640" s="248"/>
      <c r="B640" s="248"/>
    </row>
    <row r="641" spans="1:2" s="250" customFormat="1" x14ac:dyDescent="0.25">
      <c r="A641" s="248"/>
      <c r="B641" s="248"/>
    </row>
    <row r="642" spans="1:2" s="250" customFormat="1" x14ac:dyDescent="0.25">
      <c r="A642" s="248"/>
      <c r="B642" s="248"/>
    </row>
    <row r="643" spans="1:2" s="250" customFormat="1" x14ac:dyDescent="0.25">
      <c r="A643" s="248"/>
      <c r="B643" s="248"/>
    </row>
    <row r="644" spans="1:2" s="250" customFormat="1" x14ac:dyDescent="0.25">
      <c r="A644" s="248"/>
      <c r="B644" s="248"/>
    </row>
    <row r="645" spans="1:2" s="250" customFormat="1" x14ac:dyDescent="0.25">
      <c r="A645" s="248"/>
      <c r="B645" s="248"/>
    </row>
    <row r="646" spans="1:2" s="250" customFormat="1" x14ac:dyDescent="0.25">
      <c r="A646" s="248"/>
      <c r="B646" s="248"/>
    </row>
    <row r="647" spans="1:2" s="250" customFormat="1" x14ac:dyDescent="0.25">
      <c r="A647" s="248"/>
      <c r="B647" s="248"/>
    </row>
    <row r="648" spans="1:2" s="250" customFormat="1" x14ac:dyDescent="0.25">
      <c r="A648" s="248"/>
      <c r="B648" s="248"/>
    </row>
    <row r="649" spans="1:2" s="250" customFormat="1" x14ac:dyDescent="0.25">
      <c r="A649" s="248"/>
      <c r="B649" s="248"/>
    </row>
    <row r="650" spans="1:2" s="250" customFormat="1" x14ac:dyDescent="0.25">
      <c r="A650" s="248"/>
      <c r="B650" s="248"/>
    </row>
    <row r="651" spans="1:2" s="250" customFormat="1" x14ac:dyDescent="0.25">
      <c r="A651" s="248"/>
      <c r="B651" s="248"/>
    </row>
    <row r="652" spans="1:2" s="250" customFormat="1" x14ac:dyDescent="0.25">
      <c r="A652" s="248"/>
      <c r="B652" s="248"/>
    </row>
    <row r="653" spans="1:2" s="250" customFormat="1" x14ac:dyDescent="0.25">
      <c r="A653" s="248"/>
      <c r="B653" s="248"/>
    </row>
    <row r="654" spans="1:2" s="250" customFormat="1" x14ac:dyDescent="0.25">
      <c r="A654" s="248"/>
      <c r="B654" s="248"/>
    </row>
    <row r="655" spans="1:2" s="250" customFormat="1" x14ac:dyDescent="0.25">
      <c r="A655" s="248"/>
      <c r="B655" s="248"/>
    </row>
    <row r="656" spans="1:2" s="250" customFormat="1" x14ac:dyDescent="0.25">
      <c r="A656" s="248"/>
      <c r="B656" s="248"/>
    </row>
    <row r="657" spans="1:2" s="250" customFormat="1" x14ac:dyDescent="0.25">
      <c r="A657" s="248"/>
      <c r="B657" s="248"/>
    </row>
    <row r="658" spans="1:2" s="250" customFormat="1" x14ac:dyDescent="0.25">
      <c r="A658" s="248"/>
      <c r="B658" s="248"/>
    </row>
    <row r="659" spans="1:2" s="250" customFormat="1" x14ac:dyDescent="0.25">
      <c r="A659" s="248"/>
      <c r="B659" s="248"/>
    </row>
    <row r="660" spans="1:2" s="250" customFormat="1" x14ac:dyDescent="0.25">
      <c r="A660" s="248"/>
      <c r="B660" s="248"/>
    </row>
    <row r="661" spans="1:2" s="250" customFormat="1" x14ac:dyDescent="0.25">
      <c r="A661" s="248"/>
      <c r="B661" s="248"/>
    </row>
    <row r="662" spans="1:2" s="250" customFormat="1" x14ac:dyDescent="0.25">
      <c r="A662" s="248"/>
      <c r="B662" s="248"/>
    </row>
    <row r="663" spans="1:2" s="250" customFormat="1" x14ac:dyDescent="0.25">
      <c r="A663" s="248"/>
      <c r="B663" s="248"/>
    </row>
    <row r="664" spans="1:2" s="250" customFormat="1" x14ac:dyDescent="0.25">
      <c r="A664" s="248"/>
      <c r="B664" s="248"/>
    </row>
    <row r="665" spans="1:2" s="250" customFormat="1" x14ac:dyDescent="0.25">
      <c r="A665" s="248"/>
      <c r="B665" s="248"/>
    </row>
    <row r="666" spans="1:2" s="250" customFormat="1" x14ac:dyDescent="0.25">
      <c r="A666" s="248"/>
      <c r="B666" s="248"/>
    </row>
    <row r="667" spans="1:2" s="250" customFormat="1" x14ac:dyDescent="0.25">
      <c r="A667" s="248"/>
      <c r="B667" s="248"/>
    </row>
    <row r="668" spans="1:2" s="250" customFormat="1" x14ac:dyDescent="0.25">
      <c r="A668" s="248"/>
      <c r="B668" s="248"/>
    </row>
    <row r="669" spans="1:2" s="250" customFormat="1" x14ac:dyDescent="0.25">
      <c r="A669" s="248"/>
      <c r="B669" s="248"/>
    </row>
    <row r="670" spans="1:2" s="250" customFormat="1" x14ac:dyDescent="0.25">
      <c r="A670" s="248"/>
      <c r="B670" s="248"/>
    </row>
    <row r="671" spans="1:2" s="250" customFormat="1" x14ac:dyDescent="0.25">
      <c r="A671" s="248"/>
      <c r="B671" s="248"/>
    </row>
    <row r="672" spans="1:2" s="250" customFormat="1" x14ac:dyDescent="0.25">
      <c r="A672" s="248"/>
      <c r="B672" s="248"/>
    </row>
    <row r="673" spans="1:2" s="250" customFormat="1" x14ac:dyDescent="0.25">
      <c r="A673" s="248"/>
      <c r="B673" s="248"/>
    </row>
    <row r="674" spans="1:2" s="250" customFormat="1" x14ac:dyDescent="0.25">
      <c r="A674" s="248"/>
      <c r="B674" s="248"/>
    </row>
    <row r="675" spans="1:2" s="250" customFormat="1" x14ac:dyDescent="0.25">
      <c r="A675" s="248"/>
      <c r="B675" s="248"/>
    </row>
    <row r="676" spans="1:2" s="250" customFormat="1" x14ac:dyDescent="0.25">
      <c r="A676" s="248"/>
      <c r="B676" s="248"/>
    </row>
    <row r="677" spans="1:2" s="250" customFormat="1" x14ac:dyDescent="0.25">
      <c r="A677" s="248"/>
      <c r="B677" s="248"/>
    </row>
    <row r="678" spans="1:2" s="250" customFormat="1" x14ac:dyDescent="0.25">
      <c r="A678" s="248"/>
      <c r="B678" s="248"/>
    </row>
    <row r="679" spans="1:2" s="250" customFormat="1" x14ac:dyDescent="0.25">
      <c r="A679" s="248"/>
      <c r="B679" s="248"/>
    </row>
    <row r="680" spans="1:2" s="250" customFormat="1" x14ac:dyDescent="0.25">
      <c r="A680" s="248"/>
      <c r="B680" s="248"/>
    </row>
    <row r="681" spans="1:2" s="250" customFormat="1" x14ac:dyDescent="0.25">
      <c r="A681" s="248"/>
      <c r="B681" s="248"/>
    </row>
    <row r="682" spans="1:2" s="250" customFormat="1" x14ac:dyDescent="0.25">
      <c r="A682" s="248"/>
      <c r="B682" s="248"/>
    </row>
    <row r="683" spans="1:2" s="250" customFormat="1" x14ac:dyDescent="0.25">
      <c r="A683" s="248"/>
      <c r="B683" s="248"/>
    </row>
    <row r="684" spans="1:2" s="250" customFormat="1" x14ac:dyDescent="0.25">
      <c r="A684" s="248"/>
      <c r="B684" s="248"/>
    </row>
    <row r="685" spans="1:2" s="250" customFormat="1" x14ac:dyDescent="0.25">
      <c r="A685" s="248"/>
      <c r="B685" s="248"/>
    </row>
    <row r="686" spans="1:2" s="250" customFormat="1" x14ac:dyDescent="0.25">
      <c r="A686" s="248"/>
      <c r="B686" s="248"/>
    </row>
    <row r="687" spans="1:2" s="250" customFormat="1" x14ac:dyDescent="0.25">
      <c r="A687" s="248"/>
      <c r="B687" s="248"/>
    </row>
    <row r="688" spans="1:2" s="250" customFormat="1" x14ac:dyDescent="0.25">
      <c r="A688" s="248"/>
      <c r="B688" s="248"/>
    </row>
    <row r="689" spans="1:2" s="250" customFormat="1" x14ac:dyDescent="0.25">
      <c r="A689" s="248"/>
      <c r="B689" s="248"/>
    </row>
    <row r="690" spans="1:2" s="250" customFormat="1" x14ac:dyDescent="0.25">
      <c r="A690" s="248"/>
      <c r="B690" s="248"/>
    </row>
    <row r="691" spans="1:2" s="250" customFormat="1" x14ac:dyDescent="0.25">
      <c r="A691" s="248"/>
      <c r="B691" s="248"/>
    </row>
    <row r="692" spans="1:2" s="250" customFormat="1" x14ac:dyDescent="0.25">
      <c r="A692" s="248"/>
      <c r="B692" s="248"/>
    </row>
    <row r="693" spans="1:2" s="250" customFormat="1" x14ac:dyDescent="0.25">
      <c r="A693" s="248"/>
      <c r="B693" s="248"/>
    </row>
    <row r="694" spans="1:2" s="250" customFormat="1" x14ac:dyDescent="0.25">
      <c r="A694" s="248"/>
      <c r="B694" s="248"/>
    </row>
    <row r="695" spans="1:2" s="250" customFormat="1" x14ac:dyDescent="0.25">
      <c r="A695" s="248"/>
      <c r="B695" s="248"/>
    </row>
    <row r="696" spans="1:2" s="250" customFormat="1" x14ac:dyDescent="0.25">
      <c r="A696" s="248"/>
      <c r="B696" s="248"/>
    </row>
    <row r="697" spans="1:2" s="250" customFormat="1" x14ac:dyDescent="0.25">
      <c r="A697" s="248"/>
      <c r="B697" s="248"/>
    </row>
    <row r="698" spans="1:2" s="250" customFormat="1" x14ac:dyDescent="0.25">
      <c r="A698" s="248"/>
      <c r="B698" s="248"/>
    </row>
    <row r="699" spans="1:2" s="250" customFormat="1" x14ac:dyDescent="0.25">
      <c r="A699" s="248"/>
      <c r="B699" s="248"/>
    </row>
    <row r="700" spans="1:2" s="250" customFormat="1" x14ac:dyDescent="0.25">
      <c r="A700" s="248"/>
      <c r="B700" s="248"/>
    </row>
    <row r="701" spans="1:2" s="250" customFormat="1" x14ac:dyDescent="0.25">
      <c r="A701" s="248"/>
      <c r="B701" s="248"/>
    </row>
    <row r="702" spans="1:2" s="250" customFormat="1" x14ac:dyDescent="0.25">
      <c r="A702" s="248"/>
      <c r="B702" s="248"/>
    </row>
    <row r="703" spans="1:2" s="250" customFormat="1" x14ac:dyDescent="0.25">
      <c r="A703" s="248"/>
      <c r="B703" s="248"/>
    </row>
    <row r="704" spans="1:2" s="250" customFormat="1" x14ac:dyDescent="0.25">
      <c r="A704" s="248"/>
      <c r="B704" s="248"/>
    </row>
    <row r="705" spans="1:2" s="250" customFormat="1" x14ac:dyDescent="0.25">
      <c r="A705" s="248"/>
      <c r="B705" s="248"/>
    </row>
    <row r="706" spans="1:2" s="250" customFormat="1" x14ac:dyDescent="0.25">
      <c r="A706" s="248"/>
      <c r="B706" s="248"/>
    </row>
    <row r="707" spans="1:2" s="250" customFormat="1" x14ac:dyDescent="0.25">
      <c r="A707" s="248"/>
      <c r="B707" s="248"/>
    </row>
    <row r="708" spans="1:2" s="250" customFormat="1" x14ac:dyDescent="0.25">
      <c r="A708" s="248"/>
      <c r="B708" s="248"/>
    </row>
    <row r="709" spans="1:2" s="250" customFormat="1" x14ac:dyDescent="0.25">
      <c r="A709" s="248"/>
      <c r="B709" s="248"/>
    </row>
    <row r="710" spans="1:2" s="250" customFormat="1" x14ac:dyDescent="0.25">
      <c r="A710" s="248"/>
      <c r="B710" s="248"/>
    </row>
    <row r="711" spans="1:2" s="250" customFormat="1" x14ac:dyDescent="0.25">
      <c r="A711" s="248"/>
      <c r="B711" s="248"/>
    </row>
    <row r="712" spans="1:2" s="250" customFormat="1" x14ac:dyDescent="0.25">
      <c r="A712" s="248"/>
      <c r="B712" s="248"/>
    </row>
    <row r="713" spans="1:2" s="250" customFormat="1" x14ac:dyDescent="0.25">
      <c r="A713" s="248"/>
      <c r="B713" s="248"/>
    </row>
    <row r="714" spans="1:2" s="250" customFormat="1" x14ac:dyDescent="0.25">
      <c r="A714" s="248"/>
      <c r="B714" s="248"/>
    </row>
    <row r="715" spans="1:2" s="250" customFormat="1" x14ac:dyDescent="0.25">
      <c r="A715" s="248"/>
      <c r="B715" s="248"/>
    </row>
    <row r="716" spans="1:2" s="250" customFormat="1" x14ac:dyDescent="0.25">
      <c r="A716" s="248"/>
      <c r="B716" s="248"/>
    </row>
    <row r="717" spans="1:2" s="250" customFormat="1" x14ac:dyDescent="0.25">
      <c r="A717" s="248"/>
      <c r="B717" s="248"/>
    </row>
    <row r="718" spans="1:2" s="250" customFormat="1" x14ac:dyDescent="0.25">
      <c r="A718" s="248"/>
      <c r="B718" s="248"/>
    </row>
    <row r="719" spans="1:2" s="250" customFormat="1" x14ac:dyDescent="0.25">
      <c r="A719" s="248"/>
      <c r="B719" s="248"/>
    </row>
    <row r="720" spans="1:2" s="250" customFormat="1" x14ac:dyDescent="0.25">
      <c r="A720" s="248"/>
      <c r="B720" s="248"/>
    </row>
    <row r="721" spans="1:2" s="250" customFormat="1" x14ac:dyDescent="0.25">
      <c r="A721" s="248"/>
      <c r="B721" s="248"/>
    </row>
    <row r="722" spans="1:2" s="250" customFormat="1" x14ac:dyDescent="0.25">
      <c r="A722" s="248"/>
      <c r="B722" s="248"/>
    </row>
    <row r="723" spans="1:2" s="250" customFormat="1" x14ac:dyDescent="0.25">
      <c r="A723" s="248"/>
      <c r="B723" s="248"/>
    </row>
    <row r="724" spans="1:2" s="250" customFormat="1" x14ac:dyDescent="0.25">
      <c r="A724" s="248"/>
      <c r="B724" s="248"/>
    </row>
    <row r="725" spans="1:2" s="250" customFormat="1" x14ac:dyDescent="0.25">
      <c r="A725" s="248"/>
      <c r="B725" s="248"/>
    </row>
    <row r="726" spans="1:2" s="250" customFormat="1" x14ac:dyDescent="0.25">
      <c r="A726" s="248"/>
      <c r="B726" s="248"/>
    </row>
    <row r="727" spans="1:2" s="250" customFormat="1" x14ac:dyDescent="0.25">
      <c r="A727" s="248"/>
      <c r="B727" s="248"/>
    </row>
    <row r="728" spans="1:2" s="250" customFormat="1" x14ac:dyDescent="0.25">
      <c r="A728" s="248"/>
      <c r="B728" s="248"/>
    </row>
    <row r="729" spans="1:2" s="250" customFormat="1" x14ac:dyDescent="0.25">
      <c r="A729" s="248"/>
      <c r="B729" s="248"/>
    </row>
    <row r="730" spans="1:2" s="250" customFormat="1" x14ac:dyDescent="0.25">
      <c r="A730" s="248"/>
      <c r="B730" s="248"/>
    </row>
    <row r="731" spans="1:2" s="250" customFormat="1" x14ac:dyDescent="0.25">
      <c r="A731" s="248"/>
      <c r="B731" s="248"/>
    </row>
    <row r="732" spans="1:2" s="250" customFormat="1" x14ac:dyDescent="0.25">
      <c r="A732" s="248"/>
      <c r="B732" s="248"/>
    </row>
    <row r="733" spans="1:2" s="250" customFormat="1" x14ac:dyDescent="0.25">
      <c r="A733" s="248"/>
      <c r="B733" s="248"/>
    </row>
    <row r="734" spans="1:2" s="250" customFormat="1" x14ac:dyDescent="0.25">
      <c r="A734" s="248"/>
      <c r="B734" s="248"/>
    </row>
    <row r="735" spans="1:2" s="250" customFormat="1" x14ac:dyDescent="0.25">
      <c r="A735" s="248"/>
      <c r="B735" s="248"/>
    </row>
    <row r="736" spans="1:2" s="250" customFormat="1" x14ac:dyDescent="0.25">
      <c r="A736" s="248"/>
      <c r="B736" s="248"/>
    </row>
    <row r="737" spans="1:2" s="250" customFormat="1" x14ac:dyDescent="0.25">
      <c r="A737" s="248"/>
      <c r="B737" s="248"/>
    </row>
    <row r="738" spans="1:2" s="250" customFormat="1" x14ac:dyDescent="0.25">
      <c r="A738" s="248"/>
      <c r="B738" s="248"/>
    </row>
    <row r="739" spans="1:2" s="250" customFormat="1" x14ac:dyDescent="0.25">
      <c r="A739" s="248"/>
      <c r="B739" s="248"/>
    </row>
    <row r="740" spans="1:2" s="250" customFormat="1" x14ac:dyDescent="0.25">
      <c r="A740" s="248"/>
      <c r="B740" s="248"/>
    </row>
    <row r="741" spans="1:2" s="250" customFormat="1" x14ac:dyDescent="0.25">
      <c r="A741" s="248"/>
      <c r="B741" s="248"/>
    </row>
    <row r="742" spans="1:2" s="250" customFormat="1" x14ac:dyDescent="0.25">
      <c r="A742" s="248"/>
      <c r="B742" s="248"/>
    </row>
    <row r="743" spans="1:2" s="250" customFormat="1" x14ac:dyDescent="0.25">
      <c r="A743" s="248"/>
      <c r="B743" s="248"/>
    </row>
    <row r="744" spans="1:2" s="250" customFormat="1" x14ac:dyDescent="0.25">
      <c r="A744" s="248"/>
      <c r="B744" s="248"/>
    </row>
    <row r="745" spans="1:2" s="250" customFormat="1" x14ac:dyDescent="0.25">
      <c r="A745" s="248"/>
      <c r="B745" s="248"/>
    </row>
    <row r="746" spans="1:2" s="250" customFormat="1" x14ac:dyDescent="0.25">
      <c r="A746" s="248"/>
      <c r="B746" s="248"/>
    </row>
    <row r="747" spans="1:2" s="250" customFormat="1" x14ac:dyDescent="0.25">
      <c r="A747" s="248"/>
      <c r="B747" s="248"/>
    </row>
  </sheetData>
  <customSheetViews>
    <customSheetView guid="{EEDFE262-3212-4308-8979-A75812D36567}" topLeftCell="A70">
      <selection activeCell="F6" sqref="F6"/>
      <pageMargins left="0.7" right="0.7" top="0.75" bottom="0.75" header="0.3" footer="0.3"/>
    </customSheetView>
    <customSheetView guid="{9E4E0432-45C5-49C8-A2D4-66ACC510E1AA}" topLeftCell="A70">
      <selection activeCell="F6" sqref="F6"/>
      <pageMargins left="0.7" right="0.7" top="0.75" bottom="0.75" header="0.3" footer="0.3"/>
    </customSheetView>
    <customSheetView guid="{2AFED0C1-CE42-480C-82B8-823DDDF7A1E0}" topLeftCell="B1">
      <selection activeCell="D1" sqref="D1"/>
      <pageMargins left="0.7" right="0.7" top="0.75" bottom="0.75" header="0.3" footer="0.3"/>
    </customSheetView>
    <customSheetView guid="{91FCCC05-6C84-4D02-9694-06D3FEFD1EE7}" topLeftCell="A70">
      <selection activeCell="F6" sqref="F6"/>
      <pageMargins left="0.7" right="0.7" top="0.75" bottom="0.75" header="0.3" footer="0.3"/>
    </customSheetView>
    <customSheetView guid="{17BBA648-1A4A-449C-8E6C-60884A976988}" topLeftCell="A70">
      <selection activeCell="F6" sqref="F6"/>
      <pageMargins left="0.7" right="0.7" top="0.75" bottom="0.75" header="0.3" footer="0.3"/>
    </customSheetView>
    <customSheetView guid="{F184C93B-2BA8-46C9-B95F-A169E9E0FA0E}" topLeftCell="A70">
      <selection activeCell="F6" sqref="F6"/>
      <pageMargins left="0.7" right="0.7" top="0.75" bottom="0.75" header="0.3" footer="0.3"/>
    </customSheetView>
    <customSheetView guid="{65569DE0-0783-434A-AF02-6366FB81CDD9}" showPageBreaks="1" topLeftCell="A70">
      <selection activeCell="F6" sqref="F6"/>
      <pageMargins left="0.7" right="0.7" top="0.75" bottom="0.75" header="0.3" footer="0.3"/>
    </customSheetView>
    <customSheetView guid="{D1CE8A1E-8F61-425E-9602-54FEE73BDE37}" topLeftCell="A70">
      <selection activeCell="F6" sqref="F6"/>
      <pageMargins left="0.7" right="0.7" top="0.75" bottom="0.75" header="0.3" footer="0.3"/>
    </customSheetView>
    <customSheetView guid="{2230BD6E-38AF-44CB-A38B-4AD049B85149}" topLeftCell="A70">
      <selection activeCell="F6" sqref="F6"/>
      <pageMargins left="0.7" right="0.7" top="0.75" bottom="0.75" header="0.3" footer="0.3"/>
    </customSheetView>
    <customSheetView guid="{2C543757-0426-4C7E-95C3-18B6AC62B541}" topLeftCell="A70">
      <selection activeCell="F6" sqref="F6"/>
      <pageMargins left="0.7" right="0.7" top="0.75" bottom="0.75" header="0.3" footer="0.3"/>
    </customSheetView>
    <customSheetView guid="{7C081D08-3A34-40FC-9603-A08B0852FB79}" topLeftCell="A70">
      <selection activeCell="F6" sqref="F6"/>
      <pageMargins left="0.7" right="0.7" top="0.75" bottom="0.75" header="0.3" footer="0.3"/>
    </customSheetView>
    <customSheetView guid="{6E0471E8-424E-4EAB-916E-649AC290E8C7}" topLeftCell="A70">
      <selection activeCell="F6" sqref="F6"/>
      <pageMargins left="0.7" right="0.7" top="0.75" bottom="0.75" header="0.3" footer="0.3"/>
    </customSheetView>
    <customSheetView guid="{9D7C660B-E13E-4EFC-B945-6DC22F8BEC0F}" topLeftCell="A70">
      <selection activeCell="F6" sqref="F6"/>
      <pageMargins left="0.7" right="0.7" top="0.75" bottom="0.75" header="0.3" footer="0.3"/>
    </customSheetView>
  </customSheetViews>
  <mergeCells count="37">
    <mergeCell ref="C12:C15"/>
    <mergeCell ref="D12:D13"/>
    <mergeCell ref="D14:D15"/>
    <mergeCell ref="C16:C17"/>
    <mergeCell ref="D16:D17"/>
    <mergeCell ref="C5:C6"/>
    <mergeCell ref="C7:C9"/>
    <mergeCell ref="F11:G11"/>
    <mergeCell ref="C2:G2"/>
    <mergeCell ref="C34:E34"/>
    <mergeCell ref="C18:C20"/>
    <mergeCell ref="D18:D20"/>
    <mergeCell ref="C21:C22"/>
    <mergeCell ref="D21:D22"/>
    <mergeCell ref="C23:C24"/>
    <mergeCell ref="D23:D24"/>
    <mergeCell ref="C25:C27"/>
    <mergeCell ref="D25:D27"/>
    <mergeCell ref="E28:F28"/>
    <mergeCell ref="C29:D29"/>
    <mergeCell ref="E30:E33"/>
    <mergeCell ref="H67:H75"/>
    <mergeCell ref="C36:D36"/>
    <mergeCell ref="E37:E40"/>
    <mergeCell ref="C43:G43"/>
    <mergeCell ref="G44:G53"/>
    <mergeCell ref="C45:C47"/>
    <mergeCell ref="C48:C50"/>
    <mergeCell ref="C51:C53"/>
    <mergeCell ref="C56:D56"/>
    <mergeCell ref="E57:E60"/>
    <mergeCell ref="C41:E41"/>
    <mergeCell ref="C54:F54"/>
    <mergeCell ref="C61:E61"/>
    <mergeCell ref="C64:G64"/>
    <mergeCell ref="C66:G66"/>
    <mergeCell ref="C63:G63"/>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U1614"/>
  <sheetViews>
    <sheetView tabSelected="1" topLeftCell="BH8" zoomScale="60" zoomScaleNormal="60" workbookViewId="0">
      <selection activeCell="BH9" sqref="BH9:BS9"/>
    </sheetView>
  </sheetViews>
  <sheetFormatPr baseColWidth="10" defaultColWidth="11.42578125" defaultRowHeight="15" x14ac:dyDescent="0.25"/>
  <cols>
    <col min="1" max="1" width="30.7109375" style="652" customWidth="1"/>
    <col min="2" max="2" width="17.140625" style="652" customWidth="1"/>
    <col min="3" max="3" width="25.5703125" style="653" customWidth="1"/>
    <col min="4" max="4" width="46.42578125" style="653" customWidth="1"/>
    <col min="5" max="5" width="25.5703125" style="654" customWidth="1"/>
    <col min="6" max="6" width="23.7109375" style="653" customWidth="1"/>
    <col min="7" max="7" width="31.28515625" style="653" customWidth="1"/>
    <col min="8" max="8" width="15" style="654" customWidth="1"/>
    <col min="9" max="9" width="10.140625" style="654" customWidth="1"/>
    <col min="10" max="10" width="17.28515625" style="654" customWidth="1"/>
    <col min="11" max="11" width="17.7109375" style="654" customWidth="1"/>
    <col min="12" max="12" width="65.140625" style="654" customWidth="1"/>
    <col min="13" max="14" width="17" style="652" hidden="1" customWidth="1"/>
    <col min="15" max="15" width="16.42578125" style="652" hidden="1" customWidth="1"/>
    <col min="16" max="16" width="14.5703125" style="652" hidden="1" customWidth="1"/>
    <col min="17" max="17" width="18.5703125" style="652" hidden="1" customWidth="1"/>
    <col min="18" max="18" width="14.5703125" style="652" hidden="1" customWidth="1"/>
    <col min="19" max="20" width="13.7109375" style="652" hidden="1" customWidth="1"/>
    <col min="21" max="22" width="18.42578125" style="652" hidden="1" customWidth="1"/>
    <col min="23" max="24" width="15.28515625" style="652" hidden="1" customWidth="1"/>
    <col min="25" max="29" width="15" style="652" hidden="1" customWidth="1"/>
    <col min="30" max="30" width="15.42578125" style="652" hidden="1" customWidth="1"/>
    <col min="31" max="31" width="19.85546875" style="654" hidden="1" customWidth="1"/>
    <col min="32" max="41" width="19.85546875" style="652" hidden="1" customWidth="1"/>
    <col min="42" max="43" width="16" style="652" hidden="1" customWidth="1"/>
    <col min="44" max="44" width="19.85546875" style="652" hidden="1" customWidth="1"/>
    <col min="45" max="45" width="8.140625" style="652" hidden="1" customWidth="1"/>
    <col min="46" max="46" width="7.5703125" style="652" hidden="1" customWidth="1"/>
    <col min="47" max="47" width="8.140625" style="652" hidden="1" customWidth="1"/>
    <col min="48" max="50" width="7.5703125" style="652" hidden="1" customWidth="1"/>
    <col min="51" max="51" width="8.140625" style="652" hidden="1" customWidth="1"/>
    <col min="52" max="52" width="7.5703125" style="652" hidden="1" customWidth="1"/>
    <col min="53" max="53" width="8.140625" style="652" hidden="1" customWidth="1"/>
    <col min="54" max="54" width="7.5703125" style="652" hidden="1" customWidth="1"/>
    <col min="55" max="55" width="19.85546875" style="652" hidden="1" customWidth="1"/>
    <col min="56" max="56" width="13.85546875" style="652" hidden="1" customWidth="1"/>
    <col min="57" max="57" width="18.28515625" style="652" hidden="1" customWidth="1"/>
    <col min="58" max="58" width="15.42578125" style="652" hidden="1" customWidth="1"/>
    <col min="59" max="59" width="18.28515625" style="652" hidden="1" customWidth="1"/>
    <col min="60" max="60" width="167.140625" style="654" customWidth="1"/>
    <col min="61" max="61" width="100.7109375" style="654" customWidth="1"/>
    <col min="62" max="62" width="120.85546875" style="654" customWidth="1"/>
    <col min="63" max="63" width="24" style="654" customWidth="1"/>
    <col min="64" max="66" width="100.7109375" style="654" customWidth="1"/>
    <col min="67" max="67" width="21.28515625" style="654" customWidth="1"/>
    <col min="68" max="71" width="28" style="654" customWidth="1"/>
    <col min="72" max="72" width="32.7109375" style="660" customWidth="1"/>
    <col min="73" max="73" width="62.5703125" style="654" customWidth="1"/>
    <col min="74" max="81" width="11.42578125" style="50" customWidth="1"/>
    <col min="82" max="16384" width="11.42578125" style="50"/>
  </cols>
  <sheetData>
    <row r="1" spans="1:73" s="3" customFormat="1" ht="18" hidden="1" customHeight="1" x14ac:dyDescent="0.25">
      <c r="A1" s="1081"/>
      <c r="B1" s="1082"/>
      <c r="C1" s="1082"/>
      <c r="D1" s="1082"/>
      <c r="E1" s="1083"/>
      <c r="F1" s="1090" t="s">
        <v>72</v>
      </c>
      <c r="G1" s="1090"/>
      <c r="H1" s="1090"/>
      <c r="I1" s="1090"/>
      <c r="J1" s="1090"/>
      <c r="K1" s="1090"/>
      <c r="L1" s="1090"/>
      <c r="M1" s="1090"/>
      <c r="N1" s="1090"/>
      <c r="O1" s="1090"/>
      <c r="P1" s="1090"/>
      <c r="Q1" s="1090"/>
      <c r="R1" s="1090"/>
      <c r="S1" s="1090"/>
      <c r="T1" s="1090"/>
      <c r="U1" s="1090"/>
      <c r="V1" s="1090"/>
      <c r="W1" s="1090"/>
      <c r="X1" s="1090"/>
      <c r="Y1" s="1090"/>
      <c r="Z1" s="1090"/>
      <c r="AA1" s="1090"/>
      <c r="AB1" s="1090"/>
      <c r="AC1" s="1090"/>
      <c r="AD1" s="1090"/>
      <c r="AE1" s="1090"/>
      <c r="AF1" s="1090"/>
      <c r="AG1" s="1090"/>
      <c r="AH1" s="1090"/>
      <c r="AI1" s="1090"/>
      <c r="AJ1" s="1090"/>
      <c r="AK1" s="1090"/>
      <c r="AL1" s="1090"/>
      <c r="AM1" s="1090"/>
      <c r="AN1" s="1090"/>
      <c r="AO1" s="1090"/>
      <c r="AP1" s="1090"/>
      <c r="AQ1" s="1090"/>
      <c r="AR1" s="1090"/>
      <c r="AS1" s="1090"/>
      <c r="AT1" s="1090"/>
      <c r="AU1" s="1090"/>
      <c r="AV1" s="1090"/>
      <c r="AW1" s="1090"/>
      <c r="AX1" s="1090"/>
      <c r="AY1" s="1090"/>
      <c r="AZ1" s="1090"/>
      <c r="BA1" s="1090"/>
      <c r="BB1" s="1090"/>
      <c r="BC1" s="1090"/>
      <c r="BD1" s="1090"/>
      <c r="BE1" s="1090"/>
      <c r="BF1" s="1090"/>
      <c r="BG1" s="1090"/>
      <c r="BH1" s="1090"/>
      <c r="BI1" s="1090"/>
      <c r="BJ1" s="1090"/>
      <c r="BK1" s="1091"/>
      <c r="BL1" s="1094" t="s">
        <v>64</v>
      </c>
      <c r="BM1" s="1094"/>
      <c r="BN1" s="1094"/>
      <c r="BO1" s="1094"/>
      <c r="BP1" s="1094"/>
      <c r="BQ1" s="1094"/>
      <c r="BR1" s="1094"/>
      <c r="BS1" s="1094"/>
      <c r="BT1" s="656"/>
      <c r="BU1" s="621"/>
    </row>
    <row r="2" spans="1:73" s="3" customFormat="1" ht="21" hidden="1" customHeight="1" x14ac:dyDescent="0.25">
      <c r="A2" s="1084"/>
      <c r="B2" s="1085"/>
      <c r="C2" s="1085"/>
      <c r="D2" s="1085"/>
      <c r="E2" s="1086"/>
      <c r="F2" s="1092"/>
      <c r="G2" s="1092"/>
      <c r="H2" s="1092"/>
      <c r="I2" s="1092"/>
      <c r="J2" s="1092"/>
      <c r="K2" s="1092"/>
      <c r="L2" s="1092"/>
      <c r="M2" s="1092"/>
      <c r="N2" s="1092"/>
      <c r="O2" s="1092"/>
      <c r="P2" s="1092"/>
      <c r="Q2" s="1092"/>
      <c r="R2" s="1092"/>
      <c r="S2" s="1092"/>
      <c r="T2" s="1092"/>
      <c r="U2" s="1092"/>
      <c r="V2" s="1092"/>
      <c r="W2" s="1092"/>
      <c r="X2" s="1092"/>
      <c r="Y2" s="1092"/>
      <c r="Z2" s="1092"/>
      <c r="AA2" s="1092"/>
      <c r="AB2" s="1092"/>
      <c r="AC2" s="1092"/>
      <c r="AD2" s="1092"/>
      <c r="AE2" s="1092"/>
      <c r="AF2" s="1092"/>
      <c r="AG2" s="1092"/>
      <c r="AH2" s="1092"/>
      <c r="AI2" s="1092"/>
      <c r="AJ2" s="1092"/>
      <c r="AK2" s="1092"/>
      <c r="AL2" s="1092"/>
      <c r="AM2" s="1092"/>
      <c r="AN2" s="1092"/>
      <c r="AO2" s="1092"/>
      <c r="AP2" s="1092"/>
      <c r="AQ2" s="1092"/>
      <c r="AR2" s="1092"/>
      <c r="AS2" s="1092"/>
      <c r="AT2" s="1092"/>
      <c r="AU2" s="1092"/>
      <c r="AV2" s="1092"/>
      <c r="AW2" s="1092"/>
      <c r="AX2" s="1092"/>
      <c r="AY2" s="1092"/>
      <c r="AZ2" s="1092"/>
      <c r="BA2" s="1092"/>
      <c r="BB2" s="1092"/>
      <c r="BC2" s="1092"/>
      <c r="BD2" s="1092"/>
      <c r="BE2" s="1092"/>
      <c r="BF2" s="1092"/>
      <c r="BG2" s="1092"/>
      <c r="BH2" s="1092"/>
      <c r="BI2" s="1092"/>
      <c r="BJ2" s="1092"/>
      <c r="BK2" s="1093"/>
      <c r="BL2" s="1094"/>
      <c r="BM2" s="1094"/>
      <c r="BN2" s="1094"/>
      <c r="BO2" s="1094"/>
      <c r="BP2" s="1094"/>
      <c r="BQ2" s="1094"/>
      <c r="BR2" s="1094"/>
      <c r="BS2" s="1094"/>
      <c r="BT2" s="656"/>
      <c r="BU2" s="621"/>
    </row>
    <row r="3" spans="1:73" s="3" customFormat="1" ht="22.5" hidden="1" customHeight="1" x14ac:dyDescent="0.25">
      <c r="A3" s="1084"/>
      <c r="B3" s="1085"/>
      <c r="C3" s="1085"/>
      <c r="D3" s="1085"/>
      <c r="E3" s="1086"/>
      <c r="F3" s="1090" t="s">
        <v>0</v>
      </c>
      <c r="G3" s="1090"/>
      <c r="H3" s="1090"/>
      <c r="I3" s="1090"/>
      <c r="J3" s="1090"/>
      <c r="K3" s="1090"/>
      <c r="L3" s="1090"/>
      <c r="M3" s="1090"/>
      <c r="N3" s="1090"/>
      <c r="O3" s="1090"/>
      <c r="P3" s="1090"/>
      <c r="Q3" s="1090"/>
      <c r="R3" s="1090"/>
      <c r="S3" s="1090"/>
      <c r="T3" s="1090"/>
      <c r="U3" s="1090"/>
      <c r="V3" s="1090"/>
      <c r="W3" s="1090"/>
      <c r="X3" s="1090"/>
      <c r="Y3" s="1090"/>
      <c r="Z3" s="1090"/>
      <c r="AA3" s="1090"/>
      <c r="AB3" s="1090"/>
      <c r="AC3" s="1090"/>
      <c r="AD3" s="1090"/>
      <c r="AE3" s="1090"/>
      <c r="AF3" s="1090"/>
      <c r="AG3" s="1090"/>
      <c r="AH3" s="1090"/>
      <c r="AI3" s="1090"/>
      <c r="AJ3" s="1090"/>
      <c r="AK3" s="1090"/>
      <c r="AL3" s="1090"/>
      <c r="AM3" s="1090"/>
      <c r="AN3" s="1090"/>
      <c r="AO3" s="1090"/>
      <c r="AP3" s="1090"/>
      <c r="AQ3" s="1090"/>
      <c r="AR3" s="1090"/>
      <c r="AS3" s="1090"/>
      <c r="AT3" s="1090"/>
      <c r="AU3" s="1090"/>
      <c r="AV3" s="1090"/>
      <c r="AW3" s="1090"/>
      <c r="AX3" s="1090"/>
      <c r="AY3" s="1090"/>
      <c r="AZ3" s="1090"/>
      <c r="BA3" s="1090"/>
      <c r="BB3" s="1090"/>
      <c r="BC3" s="1090"/>
      <c r="BD3" s="1090"/>
      <c r="BE3" s="1090"/>
      <c r="BF3" s="1090"/>
      <c r="BG3" s="1090"/>
      <c r="BH3" s="1090"/>
      <c r="BI3" s="1090"/>
      <c r="BJ3" s="1090"/>
      <c r="BK3" s="1091"/>
      <c r="BL3" s="1094" t="s">
        <v>244</v>
      </c>
      <c r="BM3" s="1094"/>
      <c r="BN3" s="1094"/>
      <c r="BO3" s="1094"/>
      <c r="BP3" s="1094"/>
      <c r="BQ3" s="1094"/>
      <c r="BR3" s="1094"/>
      <c r="BS3" s="1094"/>
      <c r="BT3" s="656"/>
      <c r="BU3" s="621"/>
    </row>
    <row r="4" spans="1:73" s="3" customFormat="1" ht="15" hidden="1" customHeight="1" x14ac:dyDescent="0.25">
      <c r="A4" s="1084"/>
      <c r="B4" s="1085"/>
      <c r="C4" s="1085"/>
      <c r="D4" s="1085"/>
      <c r="E4" s="1086"/>
      <c r="F4" s="1092"/>
      <c r="G4" s="1092"/>
      <c r="H4" s="1092"/>
      <c r="I4" s="1092"/>
      <c r="J4" s="1092"/>
      <c r="K4" s="1092"/>
      <c r="L4" s="1092"/>
      <c r="M4" s="1092"/>
      <c r="N4" s="1092"/>
      <c r="O4" s="1092"/>
      <c r="P4" s="1092"/>
      <c r="Q4" s="1092"/>
      <c r="R4" s="1092"/>
      <c r="S4" s="1092"/>
      <c r="T4" s="1092"/>
      <c r="U4" s="1092"/>
      <c r="V4" s="1092"/>
      <c r="W4" s="1092"/>
      <c r="X4" s="1092"/>
      <c r="Y4" s="1092"/>
      <c r="Z4" s="1092"/>
      <c r="AA4" s="1092"/>
      <c r="AB4" s="1092"/>
      <c r="AC4" s="1092"/>
      <c r="AD4" s="1092"/>
      <c r="AE4" s="1092"/>
      <c r="AF4" s="1092"/>
      <c r="AG4" s="1092"/>
      <c r="AH4" s="1092"/>
      <c r="AI4" s="1092"/>
      <c r="AJ4" s="1092"/>
      <c r="AK4" s="1092"/>
      <c r="AL4" s="1092"/>
      <c r="AM4" s="1092"/>
      <c r="AN4" s="1092"/>
      <c r="AO4" s="1092"/>
      <c r="AP4" s="1092"/>
      <c r="AQ4" s="1092"/>
      <c r="AR4" s="1092"/>
      <c r="AS4" s="1092"/>
      <c r="AT4" s="1092"/>
      <c r="AU4" s="1092"/>
      <c r="AV4" s="1092"/>
      <c r="AW4" s="1092"/>
      <c r="AX4" s="1092"/>
      <c r="AY4" s="1092"/>
      <c r="AZ4" s="1092"/>
      <c r="BA4" s="1092"/>
      <c r="BB4" s="1092"/>
      <c r="BC4" s="1092"/>
      <c r="BD4" s="1092"/>
      <c r="BE4" s="1092"/>
      <c r="BF4" s="1092"/>
      <c r="BG4" s="1092"/>
      <c r="BH4" s="1092"/>
      <c r="BI4" s="1092"/>
      <c r="BJ4" s="1092"/>
      <c r="BK4" s="1093"/>
      <c r="BL4" s="1094"/>
      <c r="BM4" s="1094"/>
      <c r="BN4" s="1094"/>
      <c r="BO4" s="1094"/>
      <c r="BP4" s="1094"/>
      <c r="BQ4" s="1094"/>
      <c r="BR4" s="1094"/>
      <c r="BS4" s="1094"/>
      <c r="BT4" s="656"/>
      <c r="BU4" s="621"/>
    </row>
    <row r="5" spans="1:73" s="3" customFormat="1" ht="19.5" hidden="1" customHeight="1" x14ac:dyDescent="0.25">
      <c r="A5" s="1084"/>
      <c r="B5" s="1085"/>
      <c r="C5" s="1085"/>
      <c r="D5" s="1085"/>
      <c r="E5" s="1086"/>
      <c r="F5" s="1095" t="s">
        <v>1</v>
      </c>
      <c r="G5" s="1095"/>
      <c r="H5" s="1095"/>
      <c r="I5" s="1095"/>
      <c r="J5" s="1095"/>
      <c r="K5" s="1095"/>
      <c r="L5" s="1095"/>
      <c r="M5" s="1095"/>
      <c r="N5" s="1095"/>
      <c r="O5" s="1095"/>
      <c r="P5" s="1095"/>
      <c r="Q5" s="1095"/>
      <c r="R5" s="1095"/>
      <c r="S5" s="1095"/>
      <c r="T5" s="1095"/>
      <c r="U5" s="1095"/>
      <c r="V5" s="1095"/>
      <c r="W5" s="1095"/>
      <c r="X5" s="1095"/>
      <c r="Y5" s="1095"/>
      <c r="Z5" s="1095"/>
      <c r="AA5" s="1095"/>
      <c r="AB5" s="1095"/>
      <c r="AC5" s="1095"/>
      <c r="AD5" s="1095"/>
      <c r="AE5" s="1095"/>
      <c r="AF5" s="1095"/>
      <c r="AG5" s="1095"/>
      <c r="AH5" s="1095"/>
      <c r="AI5" s="1095"/>
      <c r="AJ5" s="1095"/>
      <c r="AK5" s="1095"/>
      <c r="AL5" s="1095"/>
      <c r="AM5" s="1095"/>
      <c r="AN5" s="1095"/>
      <c r="AO5" s="1095"/>
      <c r="AP5" s="1095"/>
      <c r="AQ5" s="1095"/>
      <c r="AR5" s="1095"/>
      <c r="AS5" s="1095"/>
      <c r="AT5" s="1095"/>
      <c r="AU5" s="1095"/>
      <c r="AV5" s="1095"/>
      <c r="AW5" s="1095"/>
      <c r="AX5" s="1095"/>
      <c r="AY5" s="1095"/>
      <c r="AZ5" s="1095"/>
      <c r="BA5" s="1095"/>
      <c r="BB5" s="1095"/>
      <c r="BC5" s="1095"/>
      <c r="BD5" s="1095"/>
      <c r="BE5" s="1095"/>
      <c r="BF5" s="1095"/>
      <c r="BG5" s="1095"/>
      <c r="BH5" s="1095"/>
      <c r="BI5" s="1095"/>
      <c r="BJ5" s="1095"/>
      <c r="BK5" s="1096"/>
      <c r="BL5" s="1094" t="s">
        <v>470</v>
      </c>
      <c r="BM5" s="1094"/>
      <c r="BN5" s="1094"/>
      <c r="BO5" s="1094"/>
      <c r="BP5" s="1094"/>
      <c r="BQ5" s="1094"/>
      <c r="BR5" s="1094"/>
      <c r="BS5" s="1094"/>
      <c r="BT5" s="656"/>
      <c r="BU5" s="621"/>
    </row>
    <row r="6" spans="1:73" s="3" customFormat="1" ht="18" hidden="1" customHeight="1" thickBot="1" x14ac:dyDescent="0.3">
      <c r="A6" s="1087"/>
      <c r="B6" s="1088"/>
      <c r="C6" s="1088"/>
      <c r="D6" s="1088"/>
      <c r="E6" s="1089"/>
      <c r="F6" s="1097"/>
      <c r="G6" s="1097"/>
      <c r="H6" s="1097"/>
      <c r="I6" s="1097"/>
      <c r="J6" s="1097"/>
      <c r="K6" s="1097"/>
      <c r="L6" s="1097"/>
      <c r="M6" s="1097"/>
      <c r="N6" s="1097"/>
      <c r="O6" s="1097"/>
      <c r="P6" s="1097"/>
      <c r="Q6" s="1097"/>
      <c r="R6" s="1097"/>
      <c r="S6" s="1097"/>
      <c r="T6" s="1097"/>
      <c r="U6" s="1097"/>
      <c r="V6" s="1097"/>
      <c r="W6" s="1097"/>
      <c r="X6" s="1097"/>
      <c r="Y6" s="1097"/>
      <c r="Z6" s="1097"/>
      <c r="AA6" s="1097"/>
      <c r="AB6" s="1097"/>
      <c r="AC6" s="1097"/>
      <c r="AD6" s="1097"/>
      <c r="AE6" s="1097"/>
      <c r="AF6" s="1097"/>
      <c r="AG6" s="1097"/>
      <c r="AH6" s="1097"/>
      <c r="AI6" s="1097"/>
      <c r="AJ6" s="1097"/>
      <c r="AK6" s="1097"/>
      <c r="AL6" s="1097"/>
      <c r="AM6" s="1097"/>
      <c r="AN6" s="1097"/>
      <c r="AO6" s="1097"/>
      <c r="AP6" s="1097"/>
      <c r="AQ6" s="1097"/>
      <c r="AR6" s="1097"/>
      <c r="AS6" s="1097"/>
      <c r="AT6" s="1097"/>
      <c r="AU6" s="1097"/>
      <c r="AV6" s="1097"/>
      <c r="AW6" s="1097"/>
      <c r="AX6" s="1097"/>
      <c r="AY6" s="1097"/>
      <c r="AZ6" s="1097"/>
      <c r="BA6" s="1097"/>
      <c r="BB6" s="1097"/>
      <c r="BC6" s="1097"/>
      <c r="BD6" s="1097"/>
      <c r="BE6" s="1097"/>
      <c r="BF6" s="1097"/>
      <c r="BG6" s="1097"/>
      <c r="BH6" s="1097"/>
      <c r="BI6" s="1097"/>
      <c r="BJ6" s="1097"/>
      <c r="BK6" s="1098"/>
      <c r="BL6" s="1094"/>
      <c r="BM6" s="1094"/>
      <c r="BN6" s="1094"/>
      <c r="BO6" s="1094"/>
      <c r="BP6" s="1094"/>
      <c r="BQ6" s="1094"/>
      <c r="BR6" s="1094"/>
      <c r="BS6" s="1094"/>
      <c r="BT6" s="656"/>
      <c r="BU6" s="621"/>
    </row>
    <row r="7" spans="1:73" s="3" customFormat="1" ht="25.5" hidden="1" customHeight="1" x14ac:dyDescent="0.25">
      <c r="A7" s="622"/>
      <c r="B7" s="622"/>
      <c r="C7" s="623"/>
      <c r="D7" s="623"/>
      <c r="E7" s="624"/>
      <c r="F7" s="623"/>
      <c r="G7" s="623"/>
      <c r="H7" s="624"/>
      <c r="I7" s="624"/>
      <c r="J7" s="624"/>
      <c r="K7" s="624"/>
      <c r="L7" s="624"/>
      <c r="M7" s="624"/>
      <c r="N7" s="624"/>
      <c r="O7" s="624"/>
      <c r="P7" s="624"/>
      <c r="Q7" s="624"/>
      <c r="R7" s="624"/>
      <c r="S7" s="624"/>
      <c r="T7" s="624"/>
      <c r="U7" s="624"/>
      <c r="V7" s="624"/>
      <c r="W7" s="624"/>
      <c r="X7" s="624"/>
      <c r="Y7" s="624"/>
      <c r="Z7" s="624"/>
      <c r="AA7" s="624"/>
      <c r="AB7" s="624"/>
      <c r="AC7" s="624"/>
      <c r="AD7" s="624"/>
      <c r="AE7" s="624"/>
      <c r="AF7" s="624"/>
      <c r="AG7" s="624"/>
      <c r="AH7" s="624"/>
      <c r="AI7" s="624"/>
      <c r="AJ7" s="624"/>
      <c r="AK7" s="624"/>
      <c r="AL7" s="624"/>
      <c r="AM7" s="624"/>
      <c r="AN7" s="624"/>
      <c r="AO7" s="624"/>
      <c r="AP7" s="624"/>
      <c r="AQ7" s="624"/>
      <c r="AR7" s="624"/>
      <c r="AS7" s="624"/>
      <c r="AT7" s="624"/>
      <c r="AU7" s="624"/>
      <c r="AV7" s="624"/>
      <c r="AW7" s="624"/>
      <c r="AX7" s="624"/>
      <c r="AY7" s="624"/>
      <c r="AZ7" s="624"/>
      <c r="BA7" s="624"/>
      <c r="BB7" s="624"/>
      <c r="BC7" s="624"/>
      <c r="BD7" s="624"/>
      <c r="BE7" s="624"/>
      <c r="BF7" s="624"/>
      <c r="BG7" s="624"/>
      <c r="BH7" s="624"/>
      <c r="BI7" s="624"/>
      <c r="BJ7" s="624"/>
      <c r="BK7" s="624"/>
      <c r="BL7" s="624"/>
      <c r="BM7" s="624"/>
      <c r="BN7" s="624"/>
      <c r="BO7" s="624"/>
      <c r="BP7" s="621"/>
      <c r="BQ7" s="621"/>
      <c r="BR7" s="621"/>
      <c r="BS7" s="621"/>
      <c r="BT7" s="657"/>
      <c r="BU7" s="624"/>
    </row>
    <row r="8" spans="1:73" s="3" customFormat="1" ht="15.75" thickBot="1" x14ac:dyDescent="0.3">
      <c r="A8" s="1099" t="s">
        <v>2</v>
      </c>
      <c r="B8" s="1100"/>
      <c r="C8" s="1100"/>
      <c r="D8" s="1100"/>
      <c r="E8" s="1100"/>
      <c r="F8" s="1100"/>
      <c r="G8" s="1100"/>
      <c r="H8" s="1100"/>
      <c r="I8" s="1100"/>
      <c r="J8" s="1100"/>
      <c r="K8" s="1100"/>
      <c r="L8" s="1100"/>
      <c r="M8" s="1100"/>
      <c r="N8" s="1100"/>
      <c r="O8" s="1100"/>
      <c r="P8" s="1100"/>
      <c r="Q8" s="1100"/>
      <c r="R8" s="1100"/>
      <c r="S8" s="1100"/>
      <c r="T8" s="1100"/>
      <c r="U8" s="1100"/>
      <c r="V8" s="1100"/>
      <c r="W8" s="1100"/>
      <c r="X8" s="1100"/>
      <c r="Y8" s="1100"/>
      <c r="Z8" s="1100"/>
      <c r="AA8" s="1100"/>
      <c r="AB8" s="1100"/>
      <c r="AC8" s="1100"/>
      <c r="AD8" s="1100"/>
      <c r="AE8" s="1100"/>
      <c r="AF8" s="1100"/>
      <c r="AG8" s="1100"/>
      <c r="AH8" s="1100"/>
      <c r="AI8" s="1100"/>
      <c r="AJ8" s="1100"/>
      <c r="AK8" s="1100"/>
      <c r="AL8" s="1100"/>
      <c r="AM8" s="1100"/>
      <c r="AN8" s="1100"/>
      <c r="AO8" s="1100"/>
      <c r="AP8" s="1100"/>
      <c r="AQ8" s="1100"/>
      <c r="AR8" s="1100"/>
      <c r="AS8" s="1100"/>
      <c r="AT8" s="1100"/>
      <c r="AU8" s="1100"/>
      <c r="AV8" s="1100"/>
      <c r="AW8" s="1100"/>
      <c r="AX8" s="1100"/>
      <c r="AY8" s="1100"/>
      <c r="AZ8" s="1100"/>
      <c r="BA8" s="1100"/>
      <c r="BB8" s="1100"/>
      <c r="BC8" s="1100"/>
      <c r="BD8" s="1100"/>
      <c r="BE8" s="1100"/>
      <c r="BF8" s="1100"/>
      <c r="BG8" s="1100"/>
      <c r="BH8" s="1100"/>
      <c r="BI8" s="1100"/>
      <c r="BJ8" s="1100"/>
      <c r="BK8" s="1100"/>
      <c r="BL8" s="1100"/>
      <c r="BM8" s="1100"/>
      <c r="BN8" s="1100"/>
      <c r="BO8" s="1100"/>
      <c r="BP8" s="1100"/>
      <c r="BQ8" s="1100"/>
      <c r="BR8" s="1100"/>
      <c r="BS8" s="1100"/>
      <c r="BT8" s="656"/>
      <c r="BU8" s="621"/>
    </row>
    <row r="9" spans="1:73" s="14" customFormat="1" ht="15.75" thickBot="1" x14ac:dyDescent="0.3">
      <c r="A9" s="1101" t="s">
        <v>60</v>
      </c>
      <c r="B9" s="1102"/>
      <c r="C9" s="1102"/>
      <c r="D9" s="1102"/>
      <c r="E9" s="1102"/>
      <c r="F9" s="1102"/>
      <c r="G9" s="1102"/>
      <c r="H9" s="1105" t="s">
        <v>7</v>
      </c>
      <c r="I9" s="1106"/>
      <c r="J9" s="1106"/>
      <c r="K9" s="1107"/>
      <c r="L9" s="1105" t="s">
        <v>130</v>
      </c>
      <c r="M9" s="1106"/>
      <c r="N9" s="1106"/>
      <c r="O9" s="1106"/>
      <c r="P9" s="1106"/>
      <c r="Q9" s="1106"/>
      <c r="R9" s="1106"/>
      <c r="S9" s="1106"/>
      <c r="T9" s="1106"/>
      <c r="U9" s="1106"/>
      <c r="V9" s="1106"/>
      <c r="W9" s="1106"/>
      <c r="X9" s="1106"/>
      <c r="Y9" s="1106"/>
      <c r="Z9" s="1106"/>
      <c r="AA9" s="1106"/>
      <c r="AB9" s="1106"/>
      <c r="AC9" s="1106"/>
      <c r="AD9" s="1106"/>
      <c r="AE9" s="1106"/>
      <c r="AF9" s="1106"/>
      <c r="AG9" s="1106"/>
      <c r="AH9" s="1106"/>
      <c r="AI9" s="1106"/>
      <c r="AJ9" s="1106"/>
      <c r="AK9" s="1106"/>
      <c r="AL9" s="1106"/>
      <c r="AM9" s="1106"/>
      <c r="AN9" s="1106"/>
      <c r="AO9" s="1106"/>
      <c r="AP9" s="1106"/>
      <c r="AQ9" s="1106"/>
      <c r="AR9" s="1106"/>
      <c r="AS9" s="1106"/>
      <c r="AT9" s="1106"/>
      <c r="AU9" s="1106"/>
      <c r="AV9" s="1106"/>
      <c r="AW9" s="1106"/>
      <c r="AX9" s="1106"/>
      <c r="AY9" s="1106"/>
      <c r="AZ9" s="1106"/>
      <c r="BA9" s="1106"/>
      <c r="BB9" s="1106"/>
      <c r="BC9" s="1106"/>
      <c r="BD9" s="1106"/>
      <c r="BE9" s="1106"/>
      <c r="BF9" s="1106"/>
      <c r="BG9" s="1107"/>
      <c r="BH9" s="1103"/>
      <c r="BI9" s="1104"/>
      <c r="BJ9" s="1104"/>
      <c r="BK9" s="1104"/>
      <c r="BL9" s="1104"/>
      <c r="BM9" s="1104"/>
      <c r="BN9" s="1104"/>
      <c r="BO9" s="1104"/>
      <c r="BP9" s="1104"/>
      <c r="BQ9" s="1104"/>
      <c r="BR9" s="1104"/>
      <c r="BS9" s="1104"/>
      <c r="BT9" s="658"/>
      <c r="BU9" s="625"/>
    </row>
    <row r="10" spans="1:73" s="14" customFormat="1" ht="66" customHeight="1" thickBot="1" x14ac:dyDescent="0.3">
      <c r="A10" s="1103"/>
      <c r="B10" s="1104"/>
      <c r="C10" s="1104"/>
      <c r="D10" s="1104"/>
      <c r="E10" s="1104"/>
      <c r="F10" s="1104"/>
      <c r="G10" s="1104"/>
      <c r="H10" s="1105" t="s">
        <v>10</v>
      </c>
      <c r="I10" s="1106"/>
      <c r="J10" s="1106"/>
      <c r="K10" s="1107"/>
      <c r="L10" s="1108" t="s">
        <v>77</v>
      </c>
      <c r="M10" s="1108" t="s">
        <v>165</v>
      </c>
      <c r="N10" s="1108" t="s">
        <v>171</v>
      </c>
      <c r="O10" s="1101" t="s">
        <v>131</v>
      </c>
      <c r="P10" s="1102"/>
      <c r="Q10" s="1102"/>
      <c r="R10" s="1102"/>
      <c r="S10" s="1102"/>
      <c r="T10" s="1102"/>
      <c r="U10" s="1102"/>
      <c r="V10" s="1102"/>
      <c r="W10" s="1102"/>
      <c r="X10" s="1102"/>
      <c r="Y10" s="1102"/>
      <c r="Z10" s="1102"/>
      <c r="AA10" s="1102"/>
      <c r="AB10" s="1102"/>
      <c r="AC10" s="1102"/>
      <c r="AD10" s="1110"/>
      <c r="AE10" s="1111" t="s">
        <v>132</v>
      </c>
      <c r="AF10" s="1113"/>
      <c r="AG10" s="1111" t="s">
        <v>200</v>
      </c>
      <c r="AH10" s="1112"/>
      <c r="AI10" s="1112"/>
      <c r="AJ10" s="1112"/>
      <c r="AK10" s="1112"/>
      <c r="AL10" s="1112"/>
      <c r="AM10" s="1112"/>
      <c r="AN10" s="1112"/>
      <c r="AO10" s="1113"/>
      <c r="AP10" s="1111" t="s">
        <v>161</v>
      </c>
      <c r="AQ10" s="1112"/>
      <c r="AR10" s="1113"/>
      <c r="AS10" s="1111" t="s">
        <v>227</v>
      </c>
      <c r="AT10" s="1112"/>
      <c r="AU10" s="1112"/>
      <c r="AV10" s="1112"/>
      <c r="AW10" s="1112"/>
      <c r="AX10" s="1112"/>
      <c r="AY10" s="1112"/>
      <c r="AZ10" s="1112"/>
      <c r="BA10" s="1112"/>
      <c r="BB10" s="1112"/>
      <c r="BC10" s="1112"/>
      <c r="BD10" s="1113"/>
      <c r="BE10" s="1105" t="s">
        <v>11</v>
      </c>
      <c r="BF10" s="1106"/>
      <c r="BG10" s="1107"/>
      <c r="BH10" s="1111" t="s">
        <v>274</v>
      </c>
      <c r="BI10" s="1112"/>
      <c r="BJ10" s="1112"/>
      <c r="BK10" s="1113"/>
      <c r="BL10" s="1111" t="s">
        <v>275</v>
      </c>
      <c r="BM10" s="1112"/>
      <c r="BN10" s="1112"/>
      <c r="BO10" s="1113"/>
      <c r="BP10" s="1111" t="s">
        <v>276</v>
      </c>
      <c r="BQ10" s="1112"/>
      <c r="BR10" s="1112"/>
      <c r="BS10" s="1113"/>
      <c r="BT10" s="658"/>
      <c r="BU10" s="625"/>
    </row>
    <row r="11" spans="1:73" s="20" customFormat="1" ht="41.25" customHeight="1" thickBot="1" x14ac:dyDescent="0.3">
      <c r="A11" s="615" t="s">
        <v>16</v>
      </c>
      <c r="B11" s="615" t="s">
        <v>63</v>
      </c>
      <c r="C11" s="15" t="s">
        <v>100</v>
      </c>
      <c r="D11" s="15" t="s">
        <v>159</v>
      </c>
      <c r="E11" s="15" t="s">
        <v>18</v>
      </c>
      <c r="F11" s="15" t="s">
        <v>107</v>
      </c>
      <c r="G11" s="619" t="s">
        <v>17</v>
      </c>
      <c r="H11" s="67" t="s">
        <v>19</v>
      </c>
      <c r="I11" s="52" t="s">
        <v>20</v>
      </c>
      <c r="J11" s="16" t="s">
        <v>21</v>
      </c>
      <c r="K11" s="16" t="s">
        <v>22</v>
      </c>
      <c r="L11" s="1109"/>
      <c r="M11" s="1109"/>
      <c r="N11" s="1109"/>
      <c r="O11" s="52" t="s">
        <v>112</v>
      </c>
      <c r="P11" s="52" t="s">
        <v>84</v>
      </c>
      <c r="Q11" s="52" t="s">
        <v>110</v>
      </c>
      <c r="R11" s="52" t="s">
        <v>84</v>
      </c>
      <c r="S11" s="52" t="s">
        <v>111</v>
      </c>
      <c r="T11" s="52" t="s">
        <v>84</v>
      </c>
      <c r="U11" s="52" t="s">
        <v>124</v>
      </c>
      <c r="V11" s="52" t="s">
        <v>84</v>
      </c>
      <c r="W11" s="52" t="s">
        <v>128</v>
      </c>
      <c r="X11" s="52" t="s">
        <v>84</v>
      </c>
      <c r="Y11" s="52" t="s">
        <v>242</v>
      </c>
      <c r="Z11" s="52" t="s">
        <v>84</v>
      </c>
      <c r="AA11" s="52" t="s">
        <v>129</v>
      </c>
      <c r="AB11" s="52" t="s">
        <v>84</v>
      </c>
      <c r="AC11" s="52" t="s">
        <v>84</v>
      </c>
      <c r="AD11" s="52" t="s">
        <v>133</v>
      </c>
      <c r="AE11" s="52" t="s">
        <v>144</v>
      </c>
      <c r="AF11" s="52" t="s">
        <v>145</v>
      </c>
      <c r="AG11" s="52" t="s">
        <v>194</v>
      </c>
      <c r="AH11" s="52" t="s">
        <v>195</v>
      </c>
      <c r="AI11" s="52" t="s">
        <v>196</v>
      </c>
      <c r="AJ11" s="52" t="s">
        <v>197</v>
      </c>
      <c r="AK11" s="52" t="s">
        <v>198</v>
      </c>
      <c r="AL11" s="52" t="s">
        <v>199</v>
      </c>
      <c r="AM11" s="52" t="s">
        <v>155</v>
      </c>
      <c r="AN11" s="52" t="s">
        <v>156</v>
      </c>
      <c r="AO11" s="52" t="s">
        <v>157</v>
      </c>
      <c r="AP11" s="52" t="s">
        <v>142</v>
      </c>
      <c r="AQ11" s="1114" t="s">
        <v>143</v>
      </c>
      <c r="AR11" s="1115"/>
      <c r="AS11" s="52" t="s">
        <v>209</v>
      </c>
      <c r="AT11" s="52" t="s">
        <v>210</v>
      </c>
      <c r="AU11" s="52" t="s">
        <v>211</v>
      </c>
      <c r="AV11" s="52" t="s">
        <v>212</v>
      </c>
      <c r="AW11" s="52" t="s">
        <v>214</v>
      </c>
      <c r="AX11" s="52" t="s">
        <v>216</v>
      </c>
      <c r="AY11" s="52" t="s">
        <v>217</v>
      </c>
      <c r="AZ11" s="52" t="s">
        <v>218</v>
      </c>
      <c r="BA11" s="52" t="s">
        <v>219</v>
      </c>
      <c r="BB11" s="52" t="s">
        <v>220</v>
      </c>
      <c r="BC11" s="52" t="s">
        <v>225</v>
      </c>
      <c r="BD11" s="52" t="s">
        <v>226</v>
      </c>
      <c r="BE11" s="52" t="s">
        <v>19</v>
      </c>
      <c r="BF11" s="52" t="s">
        <v>20</v>
      </c>
      <c r="BG11" s="52" t="s">
        <v>62</v>
      </c>
      <c r="BH11" s="52" t="s">
        <v>238</v>
      </c>
      <c r="BI11" s="52" t="s">
        <v>240</v>
      </c>
      <c r="BJ11" s="52" t="s">
        <v>239</v>
      </c>
      <c r="BK11" s="52" t="s">
        <v>71</v>
      </c>
      <c r="BL11" s="52" t="s">
        <v>238</v>
      </c>
      <c r="BM11" s="52" t="s">
        <v>240</v>
      </c>
      <c r="BN11" s="52" t="s">
        <v>239</v>
      </c>
      <c r="BO11" s="52" t="s">
        <v>71</v>
      </c>
      <c r="BP11" s="52" t="s">
        <v>238</v>
      </c>
      <c r="BQ11" s="52" t="s">
        <v>240</v>
      </c>
      <c r="BR11" s="52" t="s">
        <v>239</v>
      </c>
      <c r="BS11" s="52" t="s">
        <v>71</v>
      </c>
      <c r="BT11" s="659"/>
      <c r="BU11" s="626"/>
    </row>
    <row r="12" spans="1:73" s="119" customFormat="1" ht="409.6" customHeight="1" x14ac:dyDescent="0.25">
      <c r="A12" s="1116" t="str">
        <f>CONTEXTO!C36</f>
        <v xml:space="preserve">Gerencia Estratégica:
Definir los lineamientos para la formulación, ejecución, seguimiento, actualización y mejora de estrategias, planes y proyectos, que orienten la gestión institucional para el logro de la misión, objetivos estratégicos y metas de gobierno
</v>
      </c>
      <c r="B12" s="1119" t="str">
        <f>CONTEXTO!C38</f>
        <v>Jefe Oficina Asesora de Planeación / Líder de proceso de Gerencia Estratégica</v>
      </c>
      <c r="C12" s="1122" t="str">
        <f>CONTEXTO!D39</f>
        <v xml:space="preserve">Toma de decisiones sin datos oportunos de la gestión de la Entidad </v>
      </c>
      <c r="D12" s="1124" t="s">
        <v>278</v>
      </c>
      <c r="E12" s="1073" t="s">
        <v>31</v>
      </c>
      <c r="F12" s="584" t="s">
        <v>1063</v>
      </c>
      <c r="G12" s="1127" t="s">
        <v>279</v>
      </c>
      <c r="H12" s="1075">
        <f>'Probabilidad e Impacto'!E48</f>
        <v>3</v>
      </c>
      <c r="I12" s="1077">
        <f>'Probabilidad e Impacto'!H48</f>
        <v>3</v>
      </c>
      <c r="J12" s="581" t="str">
        <f>CONCATENATE(H12,"-",I12)</f>
        <v>3-3</v>
      </c>
      <c r="K12" s="1075" t="str">
        <f>VLOOKUP(J12,'Probabilidad e Impacto'!$Y$19:$Z$43,2,0)</f>
        <v>Alto</v>
      </c>
      <c r="L12" s="584" t="s">
        <v>1046</v>
      </c>
      <c r="M12" s="590" t="s">
        <v>168</v>
      </c>
      <c r="N12" s="590" t="s">
        <v>170</v>
      </c>
      <c r="O12" s="590" t="s">
        <v>108</v>
      </c>
      <c r="P12" s="125">
        <f t="shared" ref="P12:P37" si="0">IF(O12="","",(VLOOKUP(O12,valores,2,0)))</f>
        <v>15</v>
      </c>
      <c r="Q12" s="590" t="s">
        <v>113</v>
      </c>
      <c r="R12" s="125">
        <f t="shared" ref="R12:R37" si="1">VLOOKUP(Q12,valores,2,0)</f>
        <v>15</v>
      </c>
      <c r="S12" s="590" t="s">
        <v>115</v>
      </c>
      <c r="T12" s="125">
        <f t="shared" ref="T12:T37" si="2">VLOOKUP(S12,valores,2,0)</f>
        <v>15</v>
      </c>
      <c r="U12" s="592" t="s">
        <v>125</v>
      </c>
      <c r="V12" s="125">
        <f t="shared" ref="V12:V37" si="3">VLOOKUP(U12,valores,2,0)</f>
        <v>15</v>
      </c>
      <c r="W12" s="592" t="s">
        <v>117</v>
      </c>
      <c r="X12" s="125">
        <f t="shared" ref="X12:X37" si="4">VLOOKUP(W12,valores,2,0)</f>
        <v>15</v>
      </c>
      <c r="Y12" s="592" t="s">
        <v>119</v>
      </c>
      <c r="Z12" s="125">
        <f t="shared" ref="Z12:Z37" si="5">VLOOKUP(Y12,valores,2,0)</f>
        <v>15</v>
      </c>
      <c r="AA12" s="592" t="s">
        <v>121</v>
      </c>
      <c r="AB12" s="125">
        <f t="shared" ref="AB12:AB37" si="6">VLOOKUP(AA12,valores,2,0)</f>
        <v>10</v>
      </c>
      <c r="AC12" s="125">
        <f>SUM(AB12,Z12,X12,V12,T12,R12,P12)</f>
        <v>100</v>
      </c>
      <c r="AD12" s="588" t="str">
        <f>IF(AC12&lt;=85,"débil",IF(AC12&gt;=96,"fuerte","Moderado"))</f>
        <v>fuerte</v>
      </c>
      <c r="AE12" s="588" t="s">
        <v>162</v>
      </c>
      <c r="AF12" s="588" t="str">
        <f>IF(AE12="El control se ejecuta de manera consistente por parte del responsable","fuerte",IF(AE12="El control se ejecuta algunas veces por parte del responsable","moderado",IF(AE12="El control No se ejecuta por parte del responsable","débil")))</f>
        <v>fuerte</v>
      </c>
      <c r="AG12" s="588" t="str">
        <f t="shared" ref="AG12:AG68" si="7">IF(AND($AD12="fuerte",$AF12="fuerte"),"fuerte","")</f>
        <v>fuerte</v>
      </c>
      <c r="AH12" s="588" t="str">
        <f t="shared" ref="AH12:AH68" si="8">IF(AND($AD12="fuerte",$AF12="moderado"),"moderado","")</f>
        <v/>
      </c>
      <c r="AI12" s="588" t="str">
        <f t="shared" ref="AI12:AI68" si="9">IF(AND($AD12="fuerte",$AF12="débil"),"débil","")</f>
        <v/>
      </c>
      <c r="AJ12" s="588" t="str">
        <f t="shared" ref="AJ12:AJ68" si="10">IF(AND($AD12="moderado",$AF12="fuerte"),"moderado","")</f>
        <v/>
      </c>
      <c r="AK12" s="588" t="str">
        <f t="shared" ref="AK12:AK68" si="11">IF(AND($AD12="moderado",$AF12="moderado"),"moderado","")</f>
        <v/>
      </c>
      <c r="AL12" s="588" t="str">
        <f t="shared" ref="AL12:AL68" si="12">IF(AND($AD12="moderado",$AF12="débil"),"débil","")</f>
        <v/>
      </c>
      <c r="AM12" s="588" t="str">
        <f t="shared" ref="AM12:AM68" si="13">IF(AND($AD12="débil",$AF12="fuerte"),"débil","")</f>
        <v/>
      </c>
      <c r="AN12" s="588" t="str">
        <f t="shared" ref="AN12:AN68" si="14">IF(AND($AD12="débil",$AF12="moderado"),"débil","")</f>
        <v/>
      </c>
      <c r="AO12" s="588" t="str">
        <f t="shared" ref="AO12:AO68" si="15">IF(AND($AD12="débil",$AF12="débil"),"débil","")</f>
        <v/>
      </c>
      <c r="AP12" s="588" t="str">
        <f>AG12&amp;AK12&amp;AL12&amp;AN12&amp;AO12&amp;AH12&amp;AI12&amp;AJ12&amp;AM12</f>
        <v>fuerte</v>
      </c>
      <c r="AQ12" s="1077">
        <f>AVERAGE($AC$12:$AC$13)</f>
        <v>100</v>
      </c>
      <c r="AR12" s="1051" t="str">
        <f>IF(AQ12&gt;=96,"fuerte",IF(AQ12&gt;=85,"moderado","débil"))</f>
        <v>fuerte</v>
      </c>
      <c r="AS12" s="627">
        <f>IF(AND($M12="Directamente",'[1] Riesgos Gestión'!$AR12="fuerte"),2,"")</f>
        <v>2</v>
      </c>
      <c r="AT12" s="627" t="str">
        <f>IF(AND($N12="Directamente",'[1] Riesgos Gestión'!$AR12="fuerte"),2,"")</f>
        <v/>
      </c>
      <c r="AU12" s="627" t="str">
        <f>IF(AND($M12="Directamente",'[1] Riesgos Gestión'!$AR12="No disminuye"),2,"")</f>
        <v/>
      </c>
      <c r="AV12" s="627" t="str">
        <f>IF(AND($N12="Indirectamente",'[1] Riesgos Gestión'!$AR12="fuerte"),1,"")</f>
        <v/>
      </c>
      <c r="AW12" s="627">
        <f>IF(AND($N12="No disminuye",'[1] Riesgos Gestión'!$AR12="fuerte"),0,"")</f>
        <v>0</v>
      </c>
      <c r="AX12" s="627" t="str">
        <f>IF(AND($N12="Directamente",'[1] Riesgos Gestión'!$AR12="Moderado"),2,"")</f>
        <v/>
      </c>
      <c r="AY12" s="627" t="str">
        <f>IF(AND($M12="Directamente",'[1] Riesgos Gestión'!$AR12="Moderado"),1,"")</f>
        <v/>
      </c>
      <c r="AZ12" s="627" t="str">
        <f>IF(AND($N12="Indirectamente",'[1] Riesgos Gestión'!$AR12="Moderado"),1,"")</f>
        <v/>
      </c>
      <c r="BA12" s="627" t="str">
        <f>IF(AND($M12="No disminuye",'[1] Riesgos Gestión'!$AR12="Moderado"),1,"")</f>
        <v/>
      </c>
      <c r="BB12" s="627" t="str">
        <f>IF(AND($N12="No disminuye",'[1] Riesgos Gestión'!$AR12="Moderado"),0,"")</f>
        <v/>
      </c>
      <c r="BC12" s="1051" t="str">
        <f>CONCATENATE(AS12&amp;AU12&amp;AY12&amp;BA12)</f>
        <v>2</v>
      </c>
      <c r="BD12" s="1051" t="str">
        <f t="shared" ref="BD12:BD66" si="16">CONCATENATE(AT12&amp;AV12&amp;AW12&amp;AX12&amp;AZ12&amp;BB12)</f>
        <v>0</v>
      </c>
      <c r="BE12" s="1130">
        <f>IF(H12=1,1,IF(BC12="",H12,(H12-BC12)))</f>
        <v>1</v>
      </c>
      <c r="BF12" s="1077">
        <f>IF(BD12="",I12,(I12-BD12))</f>
        <v>3</v>
      </c>
      <c r="BG12" s="1132" t="str">
        <f>VLOOKUP(BE12&amp;"-"&amp;BF12,zona,2,0)</f>
        <v>Bajo</v>
      </c>
      <c r="BH12" s="179" t="s">
        <v>1092</v>
      </c>
      <c r="BI12" s="179" t="s">
        <v>1076</v>
      </c>
      <c r="BJ12" s="179" t="s">
        <v>1185</v>
      </c>
      <c r="BK12" s="1134" t="s">
        <v>190</v>
      </c>
      <c r="BL12" s="165"/>
      <c r="BM12" s="165"/>
      <c r="BN12" s="606"/>
      <c r="BO12" s="614"/>
      <c r="BP12" s="628"/>
      <c r="BQ12" s="598"/>
      <c r="BR12" s="598"/>
      <c r="BS12" s="614"/>
      <c r="BT12" s="629"/>
      <c r="BU12" s="629"/>
    </row>
    <row r="13" spans="1:73" s="119" customFormat="1" ht="408.75" customHeight="1" thickBot="1" x14ac:dyDescent="0.3">
      <c r="A13" s="1117"/>
      <c r="B13" s="1120"/>
      <c r="C13" s="1123"/>
      <c r="D13" s="1125"/>
      <c r="E13" s="1126"/>
      <c r="F13" s="573" t="s">
        <v>280</v>
      </c>
      <c r="G13" s="1128"/>
      <c r="H13" s="1129"/>
      <c r="I13" s="1054"/>
      <c r="J13" s="578"/>
      <c r="K13" s="1129"/>
      <c r="L13" s="573" t="s">
        <v>1046</v>
      </c>
      <c r="M13" s="599" t="s">
        <v>168</v>
      </c>
      <c r="N13" s="599" t="s">
        <v>170</v>
      </c>
      <c r="O13" s="599" t="s">
        <v>108</v>
      </c>
      <c r="P13" s="73">
        <f t="shared" si="0"/>
        <v>15</v>
      </c>
      <c r="Q13" s="599" t="s">
        <v>113</v>
      </c>
      <c r="R13" s="73">
        <f t="shared" si="1"/>
        <v>15</v>
      </c>
      <c r="S13" s="599" t="s">
        <v>115</v>
      </c>
      <c r="T13" s="73">
        <f t="shared" si="2"/>
        <v>15</v>
      </c>
      <c r="U13" s="575" t="s">
        <v>125</v>
      </c>
      <c r="V13" s="73">
        <f t="shared" si="3"/>
        <v>15</v>
      </c>
      <c r="W13" s="575" t="s">
        <v>117</v>
      </c>
      <c r="X13" s="73">
        <f t="shared" si="4"/>
        <v>15</v>
      </c>
      <c r="Y13" s="575" t="s">
        <v>119</v>
      </c>
      <c r="Z13" s="73">
        <f t="shared" si="5"/>
        <v>15</v>
      </c>
      <c r="AA13" s="575" t="s">
        <v>121</v>
      </c>
      <c r="AB13" s="73">
        <f t="shared" si="6"/>
        <v>10</v>
      </c>
      <c r="AC13" s="73">
        <f t="shared" ref="AC13:AC26" si="17">SUM(AB13,Z13,X13,V13,T13,R13,P13)</f>
        <v>100</v>
      </c>
      <c r="AD13" s="601" t="str">
        <f t="shared" ref="AD13:AD26" si="18">IF(AC13&lt;=85,"débil",IF(AC13&gt;=96,"fuerte","Moderado"))</f>
        <v>fuerte</v>
      </c>
      <c r="AE13" s="601" t="s">
        <v>162</v>
      </c>
      <c r="AF13" s="601" t="str">
        <f t="shared" ref="AF13:AF68" si="19">IF(AE13="El control se ejecuta de manera consistente por parte del responsable","fuerte",IF(AE13="El control se ejecuta algunas veces por parte del responsable","moderado",IF(AE13="El control No se ejecuta por parte del responsable","débil")))</f>
        <v>fuerte</v>
      </c>
      <c r="AG13" s="601" t="str">
        <f t="shared" si="7"/>
        <v>fuerte</v>
      </c>
      <c r="AH13" s="601" t="str">
        <f t="shared" si="8"/>
        <v/>
      </c>
      <c r="AI13" s="601" t="str">
        <f t="shared" si="9"/>
        <v/>
      </c>
      <c r="AJ13" s="601" t="str">
        <f t="shared" si="10"/>
        <v/>
      </c>
      <c r="AK13" s="601" t="str">
        <f t="shared" si="11"/>
        <v/>
      </c>
      <c r="AL13" s="601" t="str">
        <f t="shared" si="12"/>
        <v/>
      </c>
      <c r="AM13" s="601" t="str">
        <f t="shared" si="13"/>
        <v/>
      </c>
      <c r="AN13" s="601" t="str">
        <f t="shared" si="14"/>
        <v/>
      </c>
      <c r="AO13" s="601" t="str">
        <f t="shared" si="15"/>
        <v/>
      </c>
      <c r="AP13" s="601" t="str">
        <f t="shared" ref="AP13:AP68" si="20">AG13&amp;AK13&amp;AL13&amp;AN13&amp;AO13&amp;AH13&amp;AI13&amp;AJ13&amp;AM13</f>
        <v>fuerte</v>
      </c>
      <c r="AQ13" s="1054"/>
      <c r="AR13" s="1053"/>
      <c r="AS13" s="630" t="str">
        <f>IF(AND($M13="Directamente",'[1] Riesgos Gestión'!$AR13="fuerte"),2,"")</f>
        <v/>
      </c>
      <c r="AT13" s="630" t="str">
        <f>IF(AND($N13="Directamente",'[1] Riesgos Gestión'!$AR13="fuerte"),2,"")</f>
        <v/>
      </c>
      <c r="AU13" s="630" t="str">
        <f>IF(AND($M13="Directamente",'[1] Riesgos Gestión'!$AR13="No disminuye"),2,"")</f>
        <v/>
      </c>
      <c r="AV13" s="630" t="str">
        <f>IF(AND($N13="Indirectamente",'[1] Riesgos Gestión'!$AR13="fuerte"),1,"")</f>
        <v/>
      </c>
      <c r="AW13" s="630" t="str">
        <f>IF(AND($N13="No disminuye",'[1] Riesgos Gestión'!$AR13="fuerte"),0,"")</f>
        <v/>
      </c>
      <c r="AX13" s="630" t="str">
        <f>IF(AND($N13="Directamente",'[1] Riesgos Gestión'!$AR13="Moderado"),2,"")</f>
        <v/>
      </c>
      <c r="AY13" s="630" t="str">
        <f>IF(AND($M13="Directamente",'[1] Riesgos Gestión'!$AR13="Moderado"),1,"")</f>
        <v/>
      </c>
      <c r="AZ13" s="630" t="str">
        <f>IF(AND($N13="Indirectamente",'[1] Riesgos Gestión'!$AR13="Moderado"),1,"")</f>
        <v/>
      </c>
      <c r="BA13" s="630" t="str">
        <f>IF(AND($M13="No disminuye",'[1] Riesgos Gestión'!$AR13="Moderado"),1,"")</f>
        <v/>
      </c>
      <c r="BB13" s="630" t="str">
        <f>IF(AND($N13="No disminuye",'[1] Riesgos Gestión'!$AR13="Moderado"),0,"")</f>
        <v/>
      </c>
      <c r="BC13" s="1053"/>
      <c r="BD13" s="1053"/>
      <c r="BE13" s="1131"/>
      <c r="BF13" s="1054"/>
      <c r="BG13" s="1133"/>
      <c r="BH13" s="179" t="s">
        <v>1093</v>
      </c>
      <c r="BI13" s="179" t="s">
        <v>1077</v>
      </c>
      <c r="BJ13" s="179" t="s">
        <v>1175</v>
      </c>
      <c r="BK13" s="1050"/>
      <c r="BL13" s="165"/>
      <c r="BM13" s="165"/>
      <c r="BN13" s="607"/>
      <c r="BO13" s="571"/>
      <c r="BP13" s="526"/>
      <c r="BQ13" s="594"/>
      <c r="BR13" s="594"/>
      <c r="BS13" s="571"/>
      <c r="BT13" s="629"/>
      <c r="BU13" s="629"/>
    </row>
    <row r="14" spans="1:73" s="119" customFormat="1" ht="409.6" customHeight="1" thickBot="1" x14ac:dyDescent="0.3">
      <c r="A14" s="1118"/>
      <c r="B14" s="1121"/>
      <c r="C14" s="613" t="str">
        <f>CONTEXTO!D40</f>
        <v xml:space="preserve">Planeación inoportuna de planes y proyectos para cada vigencia </v>
      </c>
      <c r="D14" s="600" t="s">
        <v>282</v>
      </c>
      <c r="E14" s="576" t="s">
        <v>31</v>
      </c>
      <c r="F14" s="574" t="s">
        <v>283</v>
      </c>
      <c r="G14" s="574" t="s">
        <v>284</v>
      </c>
      <c r="H14" s="582">
        <f>'Probabilidad e Impacto'!E49</f>
        <v>4</v>
      </c>
      <c r="I14" s="602">
        <f>'Probabilidad e Impacto'!H48</f>
        <v>3</v>
      </c>
      <c r="J14" s="582" t="str">
        <f>CONCATENATE(H14,"-",I14)</f>
        <v>4-3</v>
      </c>
      <c r="K14" s="582" t="str">
        <f>VLOOKUP(J14,'Probabilidad e Impacto'!Y19:Z43,2,0)</f>
        <v>Extrema</v>
      </c>
      <c r="L14" s="574" t="s">
        <v>285</v>
      </c>
      <c r="M14" s="600" t="s">
        <v>168</v>
      </c>
      <c r="N14" s="600" t="s">
        <v>168</v>
      </c>
      <c r="O14" s="600" t="s">
        <v>108</v>
      </c>
      <c r="P14" s="110">
        <f t="shared" si="0"/>
        <v>15</v>
      </c>
      <c r="Q14" s="600" t="s">
        <v>113</v>
      </c>
      <c r="R14" s="110">
        <f t="shared" si="1"/>
        <v>15</v>
      </c>
      <c r="S14" s="600" t="s">
        <v>115</v>
      </c>
      <c r="T14" s="110">
        <f t="shared" si="2"/>
        <v>15</v>
      </c>
      <c r="U14" s="576" t="s">
        <v>125</v>
      </c>
      <c r="V14" s="110">
        <f t="shared" si="3"/>
        <v>15</v>
      </c>
      <c r="W14" s="576" t="s">
        <v>117</v>
      </c>
      <c r="X14" s="110">
        <f t="shared" si="4"/>
        <v>15</v>
      </c>
      <c r="Y14" s="576" t="s">
        <v>119</v>
      </c>
      <c r="Z14" s="110">
        <f t="shared" si="5"/>
        <v>15</v>
      </c>
      <c r="AA14" s="576" t="s">
        <v>121</v>
      </c>
      <c r="AB14" s="110">
        <f t="shared" si="6"/>
        <v>10</v>
      </c>
      <c r="AC14" s="110">
        <f t="shared" si="17"/>
        <v>100</v>
      </c>
      <c r="AD14" s="602" t="str">
        <f t="shared" si="18"/>
        <v>fuerte</v>
      </c>
      <c r="AE14" s="602" t="s">
        <v>162</v>
      </c>
      <c r="AF14" s="602" t="str">
        <f t="shared" si="19"/>
        <v>fuerte</v>
      </c>
      <c r="AG14" s="602" t="str">
        <f t="shared" si="7"/>
        <v>fuerte</v>
      </c>
      <c r="AH14" s="602" t="str">
        <f t="shared" si="8"/>
        <v/>
      </c>
      <c r="AI14" s="602" t="str">
        <f t="shared" si="9"/>
        <v/>
      </c>
      <c r="AJ14" s="602" t="str">
        <f t="shared" si="10"/>
        <v/>
      </c>
      <c r="AK14" s="602" t="str">
        <f t="shared" si="11"/>
        <v/>
      </c>
      <c r="AL14" s="602" t="str">
        <f t="shared" si="12"/>
        <v/>
      </c>
      <c r="AM14" s="602" t="str">
        <f t="shared" si="13"/>
        <v/>
      </c>
      <c r="AN14" s="602" t="str">
        <f t="shared" si="14"/>
        <v/>
      </c>
      <c r="AO14" s="602" t="str">
        <f t="shared" si="15"/>
        <v/>
      </c>
      <c r="AP14" s="602" t="str">
        <f t="shared" si="20"/>
        <v>fuerte</v>
      </c>
      <c r="AQ14" s="602">
        <f>AVERAGE(AC14)</f>
        <v>100</v>
      </c>
      <c r="AR14" s="631" t="str">
        <f>IF(AQ14&gt;=96,"fuerte",IF(AQ14&gt;=85,"moderado","débil"))</f>
        <v>fuerte</v>
      </c>
      <c r="AS14" s="631">
        <f>IF(AND($M14="Directamente",'[1] Riesgos Gestión'!$AR14="fuerte"),2,"")</f>
        <v>2</v>
      </c>
      <c r="AT14" s="631">
        <f>IF(AND($N14="Directamente",'[1] Riesgos Gestión'!$AR14="fuerte"),2,"")</f>
        <v>2</v>
      </c>
      <c r="AU14" s="631" t="str">
        <f>IF(AND($M14="Directamente",'[1] Riesgos Gestión'!$AR14="No disminuye"),2,"")</f>
        <v/>
      </c>
      <c r="AV14" s="631" t="str">
        <f>IF(AND($N14="Indirectamente",'[1] Riesgos Gestión'!$AR14="fuerte"),1,"")</f>
        <v/>
      </c>
      <c r="AW14" s="631" t="str">
        <f>IF(AND($N14="No disminuye",'[1] Riesgos Gestión'!$AR14="fuerte"),0,"")</f>
        <v/>
      </c>
      <c r="AX14" s="631" t="str">
        <f>IF(AND($N14="Directamente",'[1] Riesgos Gestión'!$AR14="Moderado"),2,"")</f>
        <v/>
      </c>
      <c r="AY14" s="631" t="str">
        <f>IF(AND($M14="Directamente",'[1] Riesgos Gestión'!$AR14="Moderado"),1,"")</f>
        <v/>
      </c>
      <c r="AZ14" s="631" t="str">
        <f>IF(AND($N14="Indirectamente",'[1] Riesgos Gestión'!$AR14="Moderado"),1,"")</f>
        <v/>
      </c>
      <c r="BA14" s="631" t="str">
        <f>IF(AND($M14="No disminuye",'[1] Riesgos Gestión'!$AR14="Moderado"),1,"")</f>
        <v/>
      </c>
      <c r="BB14" s="631" t="str">
        <f>IF(AND($N14="No disminuye",'[1] Riesgos Gestión'!$AR14="Moderado"),0,"")</f>
        <v/>
      </c>
      <c r="BC14" s="631" t="str">
        <f>CONCATENATE(AS14&amp;AU14&amp;AY14&amp;BA14)</f>
        <v>2</v>
      </c>
      <c r="BD14" s="631" t="str">
        <f t="shared" si="16"/>
        <v>2</v>
      </c>
      <c r="BE14" s="588">
        <f t="shared" ref="BE14:BE26" si="21">IF(H14=1,1,IF(BC14="",H14,(H14-BC14)))</f>
        <v>2</v>
      </c>
      <c r="BF14" s="602">
        <f>IF(BD14="",I14,(I14-BD14))</f>
        <v>1</v>
      </c>
      <c r="BG14" s="596" t="str">
        <f>VLOOKUP(BE14&amp;"-"&amp;BF14,zona,2,0)</f>
        <v>Bajo</v>
      </c>
      <c r="BH14" s="179" t="s">
        <v>1094</v>
      </c>
      <c r="BI14" s="179" t="s">
        <v>1088</v>
      </c>
      <c r="BJ14" s="179" t="s">
        <v>1186</v>
      </c>
      <c r="BK14" s="1050"/>
      <c r="BL14" s="165"/>
      <c r="BM14" s="165"/>
      <c r="BN14" s="607"/>
      <c r="BO14" s="571"/>
      <c r="BP14" s="526"/>
      <c r="BQ14" s="594"/>
      <c r="BR14" s="607"/>
      <c r="BS14" s="571"/>
      <c r="BT14" s="629"/>
      <c r="BU14" s="629"/>
    </row>
    <row r="15" spans="1:73" s="12" customFormat="1" ht="204" customHeight="1" x14ac:dyDescent="0.25">
      <c r="A15" s="1135" t="str">
        <f>CONTEXTO!C51</f>
        <v xml:space="preserve">Sistemas de Gestión:
Coordinar la implementación, mantenimiento y mejora continua del Modelo Integrado de Planeación y Gestión - MIPG en el marco del Sistema Integrado de Gestión de la Entidad a través del acompañamiento y asesoría a los procesos  en la implementación  de los lineamientos y/o requisitos de los mismos, con el fin de lograr una armonía entre dimensiones, políticas, planes, proyectos y procesos, encaminadas al logro de los objetivos de la Entidad. </v>
      </c>
      <c r="B15" s="1138" t="str">
        <f>CONTEXTO!C53</f>
        <v>Jefe Oficina Asesora de Planeación / Líder del proceso de Sistemas de Gestión</v>
      </c>
      <c r="C15" s="1141" t="str">
        <f>CONTEXTO!D54</f>
        <v xml:space="preserve">Modelo de gestión no acorde con los lineamientos  establecidos </v>
      </c>
      <c r="D15" s="1071" t="s">
        <v>288</v>
      </c>
      <c r="E15" s="1073" t="s">
        <v>28</v>
      </c>
      <c r="F15" s="1071" t="s">
        <v>289</v>
      </c>
      <c r="G15" s="1127" t="s">
        <v>290</v>
      </c>
      <c r="H15" s="1075">
        <f>'Probabilidad e Impacto'!E54</f>
        <v>3</v>
      </c>
      <c r="I15" s="1077">
        <f>'Probabilidad e Impacto'!H54</f>
        <v>3</v>
      </c>
      <c r="J15" s="581" t="str">
        <f>CONCATENATE(H15,"-",I15)</f>
        <v>3-3</v>
      </c>
      <c r="K15" s="1075" t="str">
        <f>VLOOKUP(J15,'Probabilidad e Impacto'!Y19:Z43,2,0)</f>
        <v>Alto</v>
      </c>
      <c r="L15" s="584" t="s">
        <v>291</v>
      </c>
      <c r="M15" s="590" t="s">
        <v>168</v>
      </c>
      <c r="N15" s="590" t="s">
        <v>170</v>
      </c>
      <c r="O15" s="590" t="s">
        <v>108</v>
      </c>
      <c r="P15" s="125">
        <f t="shared" si="0"/>
        <v>15</v>
      </c>
      <c r="Q15" s="590" t="s">
        <v>113</v>
      </c>
      <c r="R15" s="125">
        <f t="shared" si="1"/>
        <v>15</v>
      </c>
      <c r="S15" s="590" t="s">
        <v>115</v>
      </c>
      <c r="T15" s="125">
        <f t="shared" si="2"/>
        <v>15</v>
      </c>
      <c r="U15" s="592" t="s">
        <v>125</v>
      </c>
      <c r="V15" s="125">
        <f t="shared" si="3"/>
        <v>15</v>
      </c>
      <c r="W15" s="592" t="s">
        <v>117</v>
      </c>
      <c r="X15" s="125">
        <f t="shared" si="4"/>
        <v>15</v>
      </c>
      <c r="Y15" s="592" t="s">
        <v>119</v>
      </c>
      <c r="Z15" s="125">
        <f t="shared" si="5"/>
        <v>15</v>
      </c>
      <c r="AA15" s="592" t="s">
        <v>121</v>
      </c>
      <c r="AB15" s="125">
        <f t="shared" si="6"/>
        <v>10</v>
      </c>
      <c r="AC15" s="125">
        <f t="shared" si="17"/>
        <v>100</v>
      </c>
      <c r="AD15" s="588" t="str">
        <f t="shared" si="18"/>
        <v>fuerte</v>
      </c>
      <c r="AE15" s="588" t="s">
        <v>162</v>
      </c>
      <c r="AF15" s="588" t="str">
        <f t="shared" si="19"/>
        <v>fuerte</v>
      </c>
      <c r="AG15" s="588" t="str">
        <f t="shared" si="7"/>
        <v>fuerte</v>
      </c>
      <c r="AH15" s="588" t="str">
        <f t="shared" si="8"/>
        <v/>
      </c>
      <c r="AI15" s="588" t="str">
        <f t="shared" si="9"/>
        <v/>
      </c>
      <c r="AJ15" s="588" t="str">
        <f t="shared" si="10"/>
        <v/>
      </c>
      <c r="AK15" s="588" t="str">
        <f t="shared" si="11"/>
        <v/>
      </c>
      <c r="AL15" s="588" t="str">
        <f t="shared" si="12"/>
        <v/>
      </c>
      <c r="AM15" s="588" t="str">
        <f t="shared" si="13"/>
        <v/>
      </c>
      <c r="AN15" s="588" t="str">
        <f t="shared" si="14"/>
        <v/>
      </c>
      <c r="AO15" s="588" t="str">
        <f t="shared" si="15"/>
        <v/>
      </c>
      <c r="AP15" s="588" t="str">
        <f t="shared" si="20"/>
        <v>fuerte</v>
      </c>
      <c r="AQ15" s="1077">
        <f>AVERAGE($AC$15:$AC$17)</f>
        <v>100</v>
      </c>
      <c r="AR15" s="1051" t="str">
        <f>IF(AQ15&gt;=96,"fuerte",IF(AQ15&gt;=85,"moderado","débil"))</f>
        <v>fuerte</v>
      </c>
      <c r="AS15" s="627">
        <f>IF(AND($M15="Directamente",'[1] Riesgos Gestión'!$AR15="fuerte"),2,"")</f>
        <v>2</v>
      </c>
      <c r="AT15" s="627" t="str">
        <f>IF(AND($N15="Directamente",'[1] Riesgos Gestión'!$AR15="fuerte"),2,"")</f>
        <v/>
      </c>
      <c r="AU15" s="627" t="str">
        <f>IF(AND($M15="Directamente",'[1] Riesgos Gestión'!$AR15="No disminuye"),2,"")</f>
        <v/>
      </c>
      <c r="AV15" s="627" t="str">
        <f>IF(AND($N15="Indirectamente",'[1] Riesgos Gestión'!$AR15="fuerte"),1,"")</f>
        <v/>
      </c>
      <c r="AW15" s="627">
        <f>IF(AND($N15="No disminuye",'[1] Riesgos Gestión'!$AR15="fuerte"),0,"")</f>
        <v>0</v>
      </c>
      <c r="AX15" s="627" t="str">
        <f>IF(AND($N15="Directamente",'[1] Riesgos Gestión'!$AR15="Moderado"),2,"")</f>
        <v/>
      </c>
      <c r="AY15" s="627" t="str">
        <f>IF(AND($M15="Directamente",'[1] Riesgos Gestión'!$AR15="Moderado"),1,"")</f>
        <v/>
      </c>
      <c r="AZ15" s="627" t="str">
        <f>IF(AND($N15="Indirectamente",'[1] Riesgos Gestión'!$AR15="Moderado"),1,"")</f>
        <v/>
      </c>
      <c r="BA15" s="627" t="str">
        <f>IF(AND($M15="No disminuye",'[1] Riesgos Gestión'!$AR15="Moderado"),1,"")</f>
        <v/>
      </c>
      <c r="BB15" s="627" t="str">
        <f>IF(AND($N15="No disminuye",'[1] Riesgos Gestión'!$AR15="Moderado"),0,"")</f>
        <v/>
      </c>
      <c r="BC15" s="1051" t="str">
        <f>CONCATENATE(AS15&amp;AU15&amp;AY15&amp;BA15)</f>
        <v>2</v>
      </c>
      <c r="BD15" s="1051" t="str">
        <f t="shared" si="16"/>
        <v>0</v>
      </c>
      <c r="BE15" s="1130">
        <f t="shared" si="21"/>
        <v>1</v>
      </c>
      <c r="BF15" s="1077">
        <f>IF(BD15="",I15,(I15-BD15))</f>
        <v>3</v>
      </c>
      <c r="BG15" s="1132" t="str">
        <f>VLOOKUP(BE15&amp;"-"&amp;BF15,zona,2,0)</f>
        <v>Bajo</v>
      </c>
      <c r="BH15" s="179" t="s">
        <v>1095</v>
      </c>
      <c r="BI15" s="179" t="s">
        <v>1078</v>
      </c>
      <c r="BJ15" s="179" t="s">
        <v>1164</v>
      </c>
      <c r="BK15" s="1050" t="s">
        <v>190</v>
      </c>
      <c r="BL15" s="165"/>
      <c r="BM15" s="165"/>
      <c r="BN15" s="607"/>
      <c r="BO15" s="571"/>
      <c r="BP15" s="526"/>
      <c r="BQ15" s="594"/>
      <c r="BR15" s="594"/>
      <c r="BS15" s="571"/>
      <c r="BT15" s="632"/>
      <c r="BU15" s="632"/>
    </row>
    <row r="16" spans="1:73" s="12" customFormat="1" ht="262.5" customHeight="1" x14ac:dyDescent="0.25">
      <c r="A16" s="1136"/>
      <c r="B16" s="1139"/>
      <c r="C16" s="1142"/>
      <c r="D16" s="1144"/>
      <c r="E16" s="1126"/>
      <c r="F16" s="1144"/>
      <c r="G16" s="1128"/>
      <c r="H16" s="1129"/>
      <c r="I16" s="1054"/>
      <c r="J16" s="578"/>
      <c r="K16" s="1129"/>
      <c r="L16" s="573" t="s">
        <v>292</v>
      </c>
      <c r="M16" s="599" t="s">
        <v>168</v>
      </c>
      <c r="N16" s="599" t="s">
        <v>169</v>
      </c>
      <c r="O16" s="599" t="s">
        <v>108</v>
      </c>
      <c r="P16" s="73">
        <f t="shared" si="0"/>
        <v>15</v>
      </c>
      <c r="Q16" s="599" t="s">
        <v>113</v>
      </c>
      <c r="R16" s="73">
        <f t="shared" si="1"/>
        <v>15</v>
      </c>
      <c r="S16" s="599" t="s">
        <v>115</v>
      </c>
      <c r="T16" s="73">
        <f t="shared" si="2"/>
        <v>15</v>
      </c>
      <c r="U16" s="575" t="s">
        <v>125</v>
      </c>
      <c r="V16" s="73">
        <f t="shared" si="3"/>
        <v>15</v>
      </c>
      <c r="W16" s="575" t="s">
        <v>117</v>
      </c>
      <c r="X16" s="73">
        <f t="shared" si="4"/>
        <v>15</v>
      </c>
      <c r="Y16" s="575" t="s">
        <v>119</v>
      </c>
      <c r="Z16" s="73">
        <f t="shared" si="5"/>
        <v>15</v>
      </c>
      <c r="AA16" s="575" t="s">
        <v>121</v>
      </c>
      <c r="AB16" s="73">
        <f t="shared" si="6"/>
        <v>10</v>
      </c>
      <c r="AC16" s="73">
        <f t="shared" si="17"/>
        <v>100</v>
      </c>
      <c r="AD16" s="601" t="str">
        <f t="shared" si="18"/>
        <v>fuerte</v>
      </c>
      <c r="AE16" s="601" t="s">
        <v>162</v>
      </c>
      <c r="AF16" s="601" t="str">
        <f t="shared" si="19"/>
        <v>fuerte</v>
      </c>
      <c r="AG16" s="601" t="str">
        <f t="shared" si="7"/>
        <v>fuerte</v>
      </c>
      <c r="AH16" s="601" t="str">
        <f t="shared" si="8"/>
        <v/>
      </c>
      <c r="AI16" s="601" t="str">
        <f t="shared" si="9"/>
        <v/>
      </c>
      <c r="AJ16" s="601" t="str">
        <f t="shared" si="10"/>
        <v/>
      </c>
      <c r="AK16" s="601" t="str">
        <f t="shared" si="11"/>
        <v/>
      </c>
      <c r="AL16" s="601" t="str">
        <f t="shared" si="12"/>
        <v/>
      </c>
      <c r="AM16" s="601" t="str">
        <f t="shared" si="13"/>
        <v/>
      </c>
      <c r="AN16" s="601" t="str">
        <f t="shared" si="14"/>
        <v/>
      </c>
      <c r="AO16" s="601" t="str">
        <f t="shared" si="15"/>
        <v/>
      </c>
      <c r="AP16" s="601" t="str">
        <f t="shared" si="20"/>
        <v>fuerte</v>
      </c>
      <c r="AQ16" s="1054"/>
      <c r="AR16" s="1053"/>
      <c r="AS16" s="630" t="str">
        <f>IF(AND($M16="Directamente",'[1] Riesgos Gestión'!$AR16="fuerte"),2,"")</f>
        <v/>
      </c>
      <c r="AT16" s="630" t="str">
        <f>IF(AND($N16="Directamente",'[1] Riesgos Gestión'!$AR16="fuerte"),2,"")</f>
        <v/>
      </c>
      <c r="AU16" s="630" t="str">
        <f>IF(AND($M16="Directamente",'[1] Riesgos Gestión'!$AR16="No disminuye"),2,"")</f>
        <v/>
      </c>
      <c r="AV16" s="630" t="str">
        <f>IF(AND($N16="Indirectamente",'[1] Riesgos Gestión'!$AR16="fuerte"),1,"")</f>
        <v/>
      </c>
      <c r="AW16" s="630" t="str">
        <f>IF(AND($N16="No disminuye",'[1] Riesgos Gestión'!$AR16="fuerte"),0,"")</f>
        <v/>
      </c>
      <c r="AX16" s="630" t="str">
        <f>IF(AND($N16="Directamente",'[1] Riesgos Gestión'!$AR16="Moderado"),2,"")</f>
        <v/>
      </c>
      <c r="AY16" s="630" t="str">
        <f>IF(AND($M16="Directamente",'[1] Riesgos Gestión'!$AR16="Moderado"),1,"")</f>
        <v/>
      </c>
      <c r="AZ16" s="630" t="str">
        <f>IF(AND($N16="Indirectamente",'[1] Riesgos Gestión'!$AR16="Moderado"),1,"")</f>
        <v/>
      </c>
      <c r="BA16" s="630" t="str">
        <f>IF(AND($M16="No disminuye",'[1] Riesgos Gestión'!$AR16="Moderado"),1,"")</f>
        <v/>
      </c>
      <c r="BB16" s="630" t="str">
        <f>IF(AND($N16="No disminuye",'[1] Riesgos Gestión'!$AR16="Moderado"),0,"")</f>
        <v/>
      </c>
      <c r="BC16" s="1053"/>
      <c r="BD16" s="1053"/>
      <c r="BE16" s="1145"/>
      <c r="BF16" s="1054"/>
      <c r="BG16" s="1133"/>
      <c r="BH16" s="179" t="s">
        <v>1219</v>
      </c>
      <c r="BI16" s="179" t="s">
        <v>1220</v>
      </c>
      <c r="BJ16" s="179" t="s">
        <v>1165</v>
      </c>
      <c r="BK16" s="1050"/>
      <c r="BL16" s="534"/>
      <c r="BM16" s="594"/>
      <c r="BN16" s="607"/>
      <c r="BO16" s="571"/>
      <c r="BP16" s="526"/>
      <c r="BQ16" s="594"/>
      <c r="BR16" s="594"/>
      <c r="BS16" s="571"/>
      <c r="BT16" s="632"/>
      <c r="BU16" s="632"/>
    </row>
    <row r="17" spans="1:73" s="12" customFormat="1" ht="394.5" customHeight="1" thickBot="1" x14ac:dyDescent="0.3">
      <c r="A17" s="1137"/>
      <c r="B17" s="1140"/>
      <c r="C17" s="1143"/>
      <c r="D17" s="1072"/>
      <c r="E17" s="1074"/>
      <c r="F17" s="574" t="s">
        <v>293</v>
      </c>
      <c r="G17" s="1147"/>
      <c r="H17" s="1076"/>
      <c r="I17" s="1078"/>
      <c r="J17" s="582" t="str">
        <f>CONCATENATE(H17,"-",I17)</f>
        <v>-</v>
      </c>
      <c r="K17" s="1076"/>
      <c r="L17" s="574" t="s">
        <v>294</v>
      </c>
      <c r="M17" s="600" t="s">
        <v>168</v>
      </c>
      <c r="N17" s="600" t="s">
        <v>169</v>
      </c>
      <c r="O17" s="600" t="s">
        <v>108</v>
      </c>
      <c r="P17" s="110">
        <f t="shared" si="0"/>
        <v>15</v>
      </c>
      <c r="Q17" s="600" t="s">
        <v>113</v>
      </c>
      <c r="R17" s="110">
        <f t="shared" si="1"/>
        <v>15</v>
      </c>
      <c r="S17" s="600" t="s">
        <v>115</v>
      </c>
      <c r="T17" s="110">
        <f t="shared" si="2"/>
        <v>15</v>
      </c>
      <c r="U17" s="576" t="s">
        <v>125</v>
      </c>
      <c r="V17" s="110">
        <f t="shared" si="3"/>
        <v>15</v>
      </c>
      <c r="W17" s="576" t="s">
        <v>117</v>
      </c>
      <c r="X17" s="110">
        <f t="shared" si="4"/>
        <v>15</v>
      </c>
      <c r="Y17" s="576" t="s">
        <v>119</v>
      </c>
      <c r="Z17" s="110">
        <f t="shared" si="5"/>
        <v>15</v>
      </c>
      <c r="AA17" s="576" t="s">
        <v>121</v>
      </c>
      <c r="AB17" s="110">
        <f t="shared" si="6"/>
        <v>10</v>
      </c>
      <c r="AC17" s="110">
        <f t="shared" si="17"/>
        <v>100</v>
      </c>
      <c r="AD17" s="602" t="str">
        <f t="shared" si="18"/>
        <v>fuerte</v>
      </c>
      <c r="AE17" s="602" t="s">
        <v>162</v>
      </c>
      <c r="AF17" s="602" t="str">
        <f t="shared" si="19"/>
        <v>fuerte</v>
      </c>
      <c r="AG17" s="602" t="str">
        <f t="shared" si="7"/>
        <v>fuerte</v>
      </c>
      <c r="AH17" s="602" t="str">
        <f t="shared" si="8"/>
        <v/>
      </c>
      <c r="AI17" s="602" t="str">
        <f t="shared" si="9"/>
        <v/>
      </c>
      <c r="AJ17" s="602" t="str">
        <f t="shared" si="10"/>
        <v/>
      </c>
      <c r="AK17" s="602" t="str">
        <f t="shared" si="11"/>
        <v/>
      </c>
      <c r="AL17" s="602" t="str">
        <f t="shared" si="12"/>
        <v/>
      </c>
      <c r="AM17" s="602" t="str">
        <f t="shared" si="13"/>
        <v/>
      </c>
      <c r="AN17" s="602" t="str">
        <f t="shared" si="14"/>
        <v/>
      </c>
      <c r="AO17" s="602" t="str">
        <f t="shared" si="15"/>
        <v/>
      </c>
      <c r="AP17" s="602" t="str">
        <f t="shared" si="20"/>
        <v>fuerte</v>
      </c>
      <c r="AQ17" s="1078"/>
      <c r="AR17" s="1052"/>
      <c r="AS17" s="631" t="str">
        <f>IF(AND($M17="Directamente",'[1] Riesgos Gestión'!$AR17="fuerte"),2,"")</f>
        <v/>
      </c>
      <c r="AT17" s="631" t="str">
        <f>IF(AND($N17="Directamente",'[1] Riesgos Gestión'!$AR17="fuerte"),2,"")</f>
        <v/>
      </c>
      <c r="AU17" s="631" t="str">
        <f>IF(AND($M17="Directamente",'[1] Riesgos Gestión'!$AR17="No disminuye"),2,"")</f>
        <v/>
      </c>
      <c r="AV17" s="631" t="str">
        <f>IF(AND($N17="Indirectamente",'[1] Riesgos Gestión'!$AR17="fuerte"),1,"")</f>
        <v/>
      </c>
      <c r="AW17" s="631" t="str">
        <f>IF(AND($N17="No disminuye",'[1] Riesgos Gestión'!$AR17="fuerte"),0,"")</f>
        <v/>
      </c>
      <c r="AX17" s="631" t="str">
        <f>IF(AND($N17="Directamente",'[1] Riesgos Gestión'!$AR17="Moderado"),2,"")</f>
        <v/>
      </c>
      <c r="AY17" s="631" t="str">
        <f>IF(AND($M17="Directamente",'[1] Riesgos Gestión'!$AR17="Moderado"),1,"")</f>
        <v/>
      </c>
      <c r="AZ17" s="631" t="str">
        <f>IF(AND($N17="Indirectamente",'[1] Riesgos Gestión'!$AR17="Moderado"),1,"")</f>
        <v/>
      </c>
      <c r="BA17" s="631" t="str">
        <f>IF(AND($M17="No disminuye",'[1] Riesgos Gestión'!$AR17="Moderado"),1,"")</f>
        <v/>
      </c>
      <c r="BB17" s="631" t="str">
        <f>IF(AND($N17="No disminuye",'[1] Riesgos Gestión'!$AR17="Moderado"),0,"")</f>
        <v/>
      </c>
      <c r="BC17" s="1052"/>
      <c r="BD17" s="1052"/>
      <c r="BE17" s="1131"/>
      <c r="BF17" s="1078"/>
      <c r="BG17" s="1146"/>
      <c r="BH17" s="179" t="s">
        <v>1090</v>
      </c>
      <c r="BI17" s="179" t="s">
        <v>1091</v>
      </c>
      <c r="BJ17" s="179" t="s">
        <v>1166</v>
      </c>
      <c r="BK17" s="1050"/>
      <c r="BL17" s="165"/>
      <c r="BM17" s="165"/>
      <c r="BN17" s="607"/>
      <c r="BO17" s="571"/>
      <c r="BP17" s="633"/>
      <c r="BQ17" s="594"/>
      <c r="BR17" s="594"/>
      <c r="BS17" s="571"/>
      <c r="BT17" s="632"/>
      <c r="BU17" s="632"/>
    </row>
    <row r="18" spans="1:73" s="12" customFormat="1" ht="217.5" customHeight="1" x14ac:dyDescent="0.25">
      <c r="A18" s="1148" t="str">
        <f>CONTEXTO!C65</f>
        <v>Gestión del Conocimiento: 
Recopilar y procesar información relacionada con la Gestión Integral del Talento Humano  generando informes, estudios e investigaciones para ponerlos a disposición del publico,  conservar la memoria institucional y soportar la toma de decisiones</v>
      </c>
      <c r="B18" s="1122" t="str">
        <f>CONTEXTO!C67</f>
        <v xml:space="preserve">Jefe Oficina Asesora de Planeación  / Líder de Gestión del Conocimiento </v>
      </c>
      <c r="C18" s="1141" t="str">
        <f>CONTEXTO!D68</f>
        <v xml:space="preserve">Publicación de datos con disparidad en cifras estadísticas dispuestos en los diferentes instrumentos oficiales de la Entidad  
</v>
      </c>
      <c r="D18" s="1071" t="s">
        <v>295</v>
      </c>
      <c r="E18" s="1073" t="s">
        <v>28</v>
      </c>
      <c r="F18" s="584" t="s">
        <v>296</v>
      </c>
      <c r="G18" s="1127" t="s">
        <v>297</v>
      </c>
      <c r="H18" s="1075">
        <f>'Probabilidad e Impacto'!E60</f>
        <v>4</v>
      </c>
      <c r="I18" s="1077">
        <f>'Probabilidad e Impacto'!H60</f>
        <v>3</v>
      </c>
      <c r="J18" s="581" t="str">
        <f>CONCATENATE(H18,"-",I18)</f>
        <v>4-3</v>
      </c>
      <c r="K18" s="1075" t="str">
        <f>VLOOKUP(J18,'Probabilidad e Impacto'!Y19:Z43,2,0)</f>
        <v>Extrema</v>
      </c>
      <c r="L18" s="518" t="s">
        <v>747</v>
      </c>
      <c r="M18" s="590" t="s">
        <v>168</v>
      </c>
      <c r="N18" s="590" t="s">
        <v>170</v>
      </c>
      <c r="O18" s="590" t="s">
        <v>108</v>
      </c>
      <c r="P18" s="125">
        <f t="shared" si="0"/>
        <v>15</v>
      </c>
      <c r="Q18" s="590" t="s">
        <v>113</v>
      </c>
      <c r="R18" s="125">
        <f t="shared" si="1"/>
        <v>15</v>
      </c>
      <c r="S18" s="590" t="s">
        <v>115</v>
      </c>
      <c r="T18" s="125">
        <f t="shared" si="2"/>
        <v>15</v>
      </c>
      <c r="U18" s="592" t="s">
        <v>126</v>
      </c>
      <c r="V18" s="125">
        <f t="shared" si="3"/>
        <v>10</v>
      </c>
      <c r="W18" s="592" t="s">
        <v>117</v>
      </c>
      <c r="X18" s="125">
        <f t="shared" si="4"/>
        <v>15</v>
      </c>
      <c r="Y18" s="592" t="s">
        <v>119</v>
      </c>
      <c r="Z18" s="125">
        <f t="shared" si="5"/>
        <v>15</v>
      </c>
      <c r="AA18" s="592" t="s">
        <v>122</v>
      </c>
      <c r="AB18" s="125">
        <f t="shared" si="6"/>
        <v>5</v>
      </c>
      <c r="AC18" s="125">
        <f t="shared" si="17"/>
        <v>90</v>
      </c>
      <c r="AD18" s="588" t="str">
        <f t="shared" si="18"/>
        <v>Moderado</v>
      </c>
      <c r="AE18" s="588" t="s">
        <v>163</v>
      </c>
      <c r="AF18" s="588" t="str">
        <f t="shared" si="19"/>
        <v>moderado</v>
      </c>
      <c r="AG18" s="588" t="str">
        <f t="shared" si="7"/>
        <v/>
      </c>
      <c r="AH18" s="588" t="str">
        <f t="shared" si="8"/>
        <v/>
      </c>
      <c r="AI18" s="588" t="str">
        <f t="shared" si="9"/>
        <v/>
      </c>
      <c r="AJ18" s="588" t="str">
        <f t="shared" si="10"/>
        <v/>
      </c>
      <c r="AK18" s="588" t="str">
        <f t="shared" si="11"/>
        <v>moderado</v>
      </c>
      <c r="AL18" s="588" t="str">
        <f t="shared" si="12"/>
        <v/>
      </c>
      <c r="AM18" s="588" t="str">
        <f t="shared" si="13"/>
        <v/>
      </c>
      <c r="AN18" s="588" t="str">
        <f t="shared" si="14"/>
        <v/>
      </c>
      <c r="AO18" s="588" t="str">
        <f t="shared" si="15"/>
        <v/>
      </c>
      <c r="AP18" s="588" t="str">
        <f t="shared" si="20"/>
        <v>moderado</v>
      </c>
      <c r="AQ18" s="1077">
        <f>AVERAGE(AC18:AC19)</f>
        <v>92.5</v>
      </c>
      <c r="AR18" s="1051" t="str">
        <f>IF(AQ18&gt;=96,"fuerte",IF(AQ18&gt;=85,"moderado","débil"))</f>
        <v>moderado</v>
      </c>
      <c r="AS18" s="627" t="str">
        <f>IF(AND($M18="Directamente",'[1] Riesgos Gestión'!$AR18="fuerte"),2,"")</f>
        <v/>
      </c>
      <c r="AT18" s="627" t="str">
        <f>IF(AND($N18="Directamente",'[1] Riesgos Gestión'!$AR18="fuerte"),2,"")</f>
        <v/>
      </c>
      <c r="AU18" s="627" t="str">
        <f>IF(AND($M18="Directamente",'[1] Riesgos Gestión'!$AR18="No disminuye"),2,"")</f>
        <v/>
      </c>
      <c r="AV18" s="627" t="str">
        <f>IF(AND($N18="Indirectamente",'[1] Riesgos Gestión'!$AR18="fuerte"),1,"")</f>
        <v/>
      </c>
      <c r="AW18" s="627" t="str">
        <f>IF(AND($N18="No disminuye",'[1] Riesgos Gestión'!$AR18="fuerte"),0,"")</f>
        <v/>
      </c>
      <c r="AX18" s="627" t="str">
        <f>IF(AND($N18="Directamente",'[1] Riesgos Gestión'!$AR18="Moderado"),2,"")</f>
        <v/>
      </c>
      <c r="AY18" s="627">
        <f>IF(AND($M18="Directamente",'[1] Riesgos Gestión'!$AR18="Moderado"),1,"")</f>
        <v>1</v>
      </c>
      <c r="AZ18" s="627" t="str">
        <f>IF(AND($N18="Indirectamente",'[1] Riesgos Gestión'!$AR18="Moderado"),1,"")</f>
        <v/>
      </c>
      <c r="BA18" s="627" t="str">
        <f>IF(AND($M18="No disminuye",'[1] Riesgos Gestión'!$AR18="Moderado"),1,"")</f>
        <v/>
      </c>
      <c r="BB18" s="627">
        <f>IF(AND($N18="No disminuye",'[1] Riesgos Gestión'!$AR18="Moderado"),0,"")</f>
        <v>0</v>
      </c>
      <c r="BC18" s="1051" t="str">
        <f>CONCATENATE(AS18&amp;AU18&amp;AY18&amp;BA18)</f>
        <v>1</v>
      </c>
      <c r="BD18" s="1051" t="str">
        <f t="shared" si="16"/>
        <v>0</v>
      </c>
      <c r="BE18" s="1130">
        <f t="shared" si="21"/>
        <v>3</v>
      </c>
      <c r="BF18" s="1077">
        <f>IF(BD18="",I18,(I18-BD18))</f>
        <v>3</v>
      </c>
      <c r="BG18" s="1132" t="str">
        <f>VLOOKUP(BE18&amp;"-"&amp;BF18,zona,2,0)</f>
        <v>Alto</v>
      </c>
      <c r="BH18" s="179" t="s">
        <v>1187</v>
      </c>
      <c r="BI18" s="661" t="s">
        <v>1117</v>
      </c>
      <c r="BJ18" s="108" t="s">
        <v>1221</v>
      </c>
      <c r="BK18" s="1050" t="s">
        <v>190</v>
      </c>
      <c r="BL18" s="165"/>
      <c r="BM18" s="594"/>
      <c r="BN18" s="525"/>
      <c r="BO18" s="1220"/>
      <c r="BP18" s="526"/>
      <c r="BQ18" s="594"/>
      <c r="BR18" s="594"/>
      <c r="BS18" s="634"/>
      <c r="BT18" s="632"/>
      <c r="BU18" s="632"/>
    </row>
    <row r="19" spans="1:73" s="12" customFormat="1" ht="204.75" customHeight="1" thickBot="1" x14ac:dyDescent="0.3">
      <c r="A19" s="1149"/>
      <c r="B19" s="1150"/>
      <c r="C19" s="1143"/>
      <c r="D19" s="1072"/>
      <c r="E19" s="1074"/>
      <c r="F19" s="574" t="s">
        <v>298</v>
      </c>
      <c r="G19" s="1147"/>
      <c r="H19" s="1076"/>
      <c r="I19" s="1078"/>
      <c r="J19" s="582" t="str">
        <f>CONCATENATE(H19,"-",I19)</f>
        <v>-</v>
      </c>
      <c r="K19" s="1076"/>
      <c r="L19" s="574" t="s">
        <v>746</v>
      </c>
      <c r="M19" s="600" t="s">
        <v>168</v>
      </c>
      <c r="N19" s="600" t="s">
        <v>170</v>
      </c>
      <c r="O19" s="600" t="s">
        <v>108</v>
      </c>
      <c r="P19" s="110">
        <f t="shared" si="0"/>
        <v>15</v>
      </c>
      <c r="Q19" s="600" t="s">
        <v>113</v>
      </c>
      <c r="R19" s="110">
        <f t="shared" si="1"/>
        <v>15</v>
      </c>
      <c r="S19" s="600" t="s">
        <v>115</v>
      </c>
      <c r="T19" s="110">
        <f t="shared" si="2"/>
        <v>15</v>
      </c>
      <c r="U19" s="576" t="s">
        <v>125</v>
      </c>
      <c r="V19" s="110">
        <f t="shared" si="3"/>
        <v>15</v>
      </c>
      <c r="W19" s="576" t="s">
        <v>117</v>
      </c>
      <c r="X19" s="110">
        <f t="shared" si="4"/>
        <v>15</v>
      </c>
      <c r="Y19" s="576" t="s">
        <v>119</v>
      </c>
      <c r="Z19" s="110">
        <f t="shared" si="5"/>
        <v>15</v>
      </c>
      <c r="AA19" s="576" t="s">
        <v>122</v>
      </c>
      <c r="AB19" s="110">
        <f t="shared" si="6"/>
        <v>5</v>
      </c>
      <c r="AC19" s="110">
        <f t="shared" si="17"/>
        <v>95</v>
      </c>
      <c r="AD19" s="602" t="str">
        <f t="shared" si="18"/>
        <v>Moderado</v>
      </c>
      <c r="AE19" s="602" t="s">
        <v>163</v>
      </c>
      <c r="AF19" s="602" t="str">
        <f t="shared" si="19"/>
        <v>moderado</v>
      </c>
      <c r="AG19" s="602" t="str">
        <f t="shared" si="7"/>
        <v/>
      </c>
      <c r="AH19" s="602" t="str">
        <f t="shared" si="8"/>
        <v/>
      </c>
      <c r="AI19" s="602" t="str">
        <f t="shared" si="9"/>
        <v/>
      </c>
      <c r="AJ19" s="602" t="str">
        <f t="shared" si="10"/>
        <v/>
      </c>
      <c r="AK19" s="602" t="str">
        <f t="shared" si="11"/>
        <v>moderado</v>
      </c>
      <c r="AL19" s="602" t="str">
        <f t="shared" si="12"/>
        <v/>
      </c>
      <c r="AM19" s="602" t="str">
        <f t="shared" si="13"/>
        <v/>
      </c>
      <c r="AN19" s="602" t="str">
        <f t="shared" si="14"/>
        <v/>
      </c>
      <c r="AO19" s="602" t="str">
        <f t="shared" si="15"/>
        <v/>
      </c>
      <c r="AP19" s="602" t="str">
        <f t="shared" si="20"/>
        <v>moderado</v>
      </c>
      <c r="AQ19" s="1078"/>
      <c r="AR19" s="1052"/>
      <c r="AS19" s="631" t="str">
        <f>IF(AND($M19="Directamente",'[1] Riesgos Gestión'!$AR19="fuerte"),2,"")</f>
        <v/>
      </c>
      <c r="AT19" s="631" t="str">
        <f>IF(AND($N19="Directamente",'[1] Riesgos Gestión'!$AR19="fuerte"),2,"")</f>
        <v/>
      </c>
      <c r="AU19" s="631" t="str">
        <f>IF(AND($M19="Directamente",'[1] Riesgos Gestión'!$AR19="No disminuye"),2,"")</f>
        <v/>
      </c>
      <c r="AV19" s="631" t="str">
        <f>IF(AND($N19="Indirectamente",'[1] Riesgos Gestión'!$AR19="fuerte"),1,"")</f>
        <v/>
      </c>
      <c r="AW19" s="631" t="str">
        <f>IF(AND($N19="No disminuye",'[1] Riesgos Gestión'!$AR19="fuerte"),0,"")</f>
        <v/>
      </c>
      <c r="AX19" s="631" t="str">
        <f>IF(AND($N19="Directamente",'[1] Riesgos Gestión'!$AR19="Moderado"),2,"")</f>
        <v/>
      </c>
      <c r="AY19" s="631" t="str">
        <f>IF(AND($M19="Directamente",'[1] Riesgos Gestión'!$AR19="Moderado"),1,"")</f>
        <v/>
      </c>
      <c r="AZ19" s="631" t="str">
        <f>IF(AND($N19="Indirectamente",'[1] Riesgos Gestión'!$AR19="Moderado"),1,"")</f>
        <v/>
      </c>
      <c r="BA19" s="631" t="str">
        <f>IF(AND($M19="No disminuye",'[1] Riesgos Gestión'!$AR19="Moderado"),1,"")</f>
        <v/>
      </c>
      <c r="BB19" s="631" t="str">
        <f>IF(AND($N19="No disminuye",'[1] Riesgos Gestión'!$AR19="Moderado"),0,"")</f>
        <v/>
      </c>
      <c r="BC19" s="1052"/>
      <c r="BD19" s="1052"/>
      <c r="BE19" s="1131"/>
      <c r="BF19" s="1078"/>
      <c r="BG19" s="1146"/>
      <c r="BH19" s="179" t="s">
        <v>1114</v>
      </c>
      <c r="BI19" s="661" t="s">
        <v>1118</v>
      </c>
      <c r="BJ19" s="108" t="s">
        <v>1222</v>
      </c>
      <c r="BK19" s="1050"/>
      <c r="BL19" s="165"/>
      <c r="BM19" s="594"/>
      <c r="BN19" s="607"/>
      <c r="BO19" s="1221"/>
      <c r="BP19" s="526"/>
      <c r="BQ19" s="594"/>
      <c r="BR19" s="594"/>
      <c r="BS19" s="634"/>
      <c r="BT19" s="632"/>
      <c r="BU19" s="632"/>
    </row>
    <row r="20" spans="1:73" s="558" customFormat="1" ht="322.5" customHeight="1" x14ac:dyDescent="0.25">
      <c r="A20" s="1135" t="str">
        <f>CONTEXTO!C79</f>
        <v xml:space="preserve">Seguridad de la Información: 
Proteger los activos de información mediante la implementación del modelo de seguridad y privacidad de la información, la gestión continua de los riesgos y la creación de una cultura de Seguridad de la Información apoyada por la alta Dirección para mantener la confidencialidad, disponibilidad e integridad de la información en la Entidad
</v>
      </c>
      <c r="B20" s="1138" t="str">
        <f>CONTEXTO!C81</f>
        <v xml:space="preserve">Jefe Oficina TIC´s / Líder de Seguridad de la Información </v>
      </c>
      <c r="C20" s="1141" t="str">
        <f>CONTEXTO!D82</f>
        <v>Modelo de seguridad y privacidad de la información no implementado de acuerdo con  las necesidades de la Entidad</v>
      </c>
      <c r="D20" s="1071" t="s">
        <v>1047</v>
      </c>
      <c r="E20" s="1073" t="s">
        <v>28</v>
      </c>
      <c r="F20" s="584" t="s">
        <v>301</v>
      </c>
      <c r="G20" s="1071" t="s">
        <v>1048</v>
      </c>
      <c r="H20" s="1075">
        <f>'Probabilidad e Impacto'!E66</f>
        <v>3</v>
      </c>
      <c r="I20" s="1077">
        <f>'Probabilidad e Impacto'!H66</f>
        <v>3</v>
      </c>
      <c r="J20" s="1075" t="str">
        <f>CONCATENATE(H20,"-",I20)</f>
        <v>3-3</v>
      </c>
      <c r="K20" s="1075" t="str">
        <f>VLOOKUP(J20,'Probabilidad e Impacto'!Y19:Z43,2,0)</f>
        <v>Alto</v>
      </c>
      <c r="L20" s="574" t="s">
        <v>302</v>
      </c>
      <c r="M20" s="590" t="s">
        <v>168</v>
      </c>
      <c r="N20" s="590" t="s">
        <v>170</v>
      </c>
      <c r="O20" s="590" t="s">
        <v>108</v>
      </c>
      <c r="P20" s="125">
        <f t="shared" si="0"/>
        <v>15</v>
      </c>
      <c r="Q20" s="590" t="s">
        <v>113</v>
      </c>
      <c r="R20" s="125">
        <f t="shared" si="1"/>
        <v>15</v>
      </c>
      <c r="S20" s="590" t="s">
        <v>115</v>
      </c>
      <c r="T20" s="125">
        <f t="shared" si="2"/>
        <v>15</v>
      </c>
      <c r="U20" s="592" t="s">
        <v>125</v>
      </c>
      <c r="V20" s="125">
        <f t="shared" si="3"/>
        <v>15</v>
      </c>
      <c r="W20" s="592" t="s">
        <v>117</v>
      </c>
      <c r="X20" s="125">
        <f t="shared" si="4"/>
        <v>15</v>
      </c>
      <c r="Y20" s="592" t="s">
        <v>119</v>
      </c>
      <c r="Z20" s="125">
        <f t="shared" si="5"/>
        <v>15</v>
      </c>
      <c r="AA20" s="592" t="s">
        <v>121</v>
      </c>
      <c r="AB20" s="125">
        <f t="shared" si="6"/>
        <v>10</v>
      </c>
      <c r="AC20" s="125">
        <f t="shared" si="17"/>
        <v>100</v>
      </c>
      <c r="AD20" s="588" t="str">
        <f t="shared" si="18"/>
        <v>fuerte</v>
      </c>
      <c r="AE20" s="588" t="s">
        <v>162</v>
      </c>
      <c r="AF20" s="588" t="str">
        <f t="shared" si="19"/>
        <v>fuerte</v>
      </c>
      <c r="AG20" s="588" t="str">
        <f t="shared" si="7"/>
        <v>fuerte</v>
      </c>
      <c r="AH20" s="588" t="str">
        <f t="shared" si="8"/>
        <v/>
      </c>
      <c r="AI20" s="588" t="str">
        <f t="shared" si="9"/>
        <v/>
      </c>
      <c r="AJ20" s="588" t="str">
        <f t="shared" si="10"/>
        <v/>
      </c>
      <c r="AK20" s="588" t="str">
        <f t="shared" si="11"/>
        <v/>
      </c>
      <c r="AL20" s="588" t="str">
        <f t="shared" si="12"/>
        <v/>
      </c>
      <c r="AM20" s="588" t="str">
        <f t="shared" si="13"/>
        <v/>
      </c>
      <c r="AN20" s="588" t="str">
        <f t="shared" si="14"/>
        <v/>
      </c>
      <c r="AO20" s="588" t="str">
        <f t="shared" si="15"/>
        <v/>
      </c>
      <c r="AP20" s="588" t="str">
        <f t="shared" si="20"/>
        <v>fuerte</v>
      </c>
      <c r="AQ20" s="1077">
        <f>AVERAGE(AC20:AC23)</f>
        <v>97.5</v>
      </c>
      <c r="AR20" s="1051" t="str">
        <f>IF(AQ20&gt;=96,"fuerte",IF(AQ20&gt;=85,"moderado","débil"))</f>
        <v>fuerte</v>
      </c>
      <c r="AS20" s="627">
        <f>IF(AND($M20="Directamente",'[1] Riesgos Gestión'!$AR20="fuerte"),2,"")</f>
        <v>2</v>
      </c>
      <c r="AT20" s="627" t="str">
        <f>IF(AND($N20="Directamente",'[1] Riesgos Gestión'!$AR20="fuerte"),2,"")</f>
        <v/>
      </c>
      <c r="AU20" s="627" t="str">
        <f>IF(AND($M20="Directamente",'[1] Riesgos Gestión'!$AR20="No disminuye"),2,"")</f>
        <v/>
      </c>
      <c r="AV20" s="627" t="str">
        <f>IF(AND($N20="Indirectamente",'[1] Riesgos Gestión'!$AR20="fuerte"),1,"")</f>
        <v/>
      </c>
      <c r="AW20" s="627">
        <f>IF(AND($N20="No disminuye",'[1] Riesgos Gestión'!$AR20="fuerte"),0,"")</f>
        <v>0</v>
      </c>
      <c r="AX20" s="627" t="str">
        <f>IF(AND($N20="Directamente",'[1] Riesgos Gestión'!$AR20="Moderado"),2,"")</f>
        <v/>
      </c>
      <c r="AY20" s="627" t="str">
        <f>IF(AND($M20="Directamente",'[1] Riesgos Gestión'!$AR20="Moderado"),1,"")</f>
        <v/>
      </c>
      <c r="AZ20" s="627" t="str">
        <f>IF(AND($N20="Indirectamente",'[1] Riesgos Gestión'!$AR20="Moderado"),1,"")</f>
        <v/>
      </c>
      <c r="BA20" s="627" t="str">
        <f>IF(AND($M20="No disminuye",'[1] Riesgos Gestión'!$AR20="Moderado"),1,"")</f>
        <v/>
      </c>
      <c r="BB20" s="627" t="str">
        <f>IF(AND($N20="No disminuye",'[1] Riesgos Gestión'!$AR20="Moderado"),0,"")</f>
        <v/>
      </c>
      <c r="BC20" s="1051" t="str">
        <f>CONCATENATE(AS20&amp;AU20&amp;AY20&amp;BA20)</f>
        <v>2</v>
      </c>
      <c r="BD20" s="1051" t="str">
        <f t="shared" si="16"/>
        <v>0</v>
      </c>
      <c r="BE20" s="1130">
        <f t="shared" si="21"/>
        <v>1</v>
      </c>
      <c r="BF20" s="1077">
        <f>IF(BD20="",I20,(I20-BD20))</f>
        <v>3</v>
      </c>
      <c r="BG20" s="1132" t="str">
        <f>VLOOKUP(BE20&amp;"-"&amp;BF20,zona,2,0)</f>
        <v>Bajo</v>
      </c>
      <c r="BH20" s="179" t="s">
        <v>1067</v>
      </c>
      <c r="BI20" s="179" t="s">
        <v>1188</v>
      </c>
      <c r="BJ20" s="179" t="s">
        <v>1189</v>
      </c>
      <c r="BK20" s="1050" t="s">
        <v>190</v>
      </c>
      <c r="BL20" s="526"/>
      <c r="BM20" s="165"/>
      <c r="BN20" s="607"/>
      <c r="BO20" s="634"/>
      <c r="BP20" s="526"/>
      <c r="BQ20" s="594"/>
      <c r="BR20" s="594"/>
      <c r="BS20" s="634"/>
      <c r="BT20" s="632"/>
      <c r="BU20" s="632"/>
    </row>
    <row r="21" spans="1:73" s="558" customFormat="1" ht="129.75" customHeight="1" x14ac:dyDescent="0.25">
      <c r="A21" s="1136"/>
      <c r="B21" s="1139"/>
      <c r="C21" s="1142"/>
      <c r="D21" s="1144"/>
      <c r="E21" s="1126"/>
      <c r="F21" s="573" t="s">
        <v>303</v>
      </c>
      <c r="G21" s="1144"/>
      <c r="H21" s="1129"/>
      <c r="I21" s="1054"/>
      <c r="J21" s="1129"/>
      <c r="K21" s="1129"/>
      <c r="L21" s="574" t="s">
        <v>304</v>
      </c>
      <c r="M21" s="599" t="s">
        <v>168</v>
      </c>
      <c r="N21" s="599" t="s">
        <v>170</v>
      </c>
      <c r="O21" s="599" t="s">
        <v>108</v>
      </c>
      <c r="P21" s="73">
        <f t="shared" si="0"/>
        <v>15</v>
      </c>
      <c r="Q21" s="599" t="s">
        <v>113</v>
      </c>
      <c r="R21" s="73">
        <f t="shared" si="1"/>
        <v>15</v>
      </c>
      <c r="S21" s="599" t="s">
        <v>115</v>
      </c>
      <c r="T21" s="73">
        <f t="shared" si="2"/>
        <v>15</v>
      </c>
      <c r="U21" s="575" t="s">
        <v>125</v>
      </c>
      <c r="V21" s="73">
        <f t="shared" si="3"/>
        <v>15</v>
      </c>
      <c r="W21" s="575" t="s">
        <v>117</v>
      </c>
      <c r="X21" s="73">
        <f t="shared" si="4"/>
        <v>15</v>
      </c>
      <c r="Y21" s="575" t="s">
        <v>119</v>
      </c>
      <c r="Z21" s="73">
        <f t="shared" si="5"/>
        <v>15</v>
      </c>
      <c r="AA21" s="575" t="s">
        <v>121</v>
      </c>
      <c r="AB21" s="73">
        <f t="shared" si="6"/>
        <v>10</v>
      </c>
      <c r="AC21" s="73">
        <f t="shared" si="17"/>
        <v>100</v>
      </c>
      <c r="AD21" s="601" t="str">
        <f t="shared" si="18"/>
        <v>fuerte</v>
      </c>
      <c r="AE21" s="601" t="s">
        <v>162</v>
      </c>
      <c r="AF21" s="601" t="str">
        <f t="shared" si="19"/>
        <v>fuerte</v>
      </c>
      <c r="AG21" s="601" t="str">
        <f t="shared" si="7"/>
        <v>fuerte</v>
      </c>
      <c r="AH21" s="601" t="str">
        <f t="shared" si="8"/>
        <v/>
      </c>
      <c r="AI21" s="601" t="str">
        <f t="shared" si="9"/>
        <v/>
      </c>
      <c r="AJ21" s="601" t="str">
        <f t="shared" si="10"/>
        <v/>
      </c>
      <c r="AK21" s="601" t="str">
        <f t="shared" si="11"/>
        <v/>
      </c>
      <c r="AL21" s="601" t="str">
        <f t="shared" si="12"/>
        <v/>
      </c>
      <c r="AM21" s="601" t="str">
        <f t="shared" si="13"/>
        <v/>
      </c>
      <c r="AN21" s="601" t="str">
        <f t="shared" si="14"/>
        <v/>
      </c>
      <c r="AO21" s="601" t="str">
        <f t="shared" si="15"/>
        <v/>
      </c>
      <c r="AP21" s="601" t="str">
        <f t="shared" si="20"/>
        <v>fuerte</v>
      </c>
      <c r="AQ21" s="1054"/>
      <c r="AR21" s="1053"/>
      <c r="AS21" s="630" t="str">
        <f>IF(AND($M21="Directamente",'[1] Riesgos Gestión'!$AR21="fuerte"),2,"")</f>
        <v/>
      </c>
      <c r="AT21" s="630" t="str">
        <f>IF(AND($N21="Directamente",'[1] Riesgos Gestión'!$AR21="fuerte"),2,"")</f>
        <v/>
      </c>
      <c r="AU21" s="630" t="str">
        <f>IF(AND($M21="Directamente",'[1] Riesgos Gestión'!$AR21="No disminuye"),2,"")</f>
        <v/>
      </c>
      <c r="AV21" s="630" t="str">
        <f>IF(AND($N21="Indirectamente",'[1] Riesgos Gestión'!$AR21="fuerte"),1,"")</f>
        <v/>
      </c>
      <c r="AW21" s="630" t="str">
        <f>IF(AND($N21="No disminuye",'[1] Riesgos Gestión'!$AR21="fuerte"),0,"")</f>
        <v/>
      </c>
      <c r="AX21" s="630" t="str">
        <f>IF(AND($N21="Directamente",'[1] Riesgos Gestión'!$AR21="Moderado"),2,"")</f>
        <v/>
      </c>
      <c r="AY21" s="630" t="str">
        <f>IF(AND($M21="Directamente",'[1] Riesgos Gestión'!$AR21="Moderado"),1,"")</f>
        <v/>
      </c>
      <c r="AZ21" s="630" t="str">
        <f>IF(AND($N21="Indirectamente",'[1] Riesgos Gestión'!$AR21="Moderado"),1,"")</f>
        <v/>
      </c>
      <c r="BA21" s="630" t="str">
        <f>IF(AND($M21="No disminuye",'[1] Riesgos Gestión'!$AR21="Moderado"),1,"")</f>
        <v/>
      </c>
      <c r="BB21" s="630" t="str">
        <f>IF(AND($N21="No disminuye",'[1] Riesgos Gestión'!$AR21="Moderado"),0,"")</f>
        <v/>
      </c>
      <c r="BC21" s="1053"/>
      <c r="BD21" s="1053"/>
      <c r="BE21" s="1145"/>
      <c r="BF21" s="1054"/>
      <c r="BG21" s="1133"/>
      <c r="BH21" s="179" t="s">
        <v>1068</v>
      </c>
      <c r="BI21" s="179" t="s">
        <v>1190</v>
      </c>
      <c r="BJ21" s="179" t="s">
        <v>1167</v>
      </c>
      <c r="BK21" s="1050"/>
      <c r="BL21" s="526"/>
      <c r="BM21" s="594"/>
      <c r="BN21" s="525"/>
      <c r="BO21" s="571"/>
      <c r="BP21" s="526"/>
      <c r="BQ21" s="594"/>
      <c r="BR21" s="594"/>
      <c r="BS21" s="571"/>
      <c r="BT21" s="632"/>
      <c r="BU21" s="632"/>
    </row>
    <row r="22" spans="1:73" s="12" customFormat="1" ht="166.5" customHeight="1" x14ac:dyDescent="0.25">
      <c r="A22" s="1136"/>
      <c r="B22" s="1139"/>
      <c r="C22" s="1142"/>
      <c r="D22" s="1144"/>
      <c r="E22" s="1126"/>
      <c r="F22" s="573" t="s">
        <v>305</v>
      </c>
      <c r="G22" s="1144"/>
      <c r="H22" s="1129"/>
      <c r="I22" s="1054"/>
      <c r="J22" s="1129"/>
      <c r="K22" s="1129"/>
      <c r="L22" s="573" t="s">
        <v>306</v>
      </c>
      <c r="M22" s="599" t="s">
        <v>168</v>
      </c>
      <c r="N22" s="599" t="s">
        <v>170</v>
      </c>
      <c r="O22" s="599" t="s">
        <v>108</v>
      </c>
      <c r="P22" s="73">
        <f t="shared" si="0"/>
        <v>15</v>
      </c>
      <c r="Q22" s="599" t="s">
        <v>113</v>
      </c>
      <c r="R22" s="73">
        <f t="shared" si="1"/>
        <v>15</v>
      </c>
      <c r="S22" s="599" t="s">
        <v>115</v>
      </c>
      <c r="T22" s="73">
        <f t="shared" si="2"/>
        <v>15</v>
      </c>
      <c r="U22" s="575" t="s">
        <v>125</v>
      </c>
      <c r="V22" s="73">
        <f t="shared" si="3"/>
        <v>15</v>
      </c>
      <c r="W22" s="575" t="s">
        <v>117</v>
      </c>
      <c r="X22" s="73">
        <f t="shared" si="4"/>
        <v>15</v>
      </c>
      <c r="Y22" s="575" t="s">
        <v>119</v>
      </c>
      <c r="Z22" s="73">
        <f t="shared" si="5"/>
        <v>15</v>
      </c>
      <c r="AA22" s="575" t="s">
        <v>122</v>
      </c>
      <c r="AB22" s="73">
        <f t="shared" si="6"/>
        <v>5</v>
      </c>
      <c r="AC22" s="73">
        <f t="shared" si="17"/>
        <v>95</v>
      </c>
      <c r="AD22" s="601" t="str">
        <f t="shared" si="18"/>
        <v>Moderado</v>
      </c>
      <c r="AE22" s="601" t="s">
        <v>163</v>
      </c>
      <c r="AF22" s="601" t="str">
        <f t="shared" si="19"/>
        <v>moderado</v>
      </c>
      <c r="AG22" s="601" t="str">
        <f t="shared" si="7"/>
        <v/>
      </c>
      <c r="AH22" s="601" t="str">
        <f t="shared" si="8"/>
        <v/>
      </c>
      <c r="AI22" s="601" t="str">
        <f t="shared" si="9"/>
        <v/>
      </c>
      <c r="AJ22" s="601" t="str">
        <f t="shared" si="10"/>
        <v/>
      </c>
      <c r="AK22" s="601" t="str">
        <f t="shared" si="11"/>
        <v>moderado</v>
      </c>
      <c r="AL22" s="601" t="str">
        <f t="shared" si="12"/>
        <v/>
      </c>
      <c r="AM22" s="601" t="str">
        <f t="shared" si="13"/>
        <v/>
      </c>
      <c r="AN22" s="601" t="str">
        <f t="shared" si="14"/>
        <v/>
      </c>
      <c r="AO22" s="601" t="str">
        <f t="shared" si="15"/>
        <v/>
      </c>
      <c r="AP22" s="601" t="str">
        <f t="shared" si="20"/>
        <v>moderado</v>
      </c>
      <c r="AQ22" s="1054"/>
      <c r="AR22" s="1053"/>
      <c r="AS22" s="630" t="str">
        <f>IF(AND($M22="Directamente",'[1] Riesgos Gestión'!$AR22="fuerte"),2,"")</f>
        <v/>
      </c>
      <c r="AT22" s="630" t="str">
        <f>IF(AND($N22="Directamente",'[1] Riesgos Gestión'!$AR22="fuerte"),2,"")</f>
        <v/>
      </c>
      <c r="AU22" s="630" t="str">
        <f>IF(AND($M22="Directamente",'[1] Riesgos Gestión'!$AR22="No disminuye"),2,"")</f>
        <v/>
      </c>
      <c r="AV22" s="630" t="str">
        <f>IF(AND($N22="Indirectamente",'[1] Riesgos Gestión'!$AR22="fuerte"),1,"")</f>
        <v/>
      </c>
      <c r="AW22" s="630" t="str">
        <f>IF(AND($N22="No disminuye",'[1] Riesgos Gestión'!$AR22="fuerte"),0,"")</f>
        <v/>
      </c>
      <c r="AX22" s="630" t="str">
        <f>IF(AND($N22="Directamente",'[1] Riesgos Gestión'!$AR22="Moderado"),2,"")</f>
        <v/>
      </c>
      <c r="AY22" s="630" t="str">
        <f>IF(AND($M22="Directamente",'[1] Riesgos Gestión'!$AR22="Moderado"),1,"")</f>
        <v/>
      </c>
      <c r="AZ22" s="630" t="str">
        <f>IF(AND($N22="Indirectamente",'[1] Riesgos Gestión'!$AR22="Moderado"),1,"")</f>
        <v/>
      </c>
      <c r="BA22" s="630" t="str">
        <f>IF(AND($M22="No disminuye",'[1] Riesgos Gestión'!$AR22="Moderado"),1,"")</f>
        <v/>
      </c>
      <c r="BB22" s="630" t="str">
        <f>IF(AND($N22="No disminuye",'[1] Riesgos Gestión'!$AR22="Moderado"),0,"")</f>
        <v/>
      </c>
      <c r="BC22" s="1053"/>
      <c r="BD22" s="1053"/>
      <c r="BE22" s="1145"/>
      <c r="BF22" s="1054"/>
      <c r="BG22" s="1133"/>
      <c r="BH22" s="179" t="s">
        <v>1069</v>
      </c>
      <c r="BI22" s="179" t="s">
        <v>1191</v>
      </c>
      <c r="BJ22" s="108" t="s">
        <v>1223</v>
      </c>
      <c r="BK22" s="1050"/>
      <c r="BL22" s="526"/>
      <c r="BM22" s="594"/>
      <c r="BN22" s="525"/>
      <c r="BO22" s="571"/>
      <c r="BP22" s="526"/>
      <c r="BQ22" s="594"/>
      <c r="BR22" s="536"/>
      <c r="BS22" s="571"/>
      <c r="BT22" s="632"/>
      <c r="BU22" s="632"/>
    </row>
    <row r="23" spans="1:73" s="12" customFormat="1" ht="263.25" customHeight="1" thickBot="1" x14ac:dyDescent="0.3">
      <c r="A23" s="1137"/>
      <c r="B23" s="1140"/>
      <c r="C23" s="1143"/>
      <c r="D23" s="1072"/>
      <c r="E23" s="1074"/>
      <c r="F23" s="574" t="s">
        <v>307</v>
      </c>
      <c r="G23" s="1072"/>
      <c r="H23" s="1076"/>
      <c r="I23" s="1078"/>
      <c r="J23" s="1076"/>
      <c r="K23" s="1076"/>
      <c r="L23" s="574" t="s">
        <v>308</v>
      </c>
      <c r="M23" s="600" t="s">
        <v>168</v>
      </c>
      <c r="N23" s="600" t="s">
        <v>170</v>
      </c>
      <c r="O23" s="600" t="s">
        <v>108</v>
      </c>
      <c r="P23" s="110">
        <f t="shared" si="0"/>
        <v>15</v>
      </c>
      <c r="Q23" s="600" t="s">
        <v>113</v>
      </c>
      <c r="R23" s="110">
        <f t="shared" si="1"/>
        <v>15</v>
      </c>
      <c r="S23" s="600" t="s">
        <v>115</v>
      </c>
      <c r="T23" s="110">
        <f t="shared" si="2"/>
        <v>15</v>
      </c>
      <c r="U23" s="576" t="s">
        <v>125</v>
      </c>
      <c r="V23" s="110">
        <f t="shared" si="3"/>
        <v>15</v>
      </c>
      <c r="W23" s="576" t="s">
        <v>117</v>
      </c>
      <c r="X23" s="110">
        <f t="shared" si="4"/>
        <v>15</v>
      </c>
      <c r="Y23" s="576" t="s">
        <v>119</v>
      </c>
      <c r="Z23" s="110">
        <f t="shared" si="5"/>
        <v>15</v>
      </c>
      <c r="AA23" s="576" t="s">
        <v>122</v>
      </c>
      <c r="AB23" s="110">
        <f t="shared" si="6"/>
        <v>5</v>
      </c>
      <c r="AC23" s="110">
        <f t="shared" si="17"/>
        <v>95</v>
      </c>
      <c r="AD23" s="602" t="str">
        <f t="shared" si="18"/>
        <v>Moderado</v>
      </c>
      <c r="AE23" s="602" t="s">
        <v>163</v>
      </c>
      <c r="AF23" s="602" t="str">
        <f t="shared" si="19"/>
        <v>moderado</v>
      </c>
      <c r="AG23" s="602" t="str">
        <f t="shared" si="7"/>
        <v/>
      </c>
      <c r="AH23" s="602" t="str">
        <f t="shared" si="8"/>
        <v/>
      </c>
      <c r="AI23" s="602" t="str">
        <f t="shared" si="9"/>
        <v/>
      </c>
      <c r="AJ23" s="602" t="str">
        <f t="shared" si="10"/>
        <v/>
      </c>
      <c r="AK23" s="602" t="str">
        <f t="shared" si="11"/>
        <v>moderado</v>
      </c>
      <c r="AL23" s="602" t="str">
        <f t="shared" si="12"/>
        <v/>
      </c>
      <c r="AM23" s="602" t="str">
        <f t="shared" si="13"/>
        <v/>
      </c>
      <c r="AN23" s="602" t="str">
        <f t="shared" si="14"/>
        <v/>
      </c>
      <c r="AO23" s="602" t="str">
        <f t="shared" si="15"/>
        <v/>
      </c>
      <c r="AP23" s="602" t="str">
        <f t="shared" si="20"/>
        <v>moderado</v>
      </c>
      <c r="AQ23" s="1078"/>
      <c r="AR23" s="1052"/>
      <c r="AS23" s="631" t="str">
        <f>IF(AND($M23="Directamente",'[1] Riesgos Gestión'!$AR23="fuerte"),2,"")</f>
        <v/>
      </c>
      <c r="AT23" s="631" t="str">
        <f>IF(AND($N23="Directamente",'[1] Riesgos Gestión'!$AR23="fuerte"),2,"")</f>
        <v/>
      </c>
      <c r="AU23" s="631" t="str">
        <f>IF(AND($M23="Directamente",'[1] Riesgos Gestión'!$AR23="No disminuye"),2,"")</f>
        <v/>
      </c>
      <c r="AV23" s="631" t="str">
        <f>IF(AND($N23="Indirectamente",'[1] Riesgos Gestión'!$AR23="fuerte"),1,"")</f>
        <v/>
      </c>
      <c r="AW23" s="631" t="str">
        <f>IF(AND($N23="No disminuye",'[1] Riesgos Gestión'!$AR23="fuerte"),0,"")</f>
        <v/>
      </c>
      <c r="AX23" s="631" t="str">
        <f>IF(AND($N23="Directamente",'[1] Riesgos Gestión'!$AR23="Moderado"),2,"")</f>
        <v/>
      </c>
      <c r="AY23" s="631" t="str">
        <f>IF(AND($M23="Directamente",'[1] Riesgos Gestión'!$AR23="Moderado"),1,"")</f>
        <v/>
      </c>
      <c r="AZ23" s="631" t="str">
        <f>IF(AND($N23="Indirectamente",'[1] Riesgos Gestión'!$AR23="Moderado"),1,"")</f>
        <v/>
      </c>
      <c r="BA23" s="631" t="str">
        <f>IF(AND($M23="No disminuye",'[1] Riesgos Gestión'!$AR23="Moderado"),1,"")</f>
        <v/>
      </c>
      <c r="BB23" s="631" t="str">
        <f>IF(AND($N23="No disminuye",'[1] Riesgos Gestión'!$AR23="Moderado"),0,"")</f>
        <v/>
      </c>
      <c r="BC23" s="1052"/>
      <c r="BD23" s="1052"/>
      <c r="BE23" s="1131"/>
      <c r="BF23" s="1078"/>
      <c r="BG23" s="1146"/>
      <c r="BH23" s="179" t="s">
        <v>1192</v>
      </c>
      <c r="BI23" s="192" t="s">
        <v>1193</v>
      </c>
      <c r="BJ23" s="108" t="s">
        <v>1224</v>
      </c>
      <c r="BK23" s="1050"/>
      <c r="BL23" s="526"/>
      <c r="BM23" s="594"/>
      <c r="BN23" s="525"/>
      <c r="BO23" s="571"/>
      <c r="BP23" s="526"/>
      <c r="BQ23" s="594"/>
      <c r="BR23" s="607"/>
      <c r="BS23" s="571"/>
      <c r="BT23" s="632"/>
      <c r="BU23" s="632"/>
    </row>
    <row r="24" spans="1:73" s="12" customFormat="1" ht="340.5" customHeight="1" x14ac:dyDescent="0.25">
      <c r="A24" s="1135" t="str">
        <f>CONTEXTO!C93</f>
        <v xml:space="preserve">Gestión de la Comunicación: 
Posicionar al DASCD ante los públicos de interés, a través de acciones comunicativas enfocadas al reconocimiento de la Entidad </v>
      </c>
      <c r="B24" s="1138" t="str">
        <f>CONTEXTO!C95</f>
        <v>Asesor de Comunicaciones</v>
      </c>
      <c r="C24" s="1141" t="str">
        <f>CONTEXTO!D96</f>
        <v>Divulgación de información institucional poco clara, inoportuna y/o inconsistente</v>
      </c>
      <c r="D24" s="1071" t="s">
        <v>311</v>
      </c>
      <c r="E24" s="1073" t="s">
        <v>42</v>
      </c>
      <c r="F24" s="584" t="s">
        <v>312</v>
      </c>
      <c r="G24" s="1071" t="s">
        <v>313</v>
      </c>
      <c r="H24" s="1075">
        <f>'Probabilidad e Impacto'!E72</f>
        <v>3</v>
      </c>
      <c r="I24" s="1077">
        <f>'Probabilidad e Impacto'!H66</f>
        <v>3</v>
      </c>
      <c r="J24" s="581" t="str">
        <f>CONCATENATE(H24,"-",I24)</f>
        <v>3-3</v>
      </c>
      <c r="K24" s="1075" t="str">
        <f>VLOOKUP(J24,'Probabilidad e Impacto'!Y19:Z43,2,0)</f>
        <v>Alto</v>
      </c>
      <c r="L24" s="584" t="s">
        <v>314</v>
      </c>
      <c r="M24" s="590" t="s">
        <v>168</v>
      </c>
      <c r="N24" s="590" t="s">
        <v>170</v>
      </c>
      <c r="O24" s="590" t="s">
        <v>108</v>
      </c>
      <c r="P24" s="125">
        <f t="shared" si="0"/>
        <v>15</v>
      </c>
      <c r="Q24" s="590" t="s">
        <v>113</v>
      </c>
      <c r="R24" s="125">
        <f t="shared" si="1"/>
        <v>15</v>
      </c>
      <c r="S24" s="590" t="s">
        <v>115</v>
      </c>
      <c r="T24" s="125">
        <f t="shared" si="2"/>
        <v>15</v>
      </c>
      <c r="U24" s="592" t="s">
        <v>126</v>
      </c>
      <c r="V24" s="125">
        <f t="shared" si="3"/>
        <v>10</v>
      </c>
      <c r="W24" s="592" t="s">
        <v>117</v>
      </c>
      <c r="X24" s="125">
        <f t="shared" si="4"/>
        <v>15</v>
      </c>
      <c r="Y24" s="592" t="s">
        <v>119</v>
      </c>
      <c r="Z24" s="125">
        <f t="shared" si="5"/>
        <v>15</v>
      </c>
      <c r="AA24" s="592" t="s">
        <v>121</v>
      </c>
      <c r="AB24" s="125">
        <f t="shared" si="6"/>
        <v>10</v>
      </c>
      <c r="AC24" s="125">
        <f t="shared" si="17"/>
        <v>95</v>
      </c>
      <c r="AD24" s="588" t="str">
        <f t="shared" si="18"/>
        <v>Moderado</v>
      </c>
      <c r="AE24" s="588" t="s">
        <v>162</v>
      </c>
      <c r="AF24" s="588" t="str">
        <f t="shared" si="19"/>
        <v>fuerte</v>
      </c>
      <c r="AG24" s="588" t="str">
        <f t="shared" si="7"/>
        <v/>
      </c>
      <c r="AH24" s="588" t="str">
        <f t="shared" si="8"/>
        <v/>
      </c>
      <c r="AI24" s="588" t="str">
        <f t="shared" si="9"/>
        <v/>
      </c>
      <c r="AJ24" s="588" t="str">
        <f t="shared" si="10"/>
        <v>moderado</v>
      </c>
      <c r="AK24" s="588" t="str">
        <f t="shared" si="11"/>
        <v/>
      </c>
      <c r="AL24" s="588" t="str">
        <f t="shared" si="12"/>
        <v/>
      </c>
      <c r="AM24" s="588" t="str">
        <f t="shared" si="13"/>
        <v/>
      </c>
      <c r="AN24" s="588" t="str">
        <f t="shared" si="14"/>
        <v/>
      </c>
      <c r="AO24" s="588" t="str">
        <f t="shared" si="15"/>
        <v/>
      </c>
      <c r="AP24" s="588" t="str">
        <f t="shared" si="20"/>
        <v>moderado</v>
      </c>
      <c r="AQ24" s="1077">
        <f>AVERAGE($AC$15:$AC$19)</f>
        <v>97</v>
      </c>
      <c r="AR24" s="1051" t="str">
        <f>IF(AQ24&gt;=96,"fuerte",IF(AQ24&gt;=85,"moderado","débil"))</f>
        <v>fuerte</v>
      </c>
      <c r="AS24" s="627">
        <f>IF(AND($M24="Directamente",'[1] Riesgos Gestión'!$AR24="fuerte"),2,"")</f>
        <v>2</v>
      </c>
      <c r="AT24" s="627" t="str">
        <f>IF(AND($N24="Directamente",'[1] Riesgos Gestión'!$AR24="fuerte"),2,"")</f>
        <v/>
      </c>
      <c r="AU24" s="627" t="str">
        <f>IF(AND($M24="Directamente",'[1] Riesgos Gestión'!$AR24="No disminuye"),2,"")</f>
        <v/>
      </c>
      <c r="AV24" s="627" t="str">
        <f>IF(AND($N24="Indirectamente",'[1] Riesgos Gestión'!$AR24="fuerte"),1,"")</f>
        <v/>
      </c>
      <c r="AW24" s="627">
        <f>IF(AND($N24="No disminuye",'[1] Riesgos Gestión'!$AR24="fuerte"),0,"")</f>
        <v>0</v>
      </c>
      <c r="AX24" s="627" t="str">
        <f>IF(AND($N24="Directamente",'[1] Riesgos Gestión'!$AR24="Moderado"),2,"")</f>
        <v/>
      </c>
      <c r="AY24" s="627" t="str">
        <f>IF(AND($M24="Directamente",'[1] Riesgos Gestión'!$AR24="Moderado"),1,"")</f>
        <v/>
      </c>
      <c r="AZ24" s="627" t="str">
        <f>IF(AND($N24="Indirectamente",'[1] Riesgos Gestión'!$AR24="Moderado"),1,"")</f>
        <v/>
      </c>
      <c r="BA24" s="627" t="str">
        <f>IF(AND($M24="No disminuye",'[1] Riesgos Gestión'!$AR24="Moderado"),1,"")</f>
        <v/>
      </c>
      <c r="BB24" s="627" t="str">
        <f>IF(AND($N24="No disminuye",'[1] Riesgos Gestión'!$AR24="Moderado"),0,"")</f>
        <v/>
      </c>
      <c r="BC24" s="1051" t="str">
        <f>CONCATENATE(AS24&amp;AU24&amp;AY24&amp;BA24)</f>
        <v>2</v>
      </c>
      <c r="BD24" s="1051" t="str">
        <f t="shared" si="16"/>
        <v>0</v>
      </c>
      <c r="BE24" s="1130">
        <f t="shared" si="21"/>
        <v>1</v>
      </c>
      <c r="BF24" s="1077">
        <f t="shared" ref="BF24:BF66" si="22">IF(BD24="",I24,(I24-BD24))</f>
        <v>3</v>
      </c>
      <c r="BG24" s="1132" t="str">
        <f>VLOOKUP(BE24&amp;"-"&amp;BF24,zona,2,0)</f>
        <v>Bajo</v>
      </c>
      <c r="BH24" s="108" t="s">
        <v>1102</v>
      </c>
      <c r="BI24" s="662" t="s">
        <v>1103</v>
      </c>
      <c r="BJ24" s="179" t="s">
        <v>1168</v>
      </c>
      <c r="BK24" s="1050" t="s">
        <v>190</v>
      </c>
      <c r="BL24" s="584"/>
      <c r="BM24" s="594"/>
      <c r="BN24" s="525"/>
      <c r="BO24" s="571"/>
      <c r="BP24" s="526"/>
      <c r="BQ24" s="594"/>
      <c r="BR24" s="607"/>
      <c r="BS24" s="571"/>
      <c r="BT24" s="632"/>
      <c r="BU24" s="632"/>
    </row>
    <row r="25" spans="1:73" s="12" customFormat="1" ht="201.75" customHeight="1" thickBot="1" x14ac:dyDescent="0.3">
      <c r="A25" s="1136"/>
      <c r="B25" s="1139"/>
      <c r="C25" s="1142"/>
      <c r="D25" s="1144"/>
      <c r="E25" s="1126"/>
      <c r="F25" s="573" t="s">
        <v>315</v>
      </c>
      <c r="G25" s="1144"/>
      <c r="H25" s="1129"/>
      <c r="I25" s="1054"/>
      <c r="J25" s="578">
        <v>3.4</v>
      </c>
      <c r="K25" s="1129"/>
      <c r="L25" s="573" t="s">
        <v>316</v>
      </c>
      <c r="M25" s="599" t="s">
        <v>168</v>
      </c>
      <c r="N25" s="599" t="s">
        <v>170</v>
      </c>
      <c r="O25" s="599" t="s">
        <v>108</v>
      </c>
      <c r="P25" s="247">
        <f t="shared" si="0"/>
        <v>15</v>
      </c>
      <c r="Q25" s="599" t="s">
        <v>113</v>
      </c>
      <c r="R25" s="73">
        <f t="shared" si="1"/>
        <v>15</v>
      </c>
      <c r="S25" s="599" t="s">
        <v>115</v>
      </c>
      <c r="T25" s="73">
        <f t="shared" si="2"/>
        <v>15</v>
      </c>
      <c r="U25" s="575" t="s">
        <v>126</v>
      </c>
      <c r="V25" s="73">
        <f t="shared" si="3"/>
        <v>10</v>
      </c>
      <c r="W25" s="575" t="s">
        <v>117</v>
      </c>
      <c r="X25" s="73">
        <f t="shared" si="4"/>
        <v>15</v>
      </c>
      <c r="Y25" s="575" t="s">
        <v>119</v>
      </c>
      <c r="Z25" s="73">
        <f t="shared" si="5"/>
        <v>15</v>
      </c>
      <c r="AA25" s="575" t="s">
        <v>121</v>
      </c>
      <c r="AB25" s="73">
        <f t="shared" si="6"/>
        <v>10</v>
      </c>
      <c r="AC25" s="73">
        <f t="shared" si="17"/>
        <v>95</v>
      </c>
      <c r="AD25" s="601" t="str">
        <f t="shared" si="18"/>
        <v>Moderado</v>
      </c>
      <c r="AE25" s="601" t="s">
        <v>162</v>
      </c>
      <c r="AF25" s="601" t="str">
        <f t="shared" si="19"/>
        <v>fuerte</v>
      </c>
      <c r="AG25" s="601" t="str">
        <f t="shared" si="7"/>
        <v/>
      </c>
      <c r="AH25" s="601" t="str">
        <f t="shared" si="8"/>
        <v/>
      </c>
      <c r="AI25" s="601" t="str">
        <f t="shared" si="9"/>
        <v/>
      </c>
      <c r="AJ25" s="601" t="str">
        <f t="shared" si="10"/>
        <v>moderado</v>
      </c>
      <c r="AK25" s="601" t="str">
        <f t="shared" si="11"/>
        <v/>
      </c>
      <c r="AL25" s="601" t="str">
        <f t="shared" si="12"/>
        <v/>
      </c>
      <c r="AM25" s="601" t="str">
        <f t="shared" si="13"/>
        <v/>
      </c>
      <c r="AN25" s="601" t="str">
        <f t="shared" si="14"/>
        <v/>
      </c>
      <c r="AO25" s="601" t="str">
        <f t="shared" si="15"/>
        <v/>
      </c>
      <c r="AP25" s="601" t="str">
        <f t="shared" si="20"/>
        <v>moderado</v>
      </c>
      <c r="AQ25" s="1054"/>
      <c r="AR25" s="1053"/>
      <c r="AS25" s="630" t="str">
        <f>IF(AND($M25="Directamente",'[1] Riesgos Gestión'!$AR25="fuerte"),2,"")</f>
        <v/>
      </c>
      <c r="AT25" s="630" t="str">
        <f>IF(AND($N25="Directamente",'[1] Riesgos Gestión'!$AR25="fuerte"),2,"")</f>
        <v/>
      </c>
      <c r="AU25" s="630" t="str">
        <f>IF(AND($M25="Directamente",'[1] Riesgos Gestión'!$AR25="No disminuye"),2,"")</f>
        <v/>
      </c>
      <c r="AV25" s="630" t="str">
        <f>IF(AND($N25="Indirectamente",'[1] Riesgos Gestión'!$AR25="fuerte"),1,"")</f>
        <v/>
      </c>
      <c r="AW25" s="630" t="str">
        <f>IF(AND($N25="No disminuye",'[1] Riesgos Gestión'!$AR25="fuerte"),0,"")</f>
        <v/>
      </c>
      <c r="AX25" s="630" t="str">
        <f>IF(AND($N25="Directamente",'[1] Riesgos Gestión'!$AR25="Moderado"),2,"")</f>
        <v/>
      </c>
      <c r="AY25" s="630" t="str">
        <f>IF(AND($M25="Directamente",'[1] Riesgos Gestión'!$AR25="Moderado"),1,"")</f>
        <v/>
      </c>
      <c r="AZ25" s="630" t="str">
        <f>IF(AND($N25="Indirectamente",'[1] Riesgos Gestión'!$AR25="Moderado"),1,"")</f>
        <v/>
      </c>
      <c r="BA25" s="630" t="str">
        <f>IF(AND($M25="No disminuye",'[1] Riesgos Gestión'!$AR25="Moderado"),1,"")</f>
        <v/>
      </c>
      <c r="BB25" s="630" t="str">
        <f>IF(AND($N25="No disminuye",'[1] Riesgos Gestión'!$AR25="Moderado"),0,"")</f>
        <v/>
      </c>
      <c r="BC25" s="1053"/>
      <c r="BD25" s="1053"/>
      <c r="BE25" s="1131"/>
      <c r="BF25" s="1054"/>
      <c r="BG25" s="1133"/>
      <c r="BH25" s="108" t="s">
        <v>1194</v>
      </c>
      <c r="BI25" s="179" t="s">
        <v>1196</v>
      </c>
      <c r="BJ25" s="179" t="s">
        <v>1169</v>
      </c>
      <c r="BK25" s="1050"/>
      <c r="BL25" s="573"/>
      <c r="BM25" s="573"/>
      <c r="BN25" s="607"/>
      <c r="BO25" s="571"/>
      <c r="BP25" s="526"/>
      <c r="BQ25" s="573"/>
      <c r="BR25" s="594"/>
      <c r="BS25" s="571"/>
      <c r="BT25" s="632"/>
      <c r="BU25" s="632"/>
    </row>
    <row r="26" spans="1:73" s="12" customFormat="1" ht="185.25" customHeight="1" thickBot="1" x14ac:dyDescent="0.3">
      <c r="A26" s="1151"/>
      <c r="B26" s="1152"/>
      <c r="C26" s="226" t="str">
        <f>CONTEXTO!D97</f>
        <v xml:space="preserve">Desarrollo de acciones comunicativas sin el cumplimiento de los lineamientos de la imagen institucional por parte de las dependencias </v>
      </c>
      <c r="D26" s="611" t="s">
        <v>318</v>
      </c>
      <c r="E26" s="593" t="s">
        <v>42</v>
      </c>
      <c r="F26" s="611" t="s">
        <v>319</v>
      </c>
      <c r="G26" s="611" t="s">
        <v>320</v>
      </c>
      <c r="H26" s="587">
        <f>'Probabilidad e Impacto'!E73</f>
        <v>3</v>
      </c>
      <c r="I26" s="589">
        <f>'Probabilidad e Impacto'!H73</f>
        <v>3</v>
      </c>
      <c r="J26" s="587" t="str">
        <f>CONCATENATE(H26,"-",I26)</f>
        <v>3-3</v>
      </c>
      <c r="K26" s="587" t="str">
        <f>VLOOKUP(J26,'Probabilidad e Impacto'!Y19:Z43,2,0)</f>
        <v>Alto</v>
      </c>
      <c r="L26" s="611" t="s">
        <v>321</v>
      </c>
      <c r="M26" s="591" t="s">
        <v>168</v>
      </c>
      <c r="N26" s="591" t="s">
        <v>170</v>
      </c>
      <c r="O26" s="591" t="s">
        <v>108</v>
      </c>
      <c r="P26" s="141">
        <f t="shared" si="0"/>
        <v>15</v>
      </c>
      <c r="Q26" s="591" t="s">
        <v>113</v>
      </c>
      <c r="R26" s="141">
        <f t="shared" si="1"/>
        <v>15</v>
      </c>
      <c r="S26" s="591" t="s">
        <v>115</v>
      </c>
      <c r="T26" s="141">
        <f t="shared" si="2"/>
        <v>15</v>
      </c>
      <c r="U26" s="593" t="s">
        <v>125</v>
      </c>
      <c r="V26" s="141">
        <f t="shared" si="3"/>
        <v>15</v>
      </c>
      <c r="W26" s="593" t="s">
        <v>117</v>
      </c>
      <c r="X26" s="141">
        <f t="shared" si="4"/>
        <v>15</v>
      </c>
      <c r="Y26" s="593" t="s">
        <v>119</v>
      </c>
      <c r="Z26" s="141">
        <f t="shared" si="5"/>
        <v>15</v>
      </c>
      <c r="AA26" s="593" t="s">
        <v>121</v>
      </c>
      <c r="AB26" s="141">
        <f t="shared" si="6"/>
        <v>10</v>
      </c>
      <c r="AC26" s="141">
        <f t="shared" si="17"/>
        <v>100</v>
      </c>
      <c r="AD26" s="589" t="str">
        <f t="shared" si="18"/>
        <v>fuerte</v>
      </c>
      <c r="AE26" s="589" t="s">
        <v>162</v>
      </c>
      <c r="AF26" s="589" t="str">
        <f t="shared" si="19"/>
        <v>fuerte</v>
      </c>
      <c r="AG26" s="589" t="str">
        <f t="shared" si="7"/>
        <v>fuerte</v>
      </c>
      <c r="AH26" s="589" t="str">
        <f t="shared" si="8"/>
        <v/>
      </c>
      <c r="AI26" s="589" t="str">
        <f t="shared" si="9"/>
        <v/>
      </c>
      <c r="AJ26" s="589" t="str">
        <f t="shared" si="10"/>
        <v/>
      </c>
      <c r="AK26" s="589" t="str">
        <f t="shared" si="11"/>
        <v/>
      </c>
      <c r="AL26" s="589" t="str">
        <f t="shared" si="12"/>
        <v/>
      </c>
      <c r="AM26" s="589" t="str">
        <f t="shared" si="13"/>
        <v/>
      </c>
      <c r="AN26" s="589" t="str">
        <f t="shared" si="14"/>
        <v/>
      </c>
      <c r="AO26" s="589" t="str">
        <f t="shared" si="15"/>
        <v/>
      </c>
      <c r="AP26" s="589" t="str">
        <f t="shared" si="20"/>
        <v>fuerte</v>
      </c>
      <c r="AQ26" s="589">
        <f>AVERAGE(AC26:AC28)</f>
        <v>100</v>
      </c>
      <c r="AR26" s="635" t="str">
        <f>IF(AQ26&gt;=96,"fuerte",IF(AQ26&gt;=85,"moderado","débil"))</f>
        <v>fuerte</v>
      </c>
      <c r="AS26" s="635">
        <f>IF(AND($M26="Directamente",'[1] Riesgos Gestión'!$AR26="fuerte"),2,"")</f>
        <v>2</v>
      </c>
      <c r="AT26" s="635" t="str">
        <f>IF(AND($N26="Directamente",'[1] Riesgos Gestión'!$AR26="fuerte"),2,"")</f>
        <v/>
      </c>
      <c r="AU26" s="635" t="str">
        <f>IF(AND($M26="Directamente",'[1] Riesgos Gestión'!$AR26="No disminuye"),2,"")</f>
        <v/>
      </c>
      <c r="AV26" s="635" t="str">
        <f>IF(AND($N26="Indirectamente",'[1] Riesgos Gestión'!$AR26="fuerte"),1,"")</f>
        <v/>
      </c>
      <c r="AW26" s="635">
        <f>IF(AND($N26="No disminuye",'[1] Riesgos Gestión'!$AR26="fuerte"),0,"")</f>
        <v>0</v>
      </c>
      <c r="AX26" s="635" t="str">
        <f>IF(AND($N26="Directamente",'[1] Riesgos Gestión'!$AR26="Moderado"),2,"")</f>
        <v/>
      </c>
      <c r="AY26" s="635" t="str">
        <f>IF(AND($M26="Directamente",'[1] Riesgos Gestión'!$AR26="Moderado"),1,"")</f>
        <v/>
      </c>
      <c r="AZ26" s="635" t="str">
        <f>IF(AND($N26="Indirectamente",'[1] Riesgos Gestión'!$AR26="Moderado"),1,"")</f>
        <v/>
      </c>
      <c r="BA26" s="635" t="str">
        <f>IF(AND($M26="No disminuye",'[1] Riesgos Gestión'!$AR26="Moderado"),1,"")</f>
        <v/>
      </c>
      <c r="BB26" s="635" t="str">
        <f>IF(AND($N26="No disminuye",'[1] Riesgos Gestión'!$AR26="Moderado"),0,"")</f>
        <v/>
      </c>
      <c r="BC26" s="636" t="str">
        <f>CONCATENATE(AS26&amp;AU26&amp;AY26&amp;BA26)</f>
        <v>2</v>
      </c>
      <c r="BD26" s="636" t="str">
        <f t="shared" si="16"/>
        <v>0</v>
      </c>
      <c r="BE26" s="588">
        <f t="shared" si="21"/>
        <v>1</v>
      </c>
      <c r="BF26" s="589">
        <f>IF(BD26="",I26,(I26-BD26))</f>
        <v>3</v>
      </c>
      <c r="BG26" s="585" t="str">
        <f>VLOOKUP(BE26&amp;"-"&amp;BF26,zona,2,0)</f>
        <v>Bajo</v>
      </c>
      <c r="BH26" s="108" t="s">
        <v>1195</v>
      </c>
      <c r="BI26" s="179" t="s">
        <v>1119</v>
      </c>
      <c r="BJ26" s="179" t="s">
        <v>1170</v>
      </c>
      <c r="BK26" s="1050"/>
      <c r="BL26" s="611"/>
      <c r="BM26" s="573"/>
      <c r="BN26" s="525"/>
      <c r="BO26" s="571"/>
      <c r="BP26" s="526"/>
      <c r="BQ26" s="594"/>
      <c r="BR26" s="594"/>
      <c r="BS26" s="571"/>
      <c r="BT26" s="632"/>
      <c r="BU26" s="632"/>
    </row>
    <row r="27" spans="1:73" s="12" customFormat="1" ht="409.5" customHeight="1" thickBot="1" x14ac:dyDescent="0.3">
      <c r="A27" s="1057" t="str">
        <f>CONTEXTO!C108</f>
        <v>Atención al Ciudadano: 
Gestionar dentro de los términos de ley, los requerimientos formulados por los Grupos de Valor ante la Entidad mediante la atención, orientación y seguimiento a los mismos con criterios de claridad, coherencia, calidez y oportunidad, así como evaluar la percepción de los servicios y trámites ofrecidos por el DASCD encaminadas a lograr la satisfacción del ciudadano.</v>
      </c>
      <c r="B27" s="1224" t="str">
        <f>CONTEXTO!C110</f>
        <v>Subdirector de Gestión Corporativa y Control Disciplinario / Líder del proceso atención al ciudadano</v>
      </c>
      <c r="C27" s="1226" t="str">
        <f>CONTEXTO!D111</f>
        <v>Responder extemporáneamente las Peticiones, Quejas, Reclamos, Sugerencias que ingresen al DASCD</v>
      </c>
      <c r="D27" s="1228" t="s">
        <v>749</v>
      </c>
      <c r="E27" s="1230" t="s">
        <v>27</v>
      </c>
      <c r="F27" s="181" t="s">
        <v>322</v>
      </c>
      <c r="G27" s="181" t="s">
        <v>323</v>
      </c>
      <c r="H27" s="1222">
        <f>'Probabilidad e Impacto'!E78</f>
        <v>4</v>
      </c>
      <c r="I27" s="1065">
        <f>'Probabilidad e Impacto'!H78</f>
        <v>1</v>
      </c>
      <c r="J27" s="1222" t="str">
        <f>CONCATENATE(H27,"-",I27)</f>
        <v>4-1</v>
      </c>
      <c r="K27" s="1222" t="str">
        <f>VLOOKUP(J27,'Probabilidad e Impacto'!Y19:Z43,2,0)</f>
        <v>Alto</v>
      </c>
      <c r="L27" s="181" t="s">
        <v>324</v>
      </c>
      <c r="M27" s="579" t="s">
        <v>168</v>
      </c>
      <c r="N27" s="579" t="s">
        <v>170</v>
      </c>
      <c r="O27" s="579" t="s">
        <v>108</v>
      </c>
      <c r="P27" s="154">
        <f t="shared" si="0"/>
        <v>15</v>
      </c>
      <c r="Q27" s="579" t="s">
        <v>113</v>
      </c>
      <c r="R27" s="154">
        <f t="shared" si="1"/>
        <v>15</v>
      </c>
      <c r="S27" s="579" t="s">
        <v>115</v>
      </c>
      <c r="T27" s="154">
        <f t="shared" si="2"/>
        <v>15</v>
      </c>
      <c r="U27" s="580" t="s">
        <v>125</v>
      </c>
      <c r="V27" s="154">
        <f t="shared" si="3"/>
        <v>15</v>
      </c>
      <c r="W27" s="580" t="s">
        <v>117</v>
      </c>
      <c r="X27" s="154">
        <f t="shared" si="4"/>
        <v>15</v>
      </c>
      <c r="Y27" s="580" t="s">
        <v>119</v>
      </c>
      <c r="Z27" s="154">
        <f t="shared" si="5"/>
        <v>15</v>
      </c>
      <c r="AA27" s="580" t="s">
        <v>121</v>
      </c>
      <c r="AB27" s="154">
        <f t="shared" si="6"/>
        <v>10</v>
      </c>
      <c r="AC27" s="154">
        <f>SUM(AB27,Z27,X27,V27,T27,R27,P27)</f>
        <v>100</v>
      </c>
      <c r="AD27" s="637" t="str">
        <f>IF(AC27&lt;=85,"débil",IF(AC27&gt;=96,"fuerte","Moderado"))</f>
        <v>fuerte</v>
      </c>
      <c r="AE27" s="637" t="s">
        <v>162</v>
      </c>
      <c r="AF27" s="637" t="str">
        <f>IF(AE27="El control se ejecuta de manera consistente por parte del responsable","fuerte",IF(AE27="El control se ejecuta algunas veces por parte del responsable","moderado",IF(AE27="El control No se ejecuta por parte del responsable","débil")))</f>
        <v>fuerte</v>
      </c>
      <c r="AG27" s="637" t="str">
        <f t="shared" si="7"/>
        <v>fuerte</v>
      </c>
      <c r="AH27" s="637" t="str">
        <f t="shared" si="8"/>
        <v/>
      </c>
      <c r="AI27" s="637" t="str">
        <f t="shared" si="9"/>
        <v/>
      </c>
      <c r="AJ27" s="637" t="str">
        <f t="shared" si="10"/>
        <v/>
      </c>
      <c r="AK27" s="637" t="str">
        <f t="shared" si="11"/>
        <v/>
      </c>
      <c r="AL27" s="637" t="str">
        <f t="shared" si="12"/>
        <v/>
      </c>
      <c r="AM27" s="637" t="str">
        <f t="shared" si="13"/>
        <v/>
      </c>
      <c r="AN27" s="637" t="str">
        <f t="shared" si="14"/>
        <v/>
      </c>
      <c r="AO27" s="637" t="str">
        <f t="shared" si="15"/>
        <v/>
      </c>
      <c r="AP27" s="637" t="str">
        <f>AG27&amp;AK27&amp;AL27&amp;AN27&amp;AO27&amp;AH27&amp;AI27&amp;AJ27&amp;AM27</f>
        <v>fuerte</v>
      </c>
      <c r="AQ27" s="637">
        <f>AVERAGE(AC27:AC28)</f>
        <v>100</v>
      </c>
      <c r="AR27" s="638" t="str">
        <f>IF(AQ27&gt;=96,"fuerte",IF(AQ27&gt;=85,"moderado","débil"))</f>
        <v>fuerte</v>
      </c>
      <c r="AS27" s="638">
        <f>IF(AND($M27="Directamente",'[1] Riesgos Gestión'!$AR26="fuerte"),2,"")</f>
        <v>2</v>
      </c>
      <c r="AT27" s="638" t="str">
        <f>IF(AND($N27="Directamente",'[1] Riesgos Gestión'!$AR26="fuerte"),2,"")</f>
        <v/>
      </c>
      <c r="AU27" s="638" t="str">
        <f>IF(AND($M27="Directamente",'[1] Riesgos Gestión'!$AR26="No disminuye"),2,"")</f>
        <v/>
      </c>
      <c r="AV27" s="638" t="str">
        <f>IF(AND($N27="Indirectamente",'[1] Riesgos Gestión'!$AR26="fuerte"),1,"")</f>
        <v/>
      </c>
      <c r="AW27" s="638">
        <f>IF(AND($N27="No disminuye",'[1] Riesgos Gestión'!$AR26="fuerte"),0,"")</f>
        <v>0</v>
      </c>
      <c r="AX27" s="638" t="str">
        <f>IF(AND($N27="Directamente",'[1] Riesgos Gestión'!$AR26="Moderado"),2,"")</f>
        <v/>
      </c>
      <c r="AY27" s="638" t="str">
        <f>IF(AND($M27="Directamente",'[1] Riesgos Gestión'!$AR26="Moderado"),1,"")</f>
        <v/>
      </c>
      <c r="AZ27" s="638" t="str">
        <f>IF(AND($N27="Indirectamente",'[1] Riesgos Gestión'!$AR26="Moderado"),1,"")</f>
        <v/>
      </c>
      <c r="BA27" s="638" t="str">
        <f>IF(AND($M27="No disminuye",'[1] Riesgos Gestión'!$AR26="Moderado"),1,"")</f>
        <v/>
      </c>
      <c r="BB27" s="638" t="str">
        <f>IF(AND($N27="No disminuye",'[1] Riesgos Gestión'!$AR26="Moderado"),0,"")</f>
        <v/>
      </c>
      <c r="BC27" s="639" t="str">
        <f>CONCATENATE(AS27&amp;AU27&amp;AY27&amp;BA27)</f>
        <v>2</v>
      </c>
      <c r="BD27" s="639" t="str">
        <f>CONCATENATE(AT27&amp;AV27&amp;AW27&amp;AX27&amp;AZ27&amp;BB27)</f>
        <v>0</v>
      </c>
      <c r="BE27" s="588">
        <f>IF(H27=1,1,IF(BC27="",H27,(H27-BC27)))</f>
        <v>2</v>
      </c>
      <c r="BF27" s="637">
        <f>IF(BD27="",I27,(I27-BD27))</f>
        <v>1</v>
      </c>
      <c r="BG27" s="1222" t="str">
        <f>VLOOKUP(BE27&amp;"-"&amp;BF27,zona,2,0)</f>
        <v>Bajo</v>
      </c>
      <c r="BH27" s="179" t="s">
        <v>1089</v>
      </c>
      <c r="BI27" s="179" t="s">
        <v>1120</v>
      </c>
      <c r="BJ27" s="108" t="s">
        <v>1225</v>
      </c>
      <c r="BK27" s="571" t="s">
        <v>189</v>
      </c>
      <c r="BL27" s="526"/>
      <c r="BM27" s="594"/>
      <c r="BN27" s="607"/>
      <c r="BO27" s="571"/>
      <c r="BP27" s="526"/>
      <c r="BQ27" s="594"/>
      <c r="BR27" s="594"/>
      <c r="BS27" s="571"/>
      <c r="BT27" s="632"/>
      <c r="BU27" s="632"/>
    </row>
    <row r="28" spans="1:73" s="12" customFormat="1" ht="128.25" thickBot="1" x14ac:dyDescent="0.3">
      <c r="A28" s="1223"/>
      <c r="B28" s="1225"/>
      <c r="C28" s="1227"/>
      <c r="D28" s="1229"/>
      <c r="E28" s="1231"/>
      <c r="F28" s="181" t="s">
        <v>748</v>
      </c>
      <c r="G28" s="181" t="s">
        <v>323</v>
      </c>
      <c r="H28" s="1181"/>
      <c r="I28" s="1181"/>
      <c r="J28" s="1181"/>
      <c r="K28" s="1181"/>
      <c r="L28" s="181" t="s">
        <v>1049</v>
      </c>
      <c r="M28" s="579" t="s">
        <v>168</v>
      </c>
      <c r="N28" s="579" t="s">
        <v>170</v>
      </c>
      <c r="O28" s="579" t="s">
        <v>108</v>
      </c>
      <c r="P28" s="154">
        <f t="shared" si="0"/>
        <v>15</v>
      </c>
      <c r="Q28" s="579" t="s">
        <v>113</v>
      </c>
      <c r="R28" s="154">
        <f t="shared" si="1"/>
        <v>15</v>
      </c>
      <c r="S28" s="579" t="s">
        <v>115</v>
      </c>
      <c r="T28" s="154">
        <f t="shared" si="2"/>
        <v>15</v>
      </c>
      <c r="U28" s="580" t="s">
        <v>125</v>
      </c>
      <c r="V28" s="154">
        <f t="shared" si="3"/>
        <v>15</v>
      </c>
      <c r="W28" s="580" t="s">
        <v>117</v>
      </c>
      <c r="X28" s="154">
        <f t="shared" si="4"/>
        <v>15</v>
      </c>
      <c r="Y28" s="580" t="s">
        <v>119</v>
      </c>
      <c r="Z28" s="154">
        <f t="shared" si="5"/>
        <v>15</v>
      </c>
      <c r="AA28" s="580" t="s">
        <v>121</v>
      </c>
      <c r="AB28" s="154">
        <f t="shared" si="6"/>
        <v>10</v>
      </c>
      <c r="AC28" s="154">
        <f>SUM(AB28,Z28,X28,V28,T28,R28,P28)</f>
        <v>100</v>
      </c>
      <c r="AD28" s="637" t="str">
        <f>IF(AC28&lt;=85,"débil",IF(AC28&gt;=96,"fuerte","Moderado"))</f>
        <v>fuerte</v>
      </c>
      <c r="AE28" s="637" t="s">
        <v>162</v>
      </c>
      <c r="AF28" s="637" t="str">
        <f>IF(AE28="El control se ejecuta de manera consistente por parte del responsable","fuerte",IF(AE28="El control se ejecuta algunas veces por parte del responsable","moderado",IF(AE28="El control No se ejecuta por parte del responsable","débil")))</f>
        <v>fuerte</v>
      </c>
      <c r="AG28" s="637" t="str">
        <f t="shared" si="7"/>
        <v>fuerte</v>
      </c>
      <c r="AH28" s="637" t="str">
        <f t="shared" si="8"/>
        <v/>
      </c>
      <c r="AI28" s="637" t="str">
        <f t="shared" si="9"/>
        <v/>
      </c>
      <c r="AJ28" s="637" t="str">
        <f t="shared" si="10"/>
        <v/>
      </c>
      <c r="AK28" s="637" t="str">
        <f t="shared" si="11"/>
        <v/>
      </c>
      <c r="AL28" s="637" t="str">
        <f t="shared" si="12"/>
        <v/>
      </c>
      <c r="AM28" s="637" t="str">
        <f t="shared" si="13"/>
        <v/>
      </c>
      <c r="AN28" s="637" t="str">
        <f t="shared" si="14"/>
        <v/>
      </c>
      <c r="AO28" s="637" t="str">
        <f t="shared" si="15"/>
        <v/>
      </c>
      <c r="AP28" s="637" t="str">
        <f>AG28&amp;AK28&amp;AL28&amp;AN28&amp;AO28&amp;AH28&amp;AI28&amp;AJ28&amp;AM28</f>
        <v>fuerte</v>
      </c>
      <c r="AQ28" s="640">
        <f>AVERAGE(AC28:AC30)</f>
        <v>96.666666666666671</v>
      </c>
      <c r="AR28" s="638" t="str">
        <f>IF(AQ28&gt;=96,"fuerte",IF(AQ28&gt;=85,"moderado","débil"))</f>
        <v>fuerte</v>
      </c>
      <c r="AS28" s="638" t="str">
        <f>IF(AND($M28="Directamente",'[1] Riesgos Gestión'!$AR27="fuerte"),2,"")</f>
        <v/>
      </c>
      <c r="AT28" s="638" t="str">
        <f>IF(AND($N28="Directamente",'[1] Riesgos Gestión'!$AR28="fuerte"),2,"")</f>
        <v/>
      </c>
      <c r="AU28" s="638" t="str">
        <f>IF(AND($M28="Directamente",'[1] Riesgos Gestión'!$AR28="No disminuye"),2,"")</f>
        <v/>
      </c>
      <c r="AV28" s="638" t="str">
        <f>IF(AND($N28="Indirectamente",'[1] Riesgos Gestión'!$AR28="fuerte"),1,"")</f>
        <v/>
      </c>
      <c r="AW28" s="638" t="str">
        <f>IF(AND($N28="No disminuye",'[1] Riesgos Gestión'!$AR27="fuerte"),0,"")</f>
        <v/>
      </c>
      <c r="AX28" s="638" t="str">
        <f>IF(AND($N28="Directamente",'[1] Riesgos Gestión'!$AR28="Moderado"),2,"")</f>
        <v/>
      </c>
      <c r="AY28" s="638"/>
      <c r="AZ28" s="638" t="str">
        <f>IF(AND($N28="Indirectamente",'[1] Riesgos Gestión'!$AR28="Moderado"),1,"")</f>
        <v/>
      </c>
      <c r="BA28" s="638" t="str">
        <f>IF(AND($M28="No disminuye",'[1] Riesgos Gestión'!$AR28="Moderado"),1,"")</f>
        <v/>
      </c>
      <c r="BB28" s="638"/>
      <c r="BC28" s="639"/>
      <c r="BD28" s="639"/>
      <c r="BE28" s="588"/>
      <c r="BF28" s="637"/>
      <c r="BG28" s="1181"/>
      <c r="BH28" s="179" t="s">
        <v>1226</v>
      </c>
      <c r="BI28" s="179" t="s">
        <v>1197</v>
      </c>
      <c r="BJ28" s="179" t="s">
        <v>1171</v>
      </c>
      <c r="BK28" s="571" t="s">
        <v>190</v>
      </c>
      <c r="BL28" s="526"/>
      <c r="BM28" s="594"/>
      <c r="BN28" s="594"/>
      <c r="BO28" s="571"/>
      <c r="BP28" s="526"/>
      <c r="BQ28" s="594"/>
      <c r="BR28" s="594"/>
      <c r="BS28" s="571"/>
      <c r="BT28" s="632"/>
      <c r="BU28" s="632"/>
    </row>
    <row r="29" spans="1:73" s="12" customFormat="1" ht="231.75" customHeight="1" x14ac:dyDescent="0.25">
      <c r="A29" s="1135" t="str">
        <f>CONTEXTO!C122</f>
        <v>Organización del Trabajo :
Prestar asesoría y realizar conceptualización técnico jurídica a las Entidades, organismos  y servidores distritales, con relación a modificación de estructura organizacional, planta de personal, manual específico de funciones y de competencias laborales, escala salarial y situaciones administrativas relacionadas con la gestión del empleo público en el Distrito</v>
      </c>
      <c r="B29" s="1138" t="str">
        <f>CONTEXTO!C124</f>
        <v xml:space="preserve">Subdirector Técnico  Jurídico / Líder de Organización del trabajo </v>
      </c>
      <c r="C29" s="1069" t="str">
        <f>CONTEXTO!D125</f>
        <v xml:space="preserve">Elaborar conceptos y realizar asesorías técnico-jurídicos  que no se encuentren acordes con la normatividad vigente o con los componentes o lineamientos técnicos establecidos. </v>
      </c>
      <c r="D29" s="1071" t="s">
        <v>326</v>
      </c>
      <c r="E29" s="1073" t="s">
        <v>27</v>
      </c>
      <c r="F29" s="584" t="s">
        <v>327</v>
      </c>
      <c r="G29" s="1071" t="s">
        <v>328</v>
      </c>
      <c r="H29" s="1075">
        <f>'Probabilidad e Impacto'!E84</f>
        <v>1</v>
      </c>
      <c r="I29" s="1077">
        <f>'Probabilidad e Impacto'!H84</f>
        <v>1</v>
      </c>
      <c r="J29" s="581" t="str">
        <f t="shared" ref="J29:J34" si="23">CONCATENATE(H29,"-",I29)</f>
        <v>1-1</v>
      </c>
      <c r="K29" s="1075" t="str">
        <f>VLOOKUP(J29,'Probabilidad e Impacto'!Y19:Z43,2,0)</f>
        <v>Bajo</v>
      </c>
      <c r="L29" s="584" t="s">
        <v>329</v>
      </c>
      <c r="M29" s="590" t="s">
        <v>168</v>
      </c>
      <c r="N29" s="590" t="s">
        <v>169</v>
      </c>
      <c r="O29" s="590" t="s">
        <v>108</v>
      </c>
      <c r="P29" s="125">
        <f t="shared" si="0"/>
        <v>15</v>
      </c>
      <c r="Q29" s="590" t="s">
        <v>113</v>
      </c>
      <c r="R29" s="125">
        <f t="shared" si="1"/>
        <v>15</v>
      </c>
      <c r="S29" s="590" t="s">
        <v>115</v>
      </c>
      <c r="T29" s="125">
        <f t="shared" si="2"/>
        <v>15</v>
      </c>
      <c r="U29" s="592" t="s">
        <v>125</v>
      </c>
      <c r="V29" s="125">
        <f t="shared" si="3"/>
        <v>15</v>
      </c>
      <c r="W29" s="592" t="s">
        <v>117</v>
      </c>
      <c r="X29" s="125">
        <f t="shared" si="4"/>
        <v>15</v>
      </c>
      <c r="Y29" s="592" t="s">
        <v>119</v>
      </c>
      <c r="Z29" s="125">
        <f t="shared" si="5"/>
        <v>15</v>
      </c>
      <c r="AA29" s="592" t="s">
        <v>123</v>
      </c>
      <c r="AB29" s="125">
        <f t="shared" si="6"/>
        <v>0</v>
      </c>
      <c r="AC29" s="125">
        <f>SUM(AB29,Z29,X29,V29,T29,R29,P29)</f>
        <v>90</v>
      </c>
      <c r="AD29" s="588" t="str">
        <f>IF(AC29&lt;=85,"débil",IF(AC29&gt;=96,"fuerte","Moderado"))</f>
        <v>Moderado</v>
      </c>
      <c r="AE29" s="588" t="s">
        <v>162</v>
      </c>
      <c r="AF29" s="588" t="str">
        <f t="shared" si="19"/>
        <v>fuerte</v>
      </c>
      <c r="AG29" s="588" t="str">
        <f t="shared" si="7"/>
        <v/>
      </c>
      <c r="AH29" s="588" t="str">
        <f t="shared" si="8"/>
        <v/>
      </c>
      <c r="AI29" s="588" t="str">
        <f t="shared" si="9"/>
        <v/>
      </c>
      <c r="AJ29" s="588" t="str">
        <f t="shared" si="10"/>
        <v>moderado</v>
      </c>
      <c r="AK29" s="588" t="str">
        <f t="shared" si="11"/>
        <v/>
      </c>
      <c r="AL29" s="588" t="str">
        <f t="shared" si="12"/>
        <v/>
      </c>
      <c r="AM29" s="588" t="str">
        <f t="shared" si="13"/>
        <v/>
      </c>
      <c r="AN29" s="588" t="str">
        <f t="shared" si="14"/>
        <v/>
      </c>
      <c r="AO29" s="588" t="str">
        <f t="shared" si="15"/>
        <v/>
      </c>
      <c r="AP29" s="588" t="str">
        <f t="shared" si="20"/>
        <v>moderado</v>
      </c>
      <c r="AQ29" s="1077">
        <f>AVERAGE(AC29:AC30)</f>
        <v>95</v>
      </c>
      <c r="AR29" s="1051" t="str">
        <f>IF(AQ29&gt;=96,"fuerte",IF(AQ29&gt;=85,"moderado","débil"))</f>
        <v>moderado</v>
      </c>
      <c r="AS29" s="627" t="str">
        <f>IF(AND($M29="Directamente",'[1] Riesgos Gestión'!$AR28="fuerte"),2,"")</f>
        <v/>
      </c>
      <c r="AT29" s="627" t="str">
        <f>IF(AND($N29="Directamente",'[1] Riesgos Gestión'!$AR28="fuerte"),2,"")</f>
        <v/>
      </c>
      <c r="AU29" s="627" t="str">
        <f>IF(AND($M29="Directamente",'[1] Riesgos Gestión'!$AR28="No disminuye"),2,"")</f>
        <v/>
      </c>
      <c r="AV29" s="627" t="str">
        <f>IF(AND($N29="Indirectamente",'[1] Riesgos Gestión'!$AR28="fuerte"),1,"")</f>
        <v/>
      </c>
      <c r="AW29" s="627" t="str">
        <f>IF(AND($N29="No disminuye",'[1] Riesgos Gestión'!$AR28="fuerte"),0,"")</f>
        <v/>
      </c>
      <c r="AX29" s="627" t="str">
        <f>IF(AND($N29="Directamente",'[1] Riesgos Gestión'!$AR28="Moderado"),2,"")</f>
        <v/>
      </c>
      <c r="AY29" s="627">
        <f>IF(AND($M29="Directamente",'[1] Riesgos Gestión'!$AR28="Moderado"),1,"")</f>
        <v>1</v>
      </c>
      <c r="AZ29" s="627">
        <f>IF(AND($N29="Indirectamente",'[1] Riesgos Gestión'!$AR28="Moderado"),1,"")</f>
        <v>1</v>
      </c>
      <c r="BA29" s="627" t="str">
        <f>IF(AND($M29="No disminuye",'[1] Riesgos Gestión'!$AR28="Moderado"),1,"")</f>
        <v/>
      </c>
      <c r="BB29" s="627" t="str">
        <f>IF(AND($N29="No disminuye",'[1] Riesgos Gestión'!$AR28="Moderado"),0,"")</f>
        <v/>
      </c>
      <c r="BC29" s="1051" t="str">
        <f>CONCATENATE(AS29&amp;AU29&amp;AY29&amp;BA29)</f>
        <v>1</v>
      </c>
      <c r="BD29" s="1051" t="str">
        <f t="shared" si="16"/>
        <v>1</v>
      </c>
      <c r="BE29" s="1130">
        <f>IF(H29=1,1,IF(BC29="",H29,(H29-BC29)))</f>
        <v>1</v>
      </c>
      <c r="BF29" s="1077">
        <f>IF(BD29="",I29,(I29-BD29))</f>
        <v>0</v>
      </c>
      <c r="BG29" s="1132" t="str">
        <f>IF(K24="Bajo","Bajo",VLOOKUP(BE24&amp;"-"&amp;BF24,zona,2,0))</f>
        <v>Bajo</v>
      </c>
      <c r="BH29" s="179" t="s">
        <v>1098</v>
      </c>
      <c r="BI29" s="179" t="s">
        <v>1227</v>
      </c>
      <c r="BJ29" s="179" t="s">
        <v>1172</v>
      </c>
      <c r="BK29" s="1050" t="s">
        <v>190</v>
      </c>
      <c r="BL29" s="526"/>
      <c r="BM29" s="594"/>
      <c r="BN29" s="525"/>
      <c r="BO29" s="571"/>
      <c r="BP29" s="526"/>
      <c r="BQ29" s="594"/>
      <c r="BR29" s="594"/>
      <c r="BS29" s="571"/>
      <c r="BT29" s="632"/>
      <c r="BU29" s="632"/>
    </row>
    <row r="30" spans="1:73" s="12" customFormat="1" ht="292.5" customHeight="1" thickBot="1" x14ac:dyDescent="0.3">
      <c r="A30" s="1137"/>
      <c r="B30" s="1140"/>
      <c r="C30" s="1070"/>
      <c r="D30" s="1072"/>
      <c r="E30" s="1074"/>
      <c r="F30" s="574" t="s">
        <v>330</v>
      </c>
      <c r="G30" s="1072"/>
      <c r="H30" s="1076"/>
      <c r="I30" s="1078"/>
      <c r="J30" s="582" t="str">
        <f t="shared" si="23"/>
        <v>-</v>
      </c>
      <c r="K30" s="1076"/>
      <c r="L30" s="574" t="s">
        <v>331</v>
      </c>
      <c r="M30" s="600" t="s">
        <v>168</v>
      </c>
      <c r="N30" s="600" t="s">
        <v>169</v>
      </c>
      <c r="O30" s="600" t="s">
        <v>108</v>
      </c>
      <c r="P30" s="110">
        <f t="shared" si="0"/>
        <v>15</v>
      </c>
      <c r="Q30" s="600" t="s">
        <v>113</v>
      </c>
      <c r="R30" s="110">
        <f t="shared" si="1"/>
        <v>15</v>
      </c>
      <c r="S30" s="600" t="s">
        <v>115</v>
      </c>
      <c r="T30" s="110">
        <f t="shared" si="2"/>
        <v>15</v>
      </c>
      <c r="U30" s="576" t="s">
        <v>125</v>
      </c>
      <c r="V30" s="110">
        <f t="shared" si="3"/>
        <v>15</v>
      </c>
      <c r="W30" s="576" t="s">
        <v>117</v>
      </c>
      <c r="X30" s="110">
        <f t="shared" si="4"/>
        <v>15</v>
      </c>
      <c r="Y30" s="576" t="s">
        <v>119</v>
      </c>
      <c r="Z30" s="110">
        <f t="shared" si="5"/>
        <v>15</v>
      </c>
      <c r="AA30" s="576" t="s">
        <v>121</v>
      </c>
      <c r="AB30" s="110">
        <f t="shared" si="6"/>
        <v>10</v>
      </c>
      <c r="AC30" s="110">
        <f>SUM(AB30,Z30,X30,V30,T30,R30,P30)</f>
        <v>100</v>
      </c>
      <c r="AD30" s="602" t="str">
        <f>IF(AC30&lt;=85,"débil",IF(AC30&gt;=96,"fuerte","Moderado"))</f>
        <v>fuerte</v>
      </c>
      <c r="AE30" s="602" t="s">
        <v>162</v>
      </c>
      <c r="AF30" s="602" t="str">
        <f t="shared" si="19"/>
        <v>fuerte</v>
      </c>
      <c r="AG30" s="602" t="str">
        <f t="shared" si="7"/>
        <v>fuerte</v>
      </c>
      <c r="AH30" s="602" t="str">
        <f t="shared" si="8"/>
        <v/>
      </c>
      <c r="AI30" s="602" t="str">
        <f t="shared" si="9"/>
        <v/>
      </c>
      <c r="AJ30" s="602" t="str">
        <f t="shared" si="10"/>
        <v/>
      </c>
      <c r="AK30" s="602" t="str">
        <f t="shared" si="11"/>
        <v/>
      </c>
      <c r="AL30" s="602" t="str">
        <f t="shared" si="12"/>
        <v/>
      </c>
      <c r="AM30" s="602" t="str">
        <f t="shared" si="13"/>
        <v/>
      </c>
      <c r="AN30" s="602" t="str">
        <f t="shared" si="14"/>
        <v/>
      </c>
      <c r="AO30" s="602" t="str">
        <f t="shared" si="15"/>
        <v/>
      </c>
      <c r="AP30" s="602" t="str">
        <f t="shared" si="20"/>
        <v>fuerte</v>
      </c>
      <c r="AQ30" s="1078"/>
      <c r="AR30" s="1052"/>
      <c r="AS30" s="631" t="str">
        <f>IF(AND($M30="Directamente",'[1] Riesgos Gestión'!$AR29="fuerte"),2,"")</f>
        <v/>
      </c>
      <c r="AT30" s="631" t="str">
        <f>IF(AND($N30="Directamente",'[1] Riesgos Gestión'!$AR29="fuerte"),2,"")</f>
        <v/>
      </c>
      <c r="AU30" s="631" t="str">
        <f>IF(AND($M30="Directamente",'[1] Riesgos Gestión'!$AR29="No disminuye"),2,"")</f>
        <v/>
      </c>
      <c r="AV30" s="631" t="str">
        <f>IF(AND($N30="Indirectamente",'[1] Riesgos Gestión'!$AR29="fuerte"),1,"")</f>
        <v/>
      </c>
      <c r="AW30" s="631" t="str">
        <f>IF(AND($N30="No disminuye",'[1] Riesgos Gestión'!$AR29="fuerte"),0,"")</f>
        <v/>
      </c>
      <c r="AX30" s="631" t="str">
        <f>IF(AND($N30="Directamente",'[1] Riesgos Gestión'!$AR29="Moderado"),2,"")</f>
        <v/>
      </c>
      <c r="AY30" s="631" t="str">
        <f>IF(AND($M30="Directamente",'[1] Riesgos Gestión'!$AR29="Moderado"),1,"")</f>
        <v/>
      </c>
      <c r="AZ30" s="631" t="str">
        <f>IF(AND($N30="Indirectamente",'[1] Riesgos Gestión'!$AR29="Moderado"),1,"")</f>
        <v/>
      </c>
      <c r="BA30" s="631" t="str">
        <f>IF(AND($M30="No disminuye",'[1] Riesgos Gestión'!$AR29="Moderado"),1,"")</f>
        <v/>
      </c>
      <c r="BB30" s="631" t="str">
        <f>IF(AND($N30="No disminuye",'[1] Riesgos Gestión'!$AR29="Moderado"),0,"")</f>
        <v/>
      </c>
      <c r="BC30" s="1052"/>
      <c r="BD30" s="1052"/>
      <c r="BE30" s="1145"/>
      <c r="BF30" s="1078"/>
      <c r="BG30" s="1146"/>
      <c r="BH30" s="179" t="s">
        <v>1100</v>
      </c>
      <c r="BI30" s="179" t="s">
        <v>1228</v>
      </c>
      <c r="BJ30" s="179" t="s">
        <v>1173</v>
      </c>
      <c r="BK30" s="1050"/>
      <c r="BL30" s="526"/>
      <c r="BM30" s="594"/>
      <c r="BN30" s="525"/>
      <c r="BO30" s="571"/>
      <c r="BP30" s="526"/>
      <c r="BQ30" s="594"/>
      <c r="BR30" s="536"/>
      <c r="BS30" s="571"/>
      <c r="BT30" s="632"/>
      <c r="BU30" s="632"/>
    </row>
    <row r="31" spans="1:73" s="12" customFormat="1" ht="198" customHeight="1" x14ac:dyDescent="0.25">
      <c r="A31" s="1135" t="str">
        <f>CONTEXTO!C136</f>
        <v>Bienestar, Desarrollo y Medición del Rendimiento: 
Formular e implementar lineamientos, planes y/o programas  para el desarrollo de la Gestión Integral del Talento Humano en el Distrito Capital, para propender por el desarrollo y cumplimiento de las políticas y disposiciones legales, a través de la formulación, ejecución y evaluación de Programas de Capacitación y Formación,  de Bienestar Social e Incentivos, de la Seguridad y Salud en el Trabajo, así como,  proponer y asesorar técnicamente a las entidades en relación con la gestión del rendimiento</v>
      </c>
      <c r="B31" s="1138" t="str">
        <f>CONTEXTO!C138</f>
        <v xml:space="preserve">Subdirector de Gestión Distrital de Bienestar. Desempeño y Desarrollo  / Líder de Bienestar, Líder de Capacitación </v>
      </c>
      <c r="C31" s="1122" t="str">
        <f>CONTEXTO!D139</f>
        <v xml:space="preserve">Actividades de bienestar, formación y capacitación que no cuenten con la cobertura de beneficiarios esperada </v>
      </c>
      <c r="D31" s="1124" t="s">
        <v>333</v>
      </c>
      <c r="E31" s="1073" t="s">
        <v>28</v>
      </c>
      <c r="F31" s="609" t="s">
        <v>334</v>
      </c>
      <c r="G31" s="1154" t="s">
        <v>335</v>
      </c>
      <c r="H31" s="1075">
        <f>'Probabilidad e Impacto'!E90</f>
        <v>4</v>
      </c>
      <c r="I31" s="1077">
        <f>'Probabilidad e Impacto'!H90</f>
        <v>3</v>
      </c>
      <c r="J31" s="581" t="str">
        <f t="shared" si="23"/>
        <v>4-3</v>
      </c>
      <c r="K31" s="1075" t="str">
        <f>VLOOKUP(J31,'Probabilidad e Impacto'!Y19:Z43,2,0)</f>
        <v>Extrema</v>
      </c>
      <c r="L31" s="609" t="s">
        <v>1050</v>
      </c>
      <c r="M31" s="590" t="s">
        <v>168</v>
      </c>
      <c r="N31" s="590" t="s">
        <v>170</v>
      </c>
      <c r="O31" s="590" t="s">
        <v>108</v>
      </c>
      <c r="P31" s="125">
        <f t="shared" si="0"/>
        <v>15</v>
      </c>
      <c r="Q31" s="590" t="s">
        <v>113</v>
      </c>
      <c r="R31" s="125">
        <f t="shared" si="1"/>
        <v>15</v>
      </c>
      <c r="S31" s="590" t="s">
        <v>115</v>
      </c>
      <c r="T31" s="125">
        <f t="shared" si="2"/>
        <v>15</v>
      </c>
      <c r="U31" s="592" t="s">
        <v>125</v>
      </c>
      <c r="V31" s="125">
        <f t="shared" si="3"/>
        <v>15</v>
      </c>
      <c r="W31" s="592" t="s">
        <v>117</v>
      </c>
      <c r="X31" s="125">
        <f t="shared" si="4"/>
        <v>15</v>
      </c>
      <c r="Y31" s="592" t="s">
        <v>119</v>
      </c>
      <c r="Z31" s="125">
        <f t="shared" si="5"/>
        <v>15</v>
      </c>
      <c r="AA31" s="592" t="s">
        <v>121</v>
      </c>
      <c r="AB31" s="125">
        <f t="shared" si="6"/>
        <v>10</v>
      </c>
      <c r="AC31" s="125">
        <f t="shared" ref="AC31:AC62" si="24">SUM(AB31,Z31,X31,V31,T31,R31,P31)</f>
        <v>100</v>
      </c>
      <c r="AD31" s="588" t="str">
        <f t="shared" ref="AD31:AD68" si="25">IF(AC31&lt;=85,"débil",IF(AC31&gt;=96,"fuerte","Moderado"))</f>
        <v>fuerte</v>
      </c>
      <c r="AE31" s="588" t="s">
        <v>162</v>
      </c>
      <c r="AF31" s="588" t="str">
        <f t="shared" si="19"/>
        <v>fuerte</v>
      </c>
      <c r="AG31" s="588" t="str">
        <f t="shared" si="7"/>
        <v>fuerte</v>
      </c>
      <c r="AH31" s="588" t="str">
        <f t="shared" si="8"/>
        <v/>
      </c>
      <c r="AI31" s="588" t="str">
        <f t="shared" si="9"/>
        <v/>
      </c>
      <c r="AJ31" s="588" t="str">
        <f t="shared" si="10"/>
        <v/>
      </c>
      <c r="AK31" s="588" t="str">
        <f t="shared" si="11"/>
        <v/>
      </c>
      <c r="AL31" s="588" t="str">
        <f t="shared" si="12"/>
        <v/>
      </c>
      <c r="AM31" s="588" t="str">
        <f t="shared" si="13"/>
        <v/>
      </c>
      <c r="AN31" s="588" t="str">
        <f t="shared" si="14"/>
        <v/>
      </c>
      <c r="AO31" s="588" t="str">
        <f t="shared" si="15"/>
        <v/>
      </c>
      <c r="AP31" s="588" t="str">
        <f t="shared" si="20"/>
        <v>fuerte</v>
      </c>
      <c r="AQ31" s="1077">
        <f>AVERAGE(AC31:AC32)</f>
        <v>100</v>
      </c>
      <c r="AR31" s="1051" t="str">
        <f>IF(AQ31&gt;=96,"fuerte",IF(AQ31&gt;=85,"moderado","débil"))</f>
        <v>fuerte</v>
      </c>
      <c r="AS31" s="627">
        <f>IF(AND($M31="Directamente",'[1] Riesgos Gestión'!$AR30="fuerte"),2,"")</f>
        <v>2</v>
      </c>
      <c r="AT31" s="627" t="str">
        <f>IF(AND($N31="Directamente",'[1] Riesgos Gestión'!$AR30="fuerte"),2,"")</f>
        <v/>
      </c>
      <c r="AU31" s="627" t="str">
        <f>IF(AND($M31="Directamente",'[1] Riesgos Gestión'!$AR30="No disminuye"),2,"")</f>
        <v/>
      </c>
      <c r="AV31" s="627" t="str">
        <f>IF(AND($N31="Indirectamente",'[1] Riesgos Gestión'!$AR30="fuerte"),1,"")</f>
        <v/>
      </c>
      <c r="AW31" s="627">
        <f>IF(AND($N31="No disminuye",'[1] Riesgos Gestión'!$AR30="fuerte"),0,"")</f>
        <v>0</v>
      </c>
      <c r="AX31" s="627" t="str">
        <f>IF(AND($N31="Directamente",'[1] Riesgos Gestión'!$AR30="Moderado"),2,"")</f>
        <v/>
      </c>
      <c r="AY31" s="627" t="str">
        <f>IF(AND($M31="Directamente",'[1] Riesgos Gestión'!$AR30="Moderado"),1,"")</f>
        <v/>
      </c>
      <c r="AZ31" s="627" t="str">
        <f>IF(AND($N31="Indirectamente",'[1] Riesgos Gestión'!$AR30="Moderado"),1,"")</f>
        <v/>
      </c>
      <c r="BA31" s="627" t="str">
        <f>IF(AND($M31="No disminuye",'[1] Riesgos Gestión'!$AR30="Moderado"),1,"")</f>
        <v/>
      </c>
      <c r="BB31" s="627" t="str">
        <f>IF(AND($N31="No disminuye",'[1] Riesgos Gestión'!$AR30="Moderado"),0,"")</f>
        <v/>
      </c>
      <c r="BC31" s="1051" t="str">
        <f t="shared" ref="BC31:BC38" si="26">CONCATENATE(AS31&amp;AU31&amp;AY31&amp;BA31)</f>
        <v>2</v>
      </c>
      <c r="BD31" s="1051" t="str">
        <f t="shared" si="16"/>
        <v>0</v>
      </c>
      <c r="BE31" s="1077">
        <f>IF(H31=1,1,IF(BC31="",H31,(H31-BC31)))</f>
        <v>2</v>
      </c>
      <c r="BF31" s="1077">
        <f t="shared" si="22"/>
        <v>3</v>
      </c>
      <c r="BG31" s="1132" t="str">
        <f>VLOOKUP(BE31&amp;"-"&amp;BF31,zona,2,0)</f>
        <v>Moderado</v>
      </c>
      <c r="BH31" s="179" t="s">
        <v>1065</v>
      </c>
      <c r="BI31" s="179" t="s">
        <v>1229</v>
      </c>
      <c r="BJ31" s="179" t="s">
        <v>1174</v>
      </c>
      <c r="BK31" s="1050" t="s">
        <v>190</v>
      </c>
      <c r="BL31" s="165"/>
      <c r="BM31" s="535"/>
      <c r="BN31" s="525"/>
      <c r="BO31" s="571"/>
      <c r="BP31" s="526"/>
      <c r="BQ31" s="594"/>
      <c r="BR31" s="594"/>
      <c r="BS31" s="571"/>
      <c r="BT31" s="632"/>
      <c r="BU31" s="632"/>
    </row>
    <row r="32" spans="1:73" s="12" customFormat="1" ht="254.25" customHeight="1" thickBot="1" x14ac:dyDescent="0.3">
      <c r="A32" s="1137"/>
      <c r="B32" s="1140"/>
      <c r="C32" s="1150"/>
      <c r="D32" s="1153"/>
      <c r="E32" s="1074"/>
      <c r="F32" s="574" t="s">
        <v>336</v>
      </c>
      <c r="G32" s="1155"/>
      <c r="H32" s="1076"/>
      <c r="I32" s="1078"/>
      <c r="J32" s="582" t="str">
        <f t="shared" si="23"/>
        <v>-</v>
      </c>
      <c r="K32" s="1076"/>
      <c r="L32" s="120" t="s">
        <v>337</v>
      </c>
      <c r="M32" s="600" t="s">
        <v>168</v>
      </c>
      <c r="N32" s="600" t="s">
        <v>170</v>
      </c>
      <c r="O32" s="600" t="s">
        <v>108</v>
      </c>
      <c r="P32" s="110">
        <f t="shared" si="0"/>
        <v>15</v>
      </c>
      <c r="Q32" s="600" t="s">
        <v>113</v>
      </c>
      <c r="R32" s="110">
        <f t="shared" si="1"/>
        <v>15</v>
      </c>
      <c r="S32" s="600" t="s">
        <v>115</v>
      </c>
      <c r="T32" s="110">
        <f t="shared" si="2"/>
        <v>15</v>
      </c>
      <c r="U32" s="576" t="s">
        <v>125</v>
      </c>
      <c r="V32" s="110">
        <f t="shared" si="3"/>
        <v>15</v>
      </c>
      <c r="W32" s="576" t="s">
        <v>117</v>
      </c>
      <c r="X32" s="110">
        <f t="shared" si="4"/>
        <v>15</v>
      </c>
      <c r="Y32" s="576" t="s">
        <v>119</v>
      </c>
      <c r="Z32" s="110">
        <f t="shared" si="5"/>
        <v>15</v>
      </c>
      <c r="AA32" s="576" t="s">
        <v>121</v>
      </c>
      <c r="AB32" s="110">
        <f t="shared" si="6"/>
        <v>10</v>
      </c>
      <c r="AC32" s="110">
        <f t="shared" si="24"/>
        <v>100</v>
      </c>
      <c r="AD32" s="602" t="str">
        <f t="shared" si="25"/>
        <v>fuerte</v>
      </c>
      <c r="AE32" s="602" t="s">
        <v>162</v>
      </c>
      <c r="AF32" s="602" t="str">
        <f t="shared" si="19"/>
        <v>fuerte</v>
      </c>
      <c r="AG32" s="602" t="str">
        <f t="shared" si="7"/>
        <v>fuerte</v>
      </c>
      <c r="AH32" s="602" t="str">
        <f t="shared" si="8"/>
        <v/>
      </c>
      <c r="AI32" s="602" t="str">
        <f t="shared" si="9"/>
        <v/>
      </c>
      <c r="AJ32" s="602" t="str">
        <f t="shared" si="10"/>
        <v/>
      </c>
      <c r="AK32" s="602" t="str">
        <f t="shared" si="11"/>
        <v/>
      </c>
      <c r="AL32" s="602" t="str">
        <f t="shared" si="12"/>
        <v/>
      </c>
      <c r="AM32" s="602" t="str">
        <f t="shared" si="13"/>
        <v/>
      </c>
      <c r="AN32" s="602" t="str">
        <f t="shared" si="14"/>
        <v/>
      </c>
      <c r="AO32" s="602" t="str">
        <f t="shared" si="15"/>
        <v/>
      </c>
      <c r="AP32" s="602" t="str">
        <f t="shared" si="20"/>
        <v>fuerte</v>
      </c>
      <c r="AQ32" s="1078"/>
      <c r="AR32" s="1052"/>
      <c r="AS32" s="631" t="str">
        <f>IF(AND($M32="Directamente",'[1] Riesgos Gestión'!$AR31="fuerte"),2,"")</f>
        <v/>
      </c>
      <c r="AT32" s="631" t="str">
        <f>IF(AND($N32="Directamente",'[1] Riesgos Gestión'!$AR31="fuerte"),2,"")</f>
        <v/>
      </c>
      <c r="AU32" s="631" t="str">
        <f>IF(AND($M32="Directamente",'[1] Riesgos Gestión'!$AR31="No disminuye"),2,"")</f>
        <v/>
      </c>
      <c r="AV32" s="631" t="str">
        <f>IF(AND($N32="Indirectamente",'[1] Riesgos Gestión'!$AR31="fuerte"),1,"")</f>
        <v/>
      </c>
      <c r="AW32" s="631" t="str">
        <f>IF(AND($N32="No disminuye",'[1] Riesgos Gestión'!$AR31="fuerte"),0,"")</f>
        <v/>
      </c>
      <c r="AX32" s="631" t="str">
        <f>IF(AND($N32="Directamente",'[1] Riesgos Gestión'!$AR31="Moderado"),2,"")</f>
        <v/>
      </c>
      <c r="AY32" s="631" t="str">
        <f>IF(AND($M32="Directamente",'[1] Riesgos Gestión'!$AR31="Moderado"),1,"")</f>
        <v/>
      </c>
      <c r="AZ32" s="631" t="str">
        <f>IF(AND($N32="Indirectamente",'[1] Riesgos Gestión'!$AR31="Moderado"),1,"")</f>
        <v/>
      </c>
      <c r="BA32" s="631" t="str">
        <f>IF(AND($M32="No disminuye",'[1] Riesgos Gestión'!$AR31="Moderado"),1,"")</f>
        <v/>
      </c>
      <c r="BB32" s="631" t="str">
        <f>IF(AND($N32="No disminuye",'[1] Riesgos Gestión'!$AR31="Moderado"),0,"")</f>
        <v/>
      </c>
      <c r="BC32" s="1052"/>
      <c r="BD32" s="1052"/>
      <c r="BE32" s="1078"/>
      <c r="BF32" s="1078"/>
      <c r="BG32" s="1146"/>
      <c r="BH32" s="179" t="s">
        <v>1066</v>
      </c>
      <c r="BI32" s="663" t="s">
        <v>1230</v>
      </c>
      <c r="BJ32" s="108" t="s">
        <v>1231</v>
      </c>
      <c r="BK32" s="1050"/>
      <c r="BL32" s="526"/>
      <c r="BM32" s="535"/>
      <c r="BN32" s="607"/>
      <c r="BO32" s="571"/>
      <c r="BP32" s="526"/>
      <c r="BQ32" s="594"/>
      <c r="BR32" s="594"/>
      <c r="BS32" s="571"/>
      <c r="BT32" s="632"/>
      <c r="BU32" s="632"/>
    </row>
    <row r="33" spans="1:73" s="12" customFormat="1" ht="129" customHeight="1" x14ac:dyDescent="0.25">
      <c r="A33" s="1135" t="str">
        <f>CONTEXTO!C150</f>
        <v xml:space="preserve">Gestión del Talento Humano:
Administrar el ciclo de vida laboral del Talento Humano, mediante la ejecución de planes y estrategias que permitan maximizar su potencial en pro de la eficiencia de la Entidad y del crecimiento de sus colaboradores
</v>
      </c>
      <c r="B33" s="1122" t="str">
        <f>CONTEXTO!C152</f>
        <v xml:space="preserve">Subdirector de Gestión Corporativa y Control Disciplinario / Líder de Gestión del Talento Humano </v>
      </c>
      <c r="C33" s="1157" t="str">
        <f>CONTEXTO!D153</f>
        <v>Vinculación de personal sin el cumplimiento de requisitos</v>
      </c>
      <c r="D33" s="1071" t="s">
        <v>340</v>
      </c>
      <c r="E33" s="1073" t="s">
        <v>28</v>
      </c>
      <c r="F33" s="609" t="s">
        <v>341</v>
      </c>
      <c r="G33" s="1159" t="s">
        <v>342</v>
      </c>
      <c r="H33" s="1075">
        <f>'Probabilidad e Impacto'!E96</f>
        <v>1</v>
      </c>
      <c r="I33" s="1075">
        <f>'Probabilidad e Impacto'!H96</f>
        <v>3</v>
      </c>
      <c r="J33" s="581" t="str">
        <f t="shared" si="23"/>
        <v>1-3</v>
      </c>
      <c r="K33" s="1075" t="str">
        <f>VLOOKUP(J33,'Probabilidad e Impacto'!Y19:Z43,2,0)</f>
        <v>Bajo</v>
      </c>
      <c r="L33" s="584" t="s">
        <v>343</v>
      </c>
      <c r="M33" s="590" t="s">
        <v>168</v>
      </c>
      <c r="N33" s="590" t="s">
        <v>168</v>
      </c>
      <c r="O33" s="590" t="s">
        <v>108</v>
      </c>
      <c r="P33" s="125">
        <f t="shared" si="0"/>
        <v>15</v>
      </c>
      <c r="Q33" s="590" t="s">
        <v>113</v>
      </c>
      <c r="R33" s="125">
        <f t="shared" si="1"/>
        <v>15</v>
      </c>
      <c r="S33" s="590" t="s">
        <v>115</v>
      </c>
      <c r="T33" s="125">
        <f t="shared" si="2"/>
        <v>15</v>
      </c>
      <c r="U33" s="592" t="s">
        <v>125</v>
      </c>
      <c r="V33" s="125">
        <f t="shared" si="3"/>
        <v>15</v>
      </c>
      <c r="W33" s="592" t="s">
        <v>117</v>
      </c>
      <c r="X33" s="125">
        <f t="shared" si="4"/>
        <v>15</v>
      </c>
      <c r="Y33" s="592" t="s">
        <v>119</v>
      </c>
      <c r="Z33" s="125">
        <f t="shared" si="5"/>
        <v>15</v>
      </c>
      <c r="AA33" s="592" t="s">
        <v>121</v>
      </c>
      <c r="AB33" s="125">
        <f t="shared" si="6"/>
        <v>10</v>
      </c>
      <c r="AC33" s="125">
        <f t="shared" si="24"/>
        <v>100</v>
      </c>
      <c r="AD33" s="588" t="str">
        <f t="shared" si="25"/>
        <v>fuerte</v>
      </c>
      <c r="AE33" s="588" t="s">
        <v>162</v>
      </c>
      <c r="AF33" s="588" t="str">
        <f t="shared" si="19"/>
        <v>fuerte</v>
      </c>
      <c r="AG33" s="588" t="str">
        <f t="shared" si="7"/>
        <v>fuerte</v>
      </c>
      <c r="AH33" s="588" t="str">
        <f t="shared" si="8"/>
        <v/>
      </c>
      <c r="AI33" s="588" t="str">
        <f t="shared" si="9"/>
        <v/>
      </c>
      <c r="AJ33" s="588" t="str">
        <f t="shared" si="10"/>
        <v/>
      </c>
      <c r="AK33" s="588" t="str">
        <f t="shared" si="11"/>
        <v/>
      </c>
      <c r="AL33" s="588" t="str">
        <f t="shared" si="12"/>
        <v/>
      </c>
      <c r="AM33" s="588" t="str">
        <f t="shared" si="13"/>
        <v/>
      </c>
      <c r="AN33" s="588" t="str">
        <f t="shared" si="14"/>
        <v/>
      </c>
      <c r="AO33" s="588" t="str">
        <f t="shared" si="15"/>
        <v/>
      </c>
      <c r="AP33" s="588" t="str">
        <f t="shared" si="20"/>
        <v>fuerte</v>
      </c>
      <c r="AQ33" s="1077">
        <f>AVERAGE(AC33:AC34)</f>
        <v>100</v>
      </c>
      <c r="AR33" s="1051" t="str">
        <f>IF(AQ33&gt;=96,"fuerte",IF(AQ33&gt;=85,"moderado","débil"))</f>
        <v>fuerte</v>
      </c>
      <c r="AS33" s="627">
        <f>IF(AND($M33="Directamente",'[1] Riesgos Gestión'!$AR32="fuerte"),2,"")</f>
        <v>2</v>
      </c>
      <c r="AT33" s="627">
        <f>IF(AND($N33="Directamente",'[1] Riesgos Gestión'!$AR32="fuerte"),2,"")</f>
        <v>2</v>
      </c>
      <c r="AU33" s="627" t="str">
        <f>IF(AND($M33="Directamente",'[1] Riesgos Gestión'!$AR32="No disminuye"),2,"")</f>
        <v/>
      </c>
      <c r="AV33" s="627" t="str">
        <f>IF(AND($N33="Indirectamente",'[1] Riesgos Gestión'!$AR32="fuerte"),1,"")</f>
        <v/>
      </c>
      <c r="AW33" s="627" t="str">
        <f>IF(AND($N33="No disminuye",'[1] Riesgos Gestión'!$AR32="fuerte"),0,"")</f>
        <v/>
      </c>
      <c r="AX33" s="627" t="str">
        <f>IF(AND($N33="Directamente",'[1] Riesgos Gestión'!$AR32="Moderado"),2,"")</f>
        <v/>
      </c>
      <c r="AY33" s="627" t="str">
        <f>IF(AND($M33="Directamente",'[1] Riesgos Gestión'!$AR32="Moderado"),1,"")</f>
        <v/>
      </c>
      <c r="AZ33" s="627" t="str">
        <f>IF(AND($N33="Indirectamente",'[1] Riesgos Gestión'!$AR32="Moderado"),1,"")</f>
        <v/>
      </c>
      <c r="BA33" s="627" t="str">
        <f>IF(AND($M33="No disminuye",'[1] Riesgos Gestión'!$AR32="Moderado"),1,"")</f>
        <v/>
      </c>
      <c r="BB33" s="627" t="str">
        <f>IF(AND($N33="No disminuye",'[1] Riesgos Gestión'!$AR32="Moderado"),0,"")</f>
        <v/>
      </c>
      <c r="BC33" s="1051" t="str">
        <f t="shared" si="26"/>
        <v>2</v>
      </c>
      <c r="BD33" s="1051" t="str">
        <f>CONCATENATE(AT33&amp;AV33&amp;AW33&amp;AX33&amp;AZ33&amp;BB33)</f>
        <v>2</v>
      </c>
      <c r="BE33" s="1077">
        <f t="shared" ref="BE33:BE41" si="27">IF(H33=1,1,IF(BC33="",H33,(H33-BC33)))</f>
        <v>1</v>
      </c>
      <c r="BF33" s="1051">
        <f>IF(BD33="",I33,(I33-BD33))</f>
        <v>1</v>
      </c>
      <c r="BG33" s="1132" t="str">
        <f>IF(K29="Bajo","Bajo",VLOOKUP(BE29&amp;"-"&amp;BF29,zona,2,0))</f>
        <v>Bajo</v>
      </c>
      <c r="BH33" s="179" t="s">
        <v>1071</v>
      </c>
      <c r="BI33" s="179" t="s">
        <v>1121</v>
      </c>
      <c r="BJ33" s="179" t="s">
        <v>1176</v>
      </c>
      <c r="BK33" s="1050" t="s">
        <v>190</v>
      </c>
      <c r="BL33" s="182"/>
      <c r="BM33" s="594"/>
      <c r="BN33" s="607"/>
      <c r="BO33" s="571"/>
      <c r="BP33" s="526"/>
      <c r="BQ33" s="594"/>
      <c r="BR33" s="594"/>
      <c r="BS33" s="571"/>
      <c r="BT33" s="632"/>
      <c r="BU33" s="632"/>
    </row>
    <row r="34" spans="1:73" s="12" customFormat="1" ht="94.5" customHeight="1" x14ac:dyDescent="0.25">
      <c r="A34" s="1136"/>
      <c r="B34" s="1123"/>
      <c r="C34" s="1158"/>
      <c r="D34" s="1144"/>
      <c r="E34" s="1126"/>
      <c r="F34" s="610" t="s">
        <v>344</v>
      </c>
      <c r="G34" s="1160"/>
      <c r="H34" s="1129"/>
      <c r="I34" s="1129"/>
      <c r="J34" s="578" t="str">
        <f t="shared" si="23"/>
        <v>-</v>
      </c>
      <c r="K34" s="1129"/>
      <c r="L34" s="573" t="s">
        <v>1051</v>
      </c>
      <c r="M34" s="599" t="s">
        <v>168</v>
      </c>
      <c r="N34" s="599" t="s">
        <v>168</v>
      </c>
      <c r="O34" s="599" t="s">
        <v>108</v>
      </c>
      <c r="P34" s="73">
        <f t="shared" si="0"/>
        <v>15</v>
      </c>
      <c r="Q34" s="599" t="s">
        <v>113</v>
      </c>
      <c r="R34" s="73">
        <f t="shared" si="1"/>
        <v>15</v>
      </c>
      <c r="S34" s="599" t="s">
        <v>115</v>
      </c>
      <c r="T34" s="73">
        <f t="shared" si="2"/>
        <v>15</v>
      </c>
      <c r="U34" s="575" t="s">
        <v>125</v>
      </c>
      <c r="V34" s="73">
        <f t="shared" si="3"/>
        <v>15</v>
      </c>
      <c r="W34" s="575" t="s">
        <v>117</v>
      </c>
      <c r="X34" s="73">
        <f t="shared" si="4"/>
        <v>15</v>
      </c>
      <c r="Y34" s="575" t="s">
        <v>119</v>
      </c>
      <c r="Z34" s="73">
        <f t="shared" si="5"/>
        <v>15</v>
      </c>
      <c r="AA34" s="575" t="s">
        <v>121</v>
      </c>
      <c r="AB34" s="73">
        <f t="shared" si="6"/>
        <v>10</v>
      </c>
      <c r="AC34" s="73">
        <f t="shared" si="24"/>
        <v>100</v>
      </c>
      <c r="AD34" s="601" t="str">
        <f t="shared" si="25"/>
        <v>fuerte</v>
      </c>
      <c r="AE34" s="601" t="s">
        <v>162</v>
      </c>
      <c r="AF34" s="601" t="str">
        <f t="shared" si="19"/>
        <v>fuerte</v>
      </c>
      <c r="AG34" s="601" t="str">
        <f t="shared" si="7"/>
        <v>fuerte</v>
      </c>
      <c r="AH34" s="601" t="str">
        <f t="shared" si="8"/>
        <v/>
      </c>
      <c r="AI34" s="601" t="str">
        <f t="shared" si="9"/>
        <v/>
      </c>
      <c r="AJ34" s="601" t="str">
        <f t="shared" si="10"/>
        <v/>
      </c>
      <c r="AK34" s="601" t="str">
        <f t="shared" si="11"/>
        <v/>
      </c>
      <c r="AL34" s="601" t="str">
        <f t="shared" si="12"/>
        <v/>
      </c>
      <c r="AM34" s="601" t="str">
        <f t="shared" si="13"/>
        <v/>
      </c>
      <c r="AN34" s="601" t="str">
        <f t="shared" si="14"/>
        <v/>
      </c>
      <c r="AO34" s="601" t="str">
        <f t="shared" si="15"/>
        <v/>
      </c>
      <c r="AP34" s="601" t="str">
        <f t="shared" si="20"/>
        <v>fuerte</v>
      </c>
      <c r="AQ34" s="1054"/>
      <c r="AR34" s="1053"/>
      <c r="AS34" s="630" t="str">
        <f>IF(AND($M34="Directamente",'[1] Riesgos Gestión'!$AR33="fuerte"),2,"")</f>
        <v/>
      </c>
      <c r="AT34" s="630" t="str">
        <f>IF(AND($N34="Directamente",'[1] Riesgos Gestión'!$AR33="fuerte"),2,"")</f>
        <v/>
      </c>
      <c r="AU34" s="630" t="str">
        <f>IF(AND($M34="Directamente",'[1] Riesgos Gestión'!$AR33="No disminuye"),2,"")</f>
        <v/>
      </c>
      <c r="AV34" s="630" t="str">
        <f>IF(AND($N34="Indirectamente",'[1] Riesgos Gestión'!$AR33="fuerte"),1,"")</f>
        <v/>
      </c>
      <c r="AW34" s="630" t="str">
        <f>IF(AND($N34="No disminuye",'[1] Riesgos Gestión'!$AR33="fuerte"),0,"")</f>
        <v/>
      </c>
      <c r="AX34" s="630" t="str">
        <f>IF(AND($N34="Directamente",'[1] Riesgos Gestión'!$AR33="Moderado"),2,"")</f>
        <v/>
      </c>
      <c r="AY34" s="630" t="str">
        <f>IF(AND($M34="Directamente",'[1] Riesgos Gestión'!$AR33="Moderado"),1,"")</f>
        <v/>
      </c>
      <c r="AZ34" s="630" t="str">
        <f>IF(AND($N34="Indirectamente",'[1] Riesgos Gestión'!$AR33="Moderado"),1,"")</f>
        <v/>
      </c>
      <c r="BA34" s="630" t="str">
        <f>IF(AND($M34="No disminuye",'[1] Riesgos Gestión'!$AR33="Moderado"),1,"")</f>
        <v/>
      </c>
      <c r="BB34" s="630" t="str">
        <f>IF(AND($N34="No disminuye",'[1] Riesgos Gestión'!$AR33="Moderado"),0,"")</f>
        <v/>
      </c>
      <c r="BC34" s="1053"/>
      <c r="BD34" s="1053" t="str">
        <f t="shared" si="16"/>
        <v/>
      </c>
      <c r="BE34" s="1054"/>
      <c r="BF34" s="1053">
        <f t="shared" si="22"/>
        <v>0</v>
      </c>
      <c r="BG34" s="1133"/>
      <c r="BH34" s="179" t="s">
        <v>1072</v>
      </c>
      <c r="BI34" s="179" t="s">
        <v>1122</v>
      </c>
      <c r="BJ34" s="179" t="s">
        <v>1177</v>
      </c>
      <c r="BK34" s="1050"/>
      <c r="BL34" s="165"/>
      <c r="BM34" s="594"/>
      <c r="BN34" s="525"/>
      <c r="BO34" s="571"/>
      <c r="BP34" s="526"/>
      <c r="BQ34" s="594"/>
      <c r="BR34" s="594"/>
      <c r="BS34" s="571"/>
      <c r="BT34" s="632"/>
      <c r="BU34" s="632"/>
    </row>
    <row r="35" spans="1:73" s="12" customFormat="1" ht="228" customHeight="1" x14ac:dyDescent="0.25">
      <c r="A35" s="1136"/>
      <c r="B35" s="1123"/>
      <c r="C35" s="597" t="str">
        <f>CONTEXTO!D154</f>
        <v xml:space="preserve"> Plan Estratégico de Talento Humano  establecido por fuera de los tiempos, de conformidad con el Decreto 612 de 2018</v>
      </c>
      <c r="D35" s="573" t="s">
        <v>1052</v>
      </c>
      <c r="E35" s="575" t="s">
        <v>28</v>
      </c>
      <c r="F35" s="610" t="s">
        <v>345</v>
      </c>
      <c r="G35" s="610" t="s">
        <v>346</v>
      </c>
      <c r="H35" s="578">
        <f>'Probabilidad e Impacto'!E97</f>
        <v>3</v>
      </c>
      <c r="I35" s="601">
        <f>'Probabilidad e Impacto'!H97</f>
        <v>2</v>
      </c>
      <c r="J35" s="578" t="str">
        <f>CONCATENATE(H35,"-",I35)</f>
        <v>3-2</v>
      </c>
      <c r="K35" s="578" t="str">
        <f>VLOOKUP(J35,'Probabilidad e Impacto'!Y19:Z43,2,0)</f>
        <v>Moderado</v>
      </c>
      <c r="L35" s="108" t="s">
        <v>347</v>
      </c>
      <c r="M35" s="599" t="s">
        <v>168</v>
      </c>
      <c r="N35" s="599" t="s">
        <v>169</v>
      </c>
      <c r="O35" s="599" t="s">
        <v>108</v>
      </c>
      <c r="P35" s="73">
        <f t="shared" si="0"/>
        <v>15</v>
      </c>
      <c r="Q35" s="599" t="s">
        <v>113</v>
      </c>
      <c r="R35" s="73">
        <f t="shared" si="1"/>
        <v>15</v>
      </c>
      <c r="S35" s="599" t="s">
        <v>115</v>
      </c>
      <c r="T35" s="73">
        <f t="shared" si="2"/>
        <v>15</v>
      </c>
      <c r="U35" s="575" t="s">
        <v>125</v>
      </c>
      <c r="V35" s="73">
        <f t="shared" si="3"/>
        <v>15</v>
      </c>
      <c r="W35" s="575" t="s">
        <v>117</v>
      </c>
      <c r="X35" s="73">
        <f t="shared" si="4"/>
        <v>15</v>
      </c>
      <c r="Y35" s="575" t="s">
        <v>119</v>
      </c>
      <c r="Z35" s="73">
        <f t="shared" si="5"/>
        <v>15</v>
      </c>
      <c r="AA35" s="575" t="s">
        <v>121</v>
      </c>
      <c r="AB35" s="73">
        <f t="shared" si="6"/>
        <v>10</v>
      </c>
      <c r="AC35" s="73">
        <f>SUM(AB35,Z35,X35,V35,T35,R35,P35)</f>
        <v>100</v>
      </c>
      <c r="AD35" s="601" t="str">
        <f t="shared" si="25"/>
        <v>fuerte</v>
      </c>
      <c r="AE35" s="601" t="s">
        <v>162</v>
      </c>
      <c r="AF35" s="601" t="str">
        <f t="shared" si="19"/>
        <v>fuerte</v>
      </c>
      <c r="AG35" s="601" t="str">
        <f t="shared" si="7"/>
        <v>fuerte</v>
      </c>
      <c r="AH35" s="601" t="str">
        <f t="shared" si="8"/>
        <v/>
      </c>
      <c r="AI35" s="601" t="str">
        <f t="shared" si="9"/>
        <v/>
      </c>
      <c r="AJ35" s="601" t="str">
        <f t="shared" si="10"/>
        <v/>
      </c>
      <c r="AK35" s="601" t="str">
        <f t="shared" si="11"/>
        <v/>
      </c>
      <c r="AL35" s="601" t="str">
        <f t="shared" si="12"/>
        <v/>
      </c>
      <c r="AM35" s="601" t="str">
        <f t="shared" si="13"/>
        <v/>
      </c>
      <c r="AN35" s="601" t="str">
        <f t="shared" si="14"/>
        <v/>
      </c>
      <c r="AO35" s="601" t="str">
        <f t="shared" si="15"/>
        <v/>
      </c>
      <c r="AP35" s="601" t="str">
        <f t="shared" si="20"/>
        <v>fuerte</v>
      </c>
      <c r="AQ35" s="601">
        <f>AVERAGE(AC35)</f>
        <v>100</v>
      </c>
      <c r="AR35" s="630" t="str">
        <f>IF(AQ35&gt;=96,"fuerte",IF(AQ35&gt;=85,"moderado","débil"))</f>
        <v>fuerte</v>
      </c>
      <c r="AS35" s="630">
        <f>IF(AND($M35="Directamente",'[1] Riesgos Gestión'!$AR34="fuerte"),2,"")</f>
        <v>2</v>
      </c>
      <c r="AT35" s="630" t="str">
        <f>IF(AND($N35="Directamente",'[1] Riesgos Gestión'!$AR34="fuerte"),2,"")</f>
        <v/>
      </c>
      <c r="AU35" s="630" t="str">
        <f>IF(AND($M35="Directamente",'[1] Riesgos Gestión'!$AR34="No disminuye"),2,"")</f>
        <v/>
      </c>
      <c r="AV35" s="630">
        <f>IF(AND($N35="Indirectamente",'[1] Riesgos Gestión'!$AR34="fuerte"),1,"")</f>
        <v>1</v>
      </c>
      <c r="AW35" s="630" t="str">
        <f>IF(AND($N35="No disminuye",'[1] Riesgos Gestión'!$AR34="fuerte"),0,"")</f>
        <v/>
      </c>
      <c r="AX35" s="630" t="str">
        <f>IF(AND($N35="Directamente",'[1] Riesgos Gestión'!$AR34="Moderado"),2,"")</f>
        <v/>
      </c>
      <c r="AY35" s="630" t="str">
        <f>IF(AND($M35="Directamente",'[1] Riesgos Gestión'!$AR34="Moderado"),1,"")</f>
        <v/>
      </c>
      <c r="AZ35" s="630" t="str">
        <f>IF(AND($N35="Indirectamente",'[1] Riesgos Gestión'!$AR34="Moderado"),1,"")</f>
        <v/>
      </c>
      <c r="BA35" s="630" t="str">
        <f>IF(AND($M35="No disminuye",'[1] Riesgos Gestión'!$AR34="Moderado"),1,"")</f>
        <v/>
      </c>
      <c r="BB35" s="630" t="str">
        <f>IF(AND($N35="No disminuye",'[1] Riesgos Gestión'!$AR34="Moderado"),0,"")</f>
        <v/>
      </c>
      <c r="BC35" s="630" t="str">
        <f t="shared" si="26"/>
        <v>2</v>
      </c>
      <c r="BD35" s="630" t="str">
        <f t="shared" si="16"/>
        <v>1</v>
      </c>
      <c r="BE35" s="601">
        <f t="shared" si="27"/>
        <v>1</v>
      </c>
      <c r="BF35" s="601">
        <f t="shared" si="22"/>
        <v>1</v>
      </c>
      <c r="BG35" s="583" t="str">
        <f>VLOOKUP(BE35&amp;"-"&amp;BF35,zona,2,0)</f>
        <v>Bajo</v>
      </c>
      <c r="BH35" s="179" t="s">
        <v>1115</v>
      </c>
      <c r="BI35" s="179" t="s">
        <v>1232</v>
      </c>
      <c r="BJ35" s="179" t="s">
        <v>1178</v>
      </c>
      <c r="BK35" s="1050"/>
      <c r="BL35" s="526"/>
      <c r="BM35" s="594"/>
      <c r="BN35" s="525"/>
      <c r="BO35" s="571"/>
      <c r="BP35" s="526"/>
      <c r="BQ35" s="594"/>
      <c r="BR35" s="594"/>
      <c r="BS35" s="571"/>
      <c r="BT35" s="632"/>
      <c r="BU35" s="632"/>
    </row>
    <row r="36" spans="1:73" s="12" customFormat="1" ht="176.25" customHeight="1" x14ac:dyDescent="0.25">
      <c r="A36" s="1136"/>
      <c r="B36" s="1123"/>
      <c r="C36" s="1161" t="str">
        <f>CONTEXTO!D155</f>
        <v>Pagos erróneos en la nómina de la entidad</v>
      </c>
      <c r="D36" s="1144" t="s">
        <v>349</v>
      </c>
      <c r="E36" s="1126" t="s">
        <v>28</v>
      </c>
      <c r="F36" s="573" t="s">
        <v>350</v>
      </c>
      <c r="G36" s="1165" t="s">
        <v>351</v>
      </c>
      <c r="H36" s="1129">
        <f>'Probabilidad e Impacto'!E98</f>
        <v>2</v>
      </c>
      <c r="I36" s="1054">
        <f>'Probabilidad e Impacto'!H98</f>
        <v>3</v>
      </c>
      <c r="J36" s="578" t="str">
        <f>CONCATENATE(H36,"-",I36)</f>
        <v>2-3</v>
      </c>
      <c r="K36" s="1129" t="str">
        <f>VLOOKUP(J36,'Probabilidad e Impacto'!Y19:Z43,2,0)</f>
        <v>Moderado</v>
      </c>
      <c r="L36" s="114" t="s">
        <v>352</v>
      </c>
      <c r="M36" s="599" t="s">
        <v>170</v>
      </c>
      <c r="N36" s="599" t="s">
        <v>168</v>
      </c>
      <c r="O36" s="599" t="s">
        <v>108</v>
      </c>
      <c r="P36" s="73">
        <f t="shared" si="0"/>
        <v>15</v>
      </c>
      <c r="Q36" s="599" t="s">
        <v>113</v>
      </c>
      <c r="R36" s="73">
        <f t="shared" si="1"/>
        <v>15</v>
      </c>
      <c r="S36" s="599" t="s">
        <v>115</v>
      </c>
      <c r="T36" s="73">
        <f t="shared" si="2"/>
        <v>15</v>
      </c>
      <c r="U36" s="575" t="s">
        <v>125</v>
      </c>
      <c r="V36" s="73">
        <f t="shared" si="3"/>
        <v>15</v>
      </c>
      <c r="W36" s="575" t="s">
        <v>117</v>
      </c>
      <c r="X36" s="73">
        <f t="shared" si="4"/>
        <v>15</v>
      </c>
      <c r="Y36" s="575" t="s">
        <v>119</v>
      </c>
      <c r="Z36" s="73">
        <f t="shared" si="5"/>
        <v>15</v>
      </c>
      <c r="AA36" s="575" t="s">
        <v>121</v>
      </c>
      <c r="AB36" s="73">
        <f t="shared" si="6"/>
        <v>10</v>
      </c>
      <c r="AC36" s="73">
        <f t="shared" si="24"/>
        <v>100</v>
      </c>
      <c r="AD36" s="601" t="str">
        <f t="shared" si="25"/>
        <v>fuerte</v>
      </c>
      <c r="AE36" s="601" t="s">
        <v>162</v>
      </c>
      <c r="AF36" s="601" t="str">
        <f t="shared" si="19"/>
        <v>fuerte</v>
      </c>
      <c r="AG36" s="601" t="str">
        <f t="shared" si="7"/>
        <v>fuerte</v>
      </c>
      <c r="AH36" s="601" t="str">
        <f t="shared" si="8"/>
        <v/>
      </c>
      <c r="AI36" s="601" t="str">
        <f t="shared" si="9"/>
        <v/>
      </c>
      <c r="AJ36" s="601" t="str">
        <f t="shared" si="10"/>
        <v/>
      </c>
      <c r="AK36" s="601" t="str">
        <f t="shared" si="11"/>
        <v/>
      </c>
      <c r="AL36" s="601" t="str">
        <f t="shared" si="12"/>
        <v/>
      </c>
      <c r="AM36" s="601" t="str">
        <f t="shared" si="13"/>
        <v/>
      </c>
      <c r="AN36" s="601" t="str">
        <f t="shared" si="14"/>
        <v/>
      </c>
      <c r="AO36" s="601" t="str">
        <f t="shared" si="15"/>
        <v/>
      </c>
      <c r="AP36" s="601" t="str">
        <f t="shared" si="20"/>
        <v>fuerte</v>
      </c>
      <c r="AQ36" s="1054">
        <f>AVERAGE(AC36:AC37)</f>
        <v>97.5</v>
      </c>
      <c r="AR36" s="1053" t="str">
        <f>IF(AQ36&gt;=96,"fuerte",IF(AQ36&gt;=85,"moderado","débil"))</f>
        <v>fuerte</v>
      </c>
      <c r="AS36" s="630" t="str">
        <f>IF(AND($M36="Directamente",'[1] Riesgos Gestión'!$AR35="fuerte"),2,"")</f>
        <v/>
      </c>
      <c r="AT36" s="630">
        <f>IF(AND($N36="Directamente",'[1] Riesgos Gestión'!$AR35="fuerte"),2,"")</f>
        <v>2</v>
      </c>
      <c r="AU36" s="630" t="str">
        <f>IF(AND($M36="Directamente",'[1] Riesgos Gestión'!$AR35="No disminuye"),2,"")</f>
        <v/>
      </c>
      <c r="AV36" s="630" t="str">
        <f>IF(AND($N36="Indirectamente",'[1] Riesgos Gestión'!$AR35="fuerte"),1,"")</f>
        <v/>
      </c>
      <c r="AW36" s="630" t="str">
        <f>IF(AND($N36="No disminuye",'[1] Riesgos Gestión'!$AR35="fuerte"),0,"")</f>
        <v/>
      </c>
      <c r="AX36" s="630" t="str">
        <f>IF(AND($N36="Directamente",'[1] Riesgos Gestión'!$AR35="Moderado"),2,"")</f>
        <v/>
      </c>
      <c r="AY36" s="630" t="str">
        <f>IF(AND($M36="Directamente",'[1] Riesgos Gestión'!$AR35="Moderado"),1,"")</f>
        <v/>
      </c>
      <c r="AZ36" s="630" t="str">
        <f>IF(AND($N36="Indirectamente",'[1] Riesgos Gestión'!$AR35="Moderado"),1,"")</f>
        <v/>
      </c>
      <c r="BA36" s="630" t="str">
        <f>IF(AND($M36="No disminuye",'[1] Riesgos Gestión'!$AR35="Moderado"),1,"")</f>
        <v/>
      </c>
      <c r="BB36" s="630" t="str">
        <f>IF(AND($N36="No disminuye",'[1] Riesgos Gestión'!$AR35="Moderado"),0,"")</f>
        <v/>
      </c>
      <c r="BC36" s="1053" t="str">
        <f>CONCATENATE(AS36&amp;AU36&amp;AY36&amp;BA36)</f>
        <v/>
      </c>
      <c r="BD36" s="1053" t="str">
        <f t="shared" si="16"/>
        <v>2</v>
      </c>
      <c r="BE36" s="1054">
        <f t="shared" si="27"/>
        <v>2</v>
      </c>
      <c r="BF36" s="1053">
        <f t="shared" si="22"/>
        <v>1</v>
      </c>
      <c r="BG36" s="1076" t="str">
        <f>VLOOKUP(BE36&amp;"-"&amp;BF36,zona,2,0)</f>
        <v>Bajo</v>
      </c>
      <c r="BH36" s="179" t="s">
        <v>1198</v>
      </c>
      <c r="BI36" s="108" t="s">
        <v>1123</v>
      </c>
      <c r="BJ36" s="179" t="s">
        <v>1233</v>
      </c>
      <c r="BK36" s="1050"/>
      <c r="BL36" s="165"/>
      <c r="BM36" s="536"/>
      <c r="BN36" s="525"/>
      <c r="BO36" s="571"/>
      <c r="BP36" s="526"/>
      <c r="BQ36" s="536"/>
      <c r="BR36" s="594"/>
      <c r="BS36" s="571"/>
      <c r="BT36" s="632"/>
      <c r="BU36" s="632"/>
    </row>
    <row r="37" spans="1:73" s="12" customFormat="1" ht="122.25" customHeight="1" thickBot="1" x14ac:dyDescent="0.3">
      <c r="A37" s="1151"/>
      <c r="B37" s="1156"/>
      <c r="C37" s="1162"/>
      <c r="D37" s="1163"/>
      <c r="E37" s="1164"/>
      <c r="F37" s="611" t="s">
        <v>353</v>
      </c>
      <c r="G37" s="1166"/>
      <c r="H37" s="1167"/>
      <c r="I37" s="1174"/>
      <c r="J37" s="587" t="str">
        <f>CONCATENATE(H37,"-",I37)</f>
        <v>-</v>
      </c>
      <c r="K37" s="1167"/>
      <c r="L37" s="183" t="s">
        <v>354</v>
      </c>
      <c r="M37" s="591" t="s">
        <v>168</v>
      </c>
      <c r="N37" s="591" t="s">
        <v>169</v>
      </c>
      <c r="O37" s="591" t="s">
        <v>108</v>
      </c>
      <c r="P37" s="141">
        <f t="shared" si="0"/>
        <v>15</v>
      </c>
      <c r="Q37" s="591" t="s">
        <v>113</v>
      </c>
      <c r="R37" s="141">
        <f t="shared" si="1"/>
        <v>15</v>
      </c>
      <c r="S37" s="591" t="s">
        <v>115</v>
      </c>
      <c r="T37" s="141">
        <f t="shared" si="2"/>
        <v>15</v>
      </c>
      <c r="U37" s="593" t="s">
        <v>126</v>
      </c>
      <c r="V37" s="141">
        <f t="shared" si="3"/>
        <v>10</v>
      </c>
      <c r="W37" s="593" t="s">
        <v>117</v>
      </c>
      <c r="X37" s="141">
        <f t="shared" si="4"/>
        <v>15</v>
      </c>
      <c r="Y37" s="593" t="s">
        <v>119</v>
      </c>
      <c r="Z37" s="141">
        <f t="shared" si="5"/>
        <v>15</v>
      </c>
      <c r="AA37" s="593" t="s">
        <v>121</v>
      </c>
      <c r="AB37" s="141">
        <f t="shared" si="6"/>
        <v>10</v>
      </c>
      <c r="AC37" s="141">
        <f t="shared" si="24"/>
        <v>95</v>
      </c>
      <c r="AD37" s="589" t="str">
        <f t="shared" si="25"/>
        <v>Moderado</v>
      </c>
      <c r="AE37" s="589" t="s">
        <v>162</v>
      </c>
      <c r="AF37" s="589" t="str">
        <f t="shared" si="19"/>
        <v>fuerte</v>
      </c>
      <c r="AG37" s="589" t="str">
        <f t="shared" si="7"/>
        <v/>
      </c>
      <c r="AH37" s="589" t="str">
        <f t="shared" si="8"/>
        <v/>
      </c>
      <c r="AI37" s="589" t="str">
        <f t="shared" si="9"/>
        <v/>
      </c>
      <c r="AJ37" s="589" t="str">
        <f t="shared" si="10"/>
        <v>moderado</v>
      </c>
      <c r="AK37" s="589" t="str">
        <f t="shared" si="11"/>
        <v/>
      </c>
      <c r="AL37" s="589" t="str">
        <f t="shared" si="12"/>
        <v/>
      </c>
      <c r="AM37" s="589" t="str">
        <f t="shared" si="13"/>
        <v/>
      </c>
      <c r="AN37" s="589" t="str">
        <f t="shared" si="14"/>
        <v/>
      </c>
      <c r="AO37" s="589" t="str">
        <f t="shared" si="15"/>
        <v/>
      </c>
      <c r="AP37" s="589" t="str">
        <f t="shared" si="20"/>
        <v>moderado</v>
      </c>
      <c r="AQ37" s="1174"/>
      <c r="AR37" s="1179"/>
      <c r="AS37" s="635" t="str">
        <f>IF(AND($M37="Directamente",'[1] Riesgos Gestión'!$AR36="fuerte"),2,"")</f>
        <v/>
      </c>
      <c r="AT37" s="635" t="str">
        <f>IF(AND($N37="Directamente",'[1] Riesgos Gestión'!$AR36="fuerte"),2,"")</f>
        <v/>
      </c>
      <c r="AU37" s="635" t="str">
        <f>IF(AND($M37="Directamente",'[1] Riesgos Gestión'!$AR36="No disminuye"),2,"")</f>
        <v/>
      </c>
      <c r="AV37" s="635" t="str">
        <f>IF(AND($N37="Indirectamente",'[1] Riesgos Gestión'!$AR36="fuerte"),1,"")</f>
        <v/>
      </c>
      <c r="AW37" s="635" t="str">
        <f>IF(AND($N37="No disminuye",'[1] Riesgos Gestión'!$AR36="fuerte"),0,"")</f>
        <v/>
      </c>
      <c r="AX37" s="635" t="str">
        <f>IF(AND($N37="Directamente",'[1] Riesgos Gestión'!$AR36="Moderado"),2,"")</f>
        <v/>
      </c>
      <c r="AY37" s="635" t="str">
        <f>IF(AND($M37="Directamente",'[1] Riesgos Gestión'!$AR36="Moderado"),1,"")</f>
        <v/>
      </c>
      <c r="AZ37" s="635" t="str">
        <f>IF(AND($N37="Indirectamente",'[1] Riesgos Gestión'!$AR36="Moderado"),1,"")</f>
        <v/>
      </c>
      <c r="BA37" s="635" t="str">
        <f>IF(AND($M37="No disminuye",'[1] Riesgos Gestión'!$AR36="Moderado"),1,"")</f>
        <v/>
      </c>
      <c r="BB37" s="635" t="str">
        <f>IF(AND($N37="No disminuye",'[1] Riesgos Gestión'!$AR36="Moderado"),0,"")</f>
        <v/>
      </c>
      <c r="BC37" s="1179"/>
      <c r="BD37" s="1179" t="str">
        <f t="shared" si="16"/>
        <v/>
      </c>
      <c r="BE37" s="1174"/>
      <c r="BF37" s="1179">
        <f t="shared" si="22"/>
        <v>0</v>
      </c>
      <c r="BG37" s="1181"/>
      <c r="BH37" s="179" t="s">
        <v>1199</v>
      </c>
      <c r="BI37" s="664" t="s">
        <v>1124</v>
      </c>
      <c r="BJ37" s="179" t="s">
        <v>1234</v>
      </c>
      <c r="BK37" s="1050"/>
      <c r="BL37" s="165"/>
      <c r="BM37" s="594"/>
      <c r="BN37" s="536"/>
      <c r="BO37" s="571"/>
      <c r="BP37" s="633"/>
      <c r="BQ37" s="594"/>
      <c r="BR37" s="594"/>
      <c r="BS37" s="571"/>
      <c r="BT37" s="632"/>
      <c r="BU37" s="632"/>
    </row>
    <row r="38" spans="1:73" s="12" customFormat="1" ht="224.25" customHeight="1" x14ac:dyDescent="0.25">
      <c r="A38" s="1168" t="str">
        <f>CONTEXTO!C166</f>
        <v xml:space="preserve">Gestión de Recursos Físicos y Ambientales:
Gestionar los recursos de infraestructura física, parque automotor, mobiliario e insumos de oficina, garantizando la seguridad, mantenimiento y gestión ambiental, mediante la adecuada utilización de los recursos administrativos asignados, que permitan garantizar el cumplimiento de los objetivos estratégicos, planes, programas y proyectos de la entidad con sostenibilidad ambiental.
</v>
      </c>
      <c r="B38" s="1169" t="str">
        <f>CONTEXTO!C168</f>
        <v>Subdirector de Gestión Corporativa y Control Disciplinario / Líder de Recursos Físicos y Ambientales</v>
      </c>
      <c r="C38" s="1170" t="str">
        <f>CONTEXTO!D169</f>
        <v>Pérdida por vencimiento, daño o hurto de los bienes de la entidad en bodega</v>
      </c>
      <c r="D38" s="1171" t="s">
        <v>1053</v>
      </c>
      <c r="E38" s="1172" t="s">
        <v>28</v>
      </c>
      <c r="F38" s="604" t="s">
        <v>1054</v>
      </c>
      <c r="G38" s="1171" t="s">
        <v>357</v>
      </c>
      <c r="H38" s="1173">
        <f>'Probabilidad e Impacto'!E102</f>
        <v>2</v>
      </c>
      <c r="I38" s="1169">
        <f>'Probabilidad e Impacto'!H102</f>
        <v>2</v>
      </c>
      <c r="J38" s="577" t="str">
        <f>CONCATENATE(H38,"-",I38)</f>
        <v>2-2</v>
      </c>
      <c r="K38" s="1173" t="str">
        <f>VLOOKUP(J38,'Probabilidad e Impacto'!Y19:Z43,2,0)</f>
        <v>Bajo</v>
      </c>
      <c r="L38" s="603" t="s">
        <v>358</v>
      </c>
      <c r="M38" s="641" t="s">
        <v>170</v>
      </c>
      <c r="N38" s="641" t="s">
        <v>169</v>
      </c>
      <c r="O38" s="641" t="s">
        <v>108</v>
      </c>
      <c r="P38" s="111">
        <f t="shared" ref="P38:P44" si="28">IF(O38="","",(VLOOKUP(O38,valores,2,0)))</f>
        <v>15</v>
      </c>
      <c r="Q38" s="641" t="s">
        <v>113</v>
      </c>
      <c r="R38" s="111">
        <f t="shared" ref="R38:R49" si="29">VLOOKUP(Q38,valores,2,0)</f>
        <v>15</v>
      </c>
      <c r="S38" s="641" t="s">
        <v>115</v>
      </c>
      <c r="T38" s="111">
        <f t="shared" ref="T38:T44" si="30">VLOOKUP(S38,valores,2,0)</f>
        <v>15</v>
      </c>
      <c r="U38" s="605" t="s">
        <v>125</v>
      </c>
      <c r="V38" s="111">
        <f t="shared" ref="V38:V44" si="31">VLOOKUP(U38,valores,2,0)</f>
        <v>15</v>
      </c>
      <c r="W38" s="605" t="s">
        <v>117</v>
      </c>
      <c r="X38" s="111">
        <f t="shared" ref="X38:X44" si="32">VLOOKUP(W38,valores,2,0)</f>
        <v>15</v>
      </c>
      <c r="Y38" s="605" t="s">
        <v>119</v>
      </c>
      <c r="Z38" s="111">
        <f t="shared" ref="Z38:Z44" si="33">VLOOKUP(Y38,valores,2,0)</f>
        <v>15</v>
      </c>
      <c r="AA38" s="605" t="s">
        <v>121</v>
      </c>
      <c r="AB38" s="111">
        <f t="shared" ref="AB38:AB44" si="34">VLOOKUP(AA38,valores,2,0)</f>
        <v>10</v>
      </c>
      <c r="AC38" s="111">
        <f t="shared" si="24"/>
        <v>100</v>
      </c>
      <c r="AD38" s="608" t="str">
        <f t="shared" si="25"/>
        <v>fuerte</v>
      </c>
      <c r="AE38" s="608" t="s">
        <v>162</v>
      </c>
      <c r="AF38" s="608" t="str">
        <f t="shared" si="19"/>
        <v>fuerte</v>
      </c>
      <c r="AG38" s="608" t="str">
        <f t="shared" si="7"/>
        <v>fuerte</v>
      </c>
      <c r="AH38" s="608" t="str">
        <f t="shared" si="8"/>
        <v/>
      </c>
      <c r="AI38" s="608" t="str">
        <f t="shared" si="9"/>
        <v/>
      </c>
      <c r="AJ38" s="608" t="str">
        <f t="shared" si="10"/>
        <v/>
      </c>
      <c r="AK38" s="608" t="str">
        <f t="shared" si="11"/>
        <v/>
      </c>
      <c r="AL38" s="608" t="str">
        <f t="shared" si="12"/>
        <v/>
      </c>
      <c r="AM38" s="608" t="str">
        <f t="shared" si="13"/>
        <v/>
      </c>
      <c r="AN38" s="608" t="str">
        <f t="shared" si="14"/>
        <v/>
      </c>
      <c r="AO38" s="608" t="str">
        <f t="shared" si="15"/>
        <v/>
      </c>
      <c r="AP38" s="608" t="str">
        <f t="shared" si="20"/>
        <v>fuerte</v>
      </c>
      <c r="AQ38" s="1169">
        <f>AVERAGE(AC38:AC40)</f>
        <v>98.333333333333329</v>
      </c>
      <c r="AR38" s="1180" t="str">
        <f>IF(AQ38&gt;=96,"fuerte",IF(AQ38&gt;=85,"moderado","débil"))</f>
        <v>fuerte</v>
      </c>
      <c r="AS38" s="642" t="str">
        <f>IF(AND($M38="Directamente",'[1] Riesgos Gestión'!$AR37="fuerte"),2,"")</f>
        <v/>
      </c>
      <c r="AT38" s="642" t="str">
        <f>IF(AND($N38="Directamente",'[1] Riesgos Gestión'!$AR37="fuerte"),2,"")</f>
        <v/>
      </c>
      <c r="AU38" s="642" t="str">
        <f>IF(AND($M38="Directamente",'[1] Riesgos Gestión'!$AR37="No disminuye"),2,"")</f>
        <v/>
      </c>
      <c r="AV38" s="642">
        <f>IF(AND($N38="Indirectamente",'[1] Riesgos Gestión'!$AR37="fuerte"),1,"")</f>
        <v>1</v>
      </c>
      <c r="AW38" s="642" t="str">
        <f>IF(AND($N38="No disminuye",'[1] Riesgos Gestión'!$AR37="fuerte"),0,"")</f>
        <v/>
      </c>
      <c r="AX38" s="642" t="str">
        <f>IF(AND($N38="Directamente",'[1] Riesgos Gestión'!$AR37="Moderado"),2,"")</f>
        <v/>
      </c>
      <c r="AY38" s="642" t="str">
        <f>IF(AND($M38="Directamente",'[1] Riesgos Gestión'!$AR37="Moderado"),1,"")</f>
        <v/>
      </c>
      <c r="AZ38" s="642" t="str">
        <f>IF(AND($N38="Indirectamente",'[1] Riesgos Gestión'!$AR37="Moderado"),1,"")</f>
        <v/>
      </c>
      <c r="BA38" s="642" t="str">
        <f>IF(AND($M38="No disminuye",'[1] Riesgos Gestión'!$AR37="Moderado"),1,"")</f>
        <v/>
      </c>
      <c r="BB38" s="642" t="str">
        <f>IF(AND($N38="No disminuye",'[1] Riesgos Gestión'!$AR37="Moderado"),0,"")</f>
        <v/>
      </c>
      <c r="BC38" s="1180" t="str">
        <f t="shared" si="26"/>
        <v/>
      </c>
      <c r="BD38" s="1180" t="str">
        <f t="shared" si="16"/>
        <v>1</v>
      </c>
      <c r="BE38" s="1145">
        <f t="shared" si="27"/>
        <v>2</v>
      </c>
      <c r="BF38" s="1180">
        <f t="shared" si="22"/>
        <v>1</v>
      </c>
      <c r="BG38" s="1182" t="str">
        <f>VLOOKUP(BE38&amp;"-"&amp;BF38,zona,2,0)</f>
        <v>Bajo</v>
      </c>
      <c r="BH38" s="665" t="s">
        <v>1200</v>
      </c>
      <c r="BI38" s="179" t="s">
        <v>1125</v>
      </c>
      <c r="BJ38" s="666" t="s">
        <v>1201</v>
      </c>
      <c r="BK38" s="1050" t="s">
        <v>190</v>
      </c>
      <c r="BL38" s="537"/>
      <c r="BM38" s="165"/>
      <c r="BN38" s="525"/>
      <c r="BO38" s="571"/>
      <c r="BP38" s="526"/>
      <c r="BQ38" s="594"/>
      <c r="BR38" s="594"/>
      <c r="BS38" s="571"/>
      <c r="BT38" s="632"/>
      <c r="BU38" s="632"/>
    </row>
    <row r="39" spans="1:73" s="12" customFormat="1" ht="151.5" customHeight="1" x14ac:dyDescent="0.25">
      <c r="A39" s="1136"/>
      <c r="B39" s="1054"/>
      <c r="C39" s="1161"/>
      <c r="D39" s="1144"/>
      <c r="E39" s="1126"/>
      <c r="F39" s="573" t="s">
        <v>359</v>
      </c>
      <c r="G39" s="1144"/>
      <c r="H39" s="1129"/>
      <c r="I39" s="1054"/>
      <c r="J39" s="578"/>
      <c r="K39" s="1129"/>
      <c r="L39" s="165" t="s">
        <v>360</v>
      </c>
      <c r="M39" s="599" t="s">
        <v>168</v>
      </c>
      <c r="N39" s="599" t="s">
        <v>170</v>
      </c>
      <c r="O39" s="599" t="s">
        <v>108</v>
      </c>
      <c r="P39" s="73">
        <f t="shared" si="28"/>
        <v>15</v>
      </c>
      <c r="Q39" s="599" t="s">
        <v>113</v>
      </c>
      <c r="R39" s="73">
        <f t="shared" si="29"/>
        <v>15</v>
      </c>
      <c r="S39" s="599" t="s">
        <v>115</v>
      </c>
      <c r="T39" s="73">
        <f t="shared" si="30"/>
        <v>15</v>
      </c>
      <c r="U39" s="575" t="s">
        <v>126</v>
      </c>
      <c r="V39" s="73">
        <f t="shared" si="31"/>
        <v>10</v>
      </c>
      <c r="W39" s="575" t="s">
        <v>117</v>
      </c>
      <c r="X39" s="73">
        <f t="shared" si="32"/>
        <v>15</v>
      </c>
      <c r="Y39" s="575" t="s">
        <v>119</v>
      </c>
      <c r="Z39" s="73">
        <f t="shared" si="33"/>
        <v>15</v>
      </c>
      <c r="AA39" s="575" t="s">
        <v>121</v>
      </c>
      <c r="AB39" s="73">
        <f t="shared" si="34"/>
        <v>10</v>
      </c>
      <c r="AC39" s="73">
        <f t="shared" si="24"/>
        <v>95</v>
      </c>
      <c r="AD39" s="601" t="str">
        <f t="shared" si="25"/>
        <v>Moderado</v>
      </c>
      <c r="AE39" s="601" t="s">
        <v>162</v>
      </c>
      <c r="AF39" s="601" t="str">
        <f t="shared" si="19"/>
        <v>fuerte</v>
      </c>
      <c r="AG39" s="601" t="str">
        <f t="shared" si="7"/>
        <v/>
      </c>
      <c r="AH39" s="601" t="str">
        <f t="shared" si="8"/>
        <v/>
      </c>
      <c r="AI39" s="601" t="str">
        <f t="shared" si="9"/>
        <v/>
      </c>
      <c r="AJ39" s="601" t="str">
        <f t="shared" si="10"/>
        <v>moderado</v>
      </c>
      <c r="AK39" s="601" t="str">
        <f t="shared" si="11"/>
        <v/>
      </c>
      <c r="AL39" s="601" t="str">
        <f t="shared" si="12"/>
        <v/>
      </c>
      <c r="AM39" s="601" t="str">
        <f t="shared" si="13"/>
        <v/>
      </c>
      <c r="AN39" s="601" t="str">
        <f t="shared" si="14"/>
        <v/>
      </c>
      <c r="AO39" s="601" t="str">
        <f t="shared" si="15"/>
        <v/>
      </c>
      <c r="AP39" s="601" t="str">
        <f t="shared" si="20"/>
        <v>moderado</v>
      </c>
      <c r="AQ39" s="1054"/>
      <c r="AR39" s="1053"/>
      <c r="AS39" s="630" t="str">
        <f>IF(AND($M39="Directamente",'[1] Riesgos Gestión'!$AR38="fuerte"),2,"")</f>
        <v/>
      </c>
      <c r="AT39" s="630" t="str">
        <f>IF(AND($N39="Directamente",'[1] Riesgos Gestión'!$AR38="fuerte"),2,"")</f>
        <v/>
      </c>
      <c r="AU39" s="630" t="str">
        <f>IF(AND($M39="Directamente",'[1] Riesgos Gestión'!$AR38="No disminuye"),2,"")</f>
        <v/>
      </c>
      <c r="AV39" s="630" t="str">
        <f>IF(AND($N39="Indirectamente",'[1] Riesgos Gestión'!$AR38="fuerte"),1,"")</f>
        <v/>
      </c>
      <c r="AW39" s="630" t="str">
        <f>IF(AND($N39="No disminuye",'[1] Riesgos Gestión'!$AR38="fuerte"),0,"")</f>
        <v/>
      </c>
      <c r="AX39" s="630" t="str">
        <f>IF(AND($N39="Directamente",'[1] Riesgos Gestión'!$AR38="Moderado"),2,"")</f>
        <v/>
      </c>
      <c r="AY39" s="630" t="str">
        <f>IF(AND($M39="Directamente",'[1] Riesgos Gestión'!$AR38="Moderado"),1,"")</f>
        <v/>
      </c>
      <c r="AZ39" s="630" t="str">
        <f>IF(AND($N39="Indirectamente",'[1] Riesgos Gestión'!$AR38="Moderado"),1,"")</f>
        <v/>
      </c>
      <c r="BA39" s="630" t="str">
        <f>IF(AND($M39="No disminuye",'[1] Riesgos Gestión'!$AR38="Moderado"),1,"")</f>
        <v/>
      </c>
      <c r="BB39" s="630" t="str">
        <f>IF(AND($N39="No disminuye",'[1] Riesgos Gestión'!$AR38="Moderado"),0,"")</f>
        <v/>
      </c>
      <c r="BC39" s="1053"/>
      <c r="BD39" s="1053" t="str">
        <f t="shared" si="16"/>
        <v/>
      </c>
      <c r="BE39" s="1145"/>
      <c r="BF39" s="1053">
        <f t="shared" si="22"/>
        <v>0</v>
      </c>
      <c r="BG39" s="1133" t="e">
        <f>VLOOKUP(BE39&amp;"-"&amp;BF39,zona,2,0)</f>
        <v>#N/A</v>
      </c>
      <c r="BH39" s="665" t="s">
        <v>1202</v>
      </c>
      <c r="BI39" s="179" t="s">
        <v>1125</v>
      </c>
      <c r="BJ39" s="666" t="s">
        <v>1179</v>
      </c>
      <c r="BK39" s="1050"/>
      <c r="BL39" s="537"/>
      <c r="BM39" s="594"/>
      <c r="BN39" s="184"/>
      <c r="BO39" s="571"/>
      <c r="BP39" s="526"/>
      <c r="BQ39" s="594"/>
      <c r="BR39" s="607"/>
      <c r="BS39" s="571"/>
      <c r="BT39" s="632"/>
      <c r="BU39" s="632"/>
    </row>
    <row r="40" spans="1:73" s="12" customFormat="1" ht="145.5" customHeight="1" thickBot="1" x14ac:dyDescent="0.3">
      <c r="A40" s="1136"/>
      <c r="B40" s="1054"/>
      <c r="C40" s="1161"/>
      <c r="D40" s="1144"/>
      <c r="E40" s="1126"/>
      <c r="F40" s="573" t="s">
        <v>361</v>
      </c>
      <c r="G40" s="1144"/>
      <c r="H40" s="1129"/>
      <c r="I40" s="1054"/>
      <c r="J40" s="578" t="str">
        <f>CONCATENATE(H40,"-",I40)</f>
        <v>-</v>
      </c>
      <c r="K40" s="1129"/>
      <c r="L40" s="573" t="s">
        <v>362</v>
      </c>
      <c r="M40" s="599" t="s">
        <v>168</v>
      </c>
      <c r="N40" s="599" t="s">
        <v>170</v>
      </c>
      <c r="O40" s="599" t="s">
        <v>108</v>
      </c>
      <c r="P40" s="73">
        <f t="shared" si="28"/>
        <v>15</v>
      </c>
      <c r="Q40" s="599" t="s">
        <v>113</v>
      </c>
      <c r="R40" s="73">
        <f t="shared" si="29"/>
        <v>15</v>
      </c>
      <c r="S40" s="599" t="s">
        <v>115</v>
      </c>
      <c r="T40" s="73">
        <f t="shared" si="30"/>
        <v>15</v>
      </c>
      <c r="U40" s="575" t="s">
        <v>125</v>
      </c>
      <c r="V40" s="73">
        <f t="shared" si="31"/>
        <v>15</v>
      </c>
      <c r="W40" s="575" t="s">
        <v>117</v>
      </c>
      <c r="X40" s="73">
        <f t="shared" si="32"/>
        <v>15</v>
      </c>
      <c r="Y40" s="575" t="s">
        <v>119</v>
      </c>
      <c r="Z40" s="73">
        <f t="shared" si="33"/>
        <v>15</v>
      </c>
      <c r="AA40" s="575" t="s">
        <v>121</v>
      </c>
      <c r="AB40" s="73">
        <f t="shared" si="34"/>
        <v>10</v>
      </c>
      <c r="AC40" s="73">
        <f t="shared" si="24"/>
        <v>100</v>
      </c>
      <c r="AD40" s="601" t="str">
        <f t="shared" si="25"/>
        <v>fuerte</v>
      </c>
      <c r="AE40" s="601" t="s">
        <v>164</v>
      </c>
      <c r="AF40" s="601" t="str">
        <f t="shared" si="19"/>
        <v>débil</v>
      </c>
      <c r="AG40" s="601" t="str">
        <f t="shared" si="7"/>
        <v/>
      </c>
      <c r="AH40" s="601" t="str">
        <f t="shared" si="8"/>
        <v/>
      </c>
      <c r="AI40" s="601" t="str">
        <f t="shared" si="9"/>
        <v>débil</v>
      </c>
      <c r="AJ40" s="601" t="str">
        <f t="shared" si="10"/>
        <v/>
      </c>
      <c r="AK40" s="601" t="str">
        <f t="shared" si="11"/>
        <v/>
      </c>
      <c r="AL40" s="601" t="str">
        <f t="shared" si="12"/>
        <v/>
      </c>
      <c r="AM40" s="601" t="str">
        <f t="shared" si="13"/>
        <v/>
      </c>
      <c r="AN40" s="601" t="str">
        <f t="shared" si="14"/>
        <v/>
      </c>
      <c r="AO40" s="601" t="str">
        <f t="shared" si="15"/>
        <v/>
      </c>
      <c r="AP40" s="601" t="str">
        <f t="shared" si="20"/>
        <v>débil</v>
      </c>
      <c r="AQ40" s="1054"/>
      <c r="AR40" s="1053"/>
      <c r="AS40" s="630" t="str">
        <f>IF(AND($M40="Directamente",'[1] Riesgos Gestión'!$AR39="fuerte"),2,"")</f>
        <v/>
      </c>
      <c r="AT40" s="630" t="str">
        <f>IF(AND($N40="Directamente",'[1] Riesgos Gestión'!$AR39="fuerte"),2,"")</f>
        <v/>
      </c>
      <c r="AU40" s="630" t="str">
        <f>IF(AND($M40="Directamente",'[1] Riesgos Gestión'!$AR39="No disminuye"),2,"")</f>
        <v/>
      </c>
      <c r="AV40" s="630" t="str">
        <f>IF(AND($N40="Indirectamente",'[1] Riesgos Gestión'!$AR39="fuerte"),1,"")</f>
        <v/>
      </c>
      <c r="AW40" s="630" t="str">
        <f>IF(AND($N40="No disminuye",'[1] Riesgos Gestión'!$AR39="fuerte"),0,"")</f>
        <v/>
      </c>
      <c r="AX40" s="630" t="str">
        <f>IF(AND($N40="Directamente",'[1] Riesgos Gestión'!$AR39="Moderado"),2,"")</f>
        <v/>
      </c>
      <c r="AY40" s="630" t="str">
        <f>IF(AND($M40="Directamente",'[1] Riesgos Gestión'!$AR39="Moderado"),1,"")</f>
        <v/>
      </c>
      <c r="AZ40" s="630" t="str">
        <f>IF(AND($N40="Indirectamente",'[1] Riesgos Gestión'!$AR39="Moderado"),1,"")</f>
        <v/>
      </c>
      <c r="BA40" s="630" t="str">
        <f>IF(AND($M40="No disminuye",'[1] Riesgos Gestión'!$AR39="Moderado"),1,"")</f>
        <v/>
      </c>
      <c r="BB40" s="630" t="str">
        <f>IF(AND($N40="No disminuye",'[1] Riesgos Gestión'!$AR39="Moderado"),0,"")</f>
        <v/>
      </c>
      <c r="BC40" s="1053"/>
      <c r="BD40" s="1053" t="str">
        <f t="shared" si="16"/>
        <v/>
      </c>
      <c r="BE40" s="1131"/>
      <c r="BF40" s="1053">
        <f t="shared" si="22"/>
        <v>0</v>
      </c>
      <c r="BG40" s="1133" t="e">
        <f>VLOOKUP(BE40&amp;"-"&amp;BF40,zona,2,0)</f>
        <v>#N/A</v>
      </c>
      <c r="BH40" s="665" t="s">
        <v>1116</v>
      </c>
      <c r="BI40" s="179" t="s">
        <v>1126</v>
      </c>
      <c r="BJ40" s="666" t="s">
        <v>1180</v>
      </c>
      <c r="BK40" s="1050"/>
      <c r="BL40" s="537"/>
      <c r="BM40" s="594"/>
      <c r="BN40" s="184"/>
      <c r="BO40" s="571"/>
      <c r="BP40" s="526"/>
      <c r="BQ40" s="594"/>
      <c r="BR40" s="525"/>
      <c r="BS40" s="571"/>
      <c r="BT40" s="632"/>
      <c r="BU40" s="632"/>
    </row>
    <row r="41" spans="1:73" s="12" customFormat="1" ht="116.25" customHeight="1" x14ac:dyDescent="0.25">
      <c r="A41" s="1136"/>
      <c r="B41" s="1054"/>
      <c r="C41" s="1161" t="str">
        <f>CONTEXTO!D170</f>
        <v xml:space="preserve">Pérdida por daño o hurto de los bienes de la entidad en uso de las dependencias </v>
      </c>
      <c r="D41" s="1144" t="s">
        <v>364</v>
      </c>
      <c r="E41" s="1126" t="s">
        <v>28</v>
      </c>
      <c r="F41" s="573" t="s">
        <v>365</v>
      </c>
      <c r="G41" s="1144" t="s">
        <v>366</v>
      </c>
      <c r="H41" s="1232">
        <f>'Probabilidad e Impacto'!E103</f>
        <v>2</v>
      </c>
      <c r="I41" s="1232">
        <f>'Probabilidad e Impacto'!H103</f>
        <v>3</v>
      </c>
      <c r="J41" s="578" t="str">
        <f>CONCATENATE(H41,"-",I41)</f>
        <v>2-3</v>
      </c>
      <c r="K41" s="1175" t="str">
        <f>VLOOKUP(J41,'Probabilidad e Impacto'!Y19:Z43,2,0)</f>
        <v>Moderado</v>
      </c>
      <c r="L41" s="114" t="s">
        <v>367</v>
      </c>
      <c r="M41" s="599" t="s">
        <v>168</v>
      </c>
      <c r="N41" s="599" t="s">
        <v>170</v>
      </c>
      <c r="O41" s="599" t="s">
        <v>108</v>
      </c>
      <c r="P41" s="73">
        <f t="shared" si="28"/>
        <v>15</v>
      </c>
      <c r="Q41" s="599" t="s">
        <v>113</v>
      </c>
      <c r="R41" s="73">
        <f t="shared" si="29"/>
        <v>15</v>
      </c>
      <c r="S41" s="599" t="s">
        <v>115</v>
      </c>
      <c r="T41" s="73">
        <f t="shared" si="30"/>
        <v>15</v>
      </c>
      <c r="U41" s="575" t="s">
        <v>125</v>
      </c>
      <c r="V41" s="73">
        <f t="shared" si="31"/>
        <v>15</v>
      </c>
      <c r="W41" s="575" t="s">
        <v>117</v>
      </c>
      <c r="X41" s="73">
        <f t="shared" si="32"/>
        <v>15</v>
      </c>
      <c r="Y41" s="575" t="s">
        <v>119</v>
      </c>
      <c r="Z41" s="73">
        <f t="shared" si="33"/>
        <v>15</v>
      </c>
      <c r="AA41" s="575" t="s">
        <v>123</v>
      </c>
      <c r="AB41" s="73">
        <f t="shared" si="34"/>
        <v>0</v>
      </c>
      <c r="AC41" s="73">
        <f t="shared" si="24"/>
        <v>90</v>
      </c>
      <c r="AD41" s="601" t="str">
        <f t="shared" si="25"/>
        <v>Moderado</v>
      </c>
      <c r="AE41" s="601" t="s">
        <v>164</v>
      </c>
      <c r="AF41" s="601" t="str">
        <f t="shared" si="19"/>
        <v>débil</v>
      </c>
      <c r="AG41" s="601" t="str">
        <f t="shared" si="7"/>
        <v/>
      </c>
      <c r="AH41" s="601" t="str">
        <f t="shared" si="8"/>
        <v/>
      </c>
      <c r="AI41" s="601" t="str">
        <f t="shared" si="9"/>
        <v/>
      </c>
      <c r="AJ41" s="601" t="str">
        <f t="shared" si="10"/>
        <v/>
      </c>
      <c r="AK41" s="601" t="str">
        <f t="shared" si="11"/>
        <v/>
      </c>
      <c r="AL41" s="601" t="str">
        <f t="shared" si="12"/>
        <v>débil</v>
      </c>
      <c r="AM41" s="601" t="str">
        <f t="shared" si="13"/>
        <v/>
      </c>
      <c r="AN41" s="601" t="str">
        <f t="shared" si="14"/>
        <v/>
      </c>
      <c r="AO41" s="601" t="str">
        <f t="shared" si="15"/>
        <v/>
      </c>
      <c r="AP41" s="601" t="str">
        <f t="shared" si="20"/>
        <v>débil</v>
      </c>
      <c r="AQ41" s="1054">
        <f>AVERAGE(AC41:AC42)</f>
        <v>92.5</v>
      </c>
      <c r="AR41" s="1053" t="str">
        <f>IF(AQ41&gt;=96,"fuerte",IF(AQ41&gt;=85,"moderado","débil"))</f>
        <v>moderado</v>
      </c>
      <c r="AS41" s="630" t="str">
        <f>IF(AND($M41="Directamente",'[1] Riesgos Gestión'!$AR40="fuerte"),2,"")</f>
        <v/>
      </c>
      <c r="AT41" s="630" t="str">
        <f>IF(AND($N41="Directamente",'[1] Riesgos Gestión'!$AR40="fuerte"),2,"")</f>
        <v/>
      </c>
      <c r="AU41" s="630" t="str">
        <f>IF(AND($M41="Directamente",'[1] Riesgos Gestión'!$AR40="No disminuye"),2,"")</f>
        <v/>
      </c>
      <c r="AV41" s="630" t="str">
        <f>IF(AND($N41="Indirectamente",'[1] Riesgos Gestión'!$AR40="fuerte"),1,"")</f>
        <v/>
      </c>
      <c r="AW41" s="630" t="str">
        <f>IF(AND($N41="No disminuye",'[1] Riesgos Gestión'!$AR40="fuerte"),0,"")</f>
        <v/>
      </c>
      <c r="AX41" s="630" t="str">
        <f>IF(AND($N41="Directamente",'[1] Riesgos Gestión'!$AR40="Moderado"),2,"")</f>
        <v/>
      </c>
      <c r="AY41" s="630">
        <f>IF(AND($M41="Directamente",'[1] Riesgos Gestión'!$AR40="Moderado"),1,"")</f>
        <v>1</v>
      </c>
      <c r="AZ41" s="630" t="str">
        <f>IF(AND($N41="Indirectamente",'[1] Riesgos Gestión'!$AR40="Moderado"),1,"")</f>
        <v/>
      </c>
      <c r="BA41" s="630" t="str">
        <f>IF(AND($M41="No disminuye",'[1] Riesgos Gestión'!$AR40="Moderado"),1,"")</f>
        <v/>
      </c>
      <c r="BB41" s="630">
        <f>IF(AND($N41="No disminuye",'[1] Riesgos Gestión'!$AR40="Moderado"),0,"")</f>
        <v>0</v>
      </c>
      <c r="BC41" s="1053"/>
      <c r="BD41" s="1053" t="str">
        <f t="shared" si="16"/>
        <v>0</v>
      </c>
      <c r="BE41" s="1130">
        <f t="shared" si="27"/>
        <v>2</v>
      </c>
      <c r="BF41" s="1054">
        <f t="shared" si="22"/>
        <v>3</v>
      </c>
      <c r="BG41" s="1183" t="str">
        <f>VLOOKUP(BE41&amp;"-"&amp;BF41,zona,2,0)</f>
        <v>Moderado</v>
      </c>
      <c r="BH41" s="667" t="s">
        <v>1080</v>
      </c>
      <c r="BI41" s="179" t="s">
        <v>1127</v>
      </c>
      <c r="BJ41" s="666" t="s">
        <v>1235</v>
      </c>
      <c r="BK41" s="1050" t="s">
        <v>190</v>
      </c>
      <c r="BL41" s="537"/>
      <c r="BM41" s="594"/>
      <c r="BN41" s="184"/>
      <c r="BO41" s="571"/>
      <c r="BP41" s="526"/>
      <c r="BQ41" s="594"/>
      <c r="BR41" s="643"/>
      <c r="BS41" s="571"/>
      <c r="BT41" s="632"/>
      <c r="BU41" s="632"/>
    </row>
    <row r="42" spans="1:73" s="12" customFormat="1" ht="106.5" customHeight="1" thickBot="1" x14ac:dyDescent="0.3">
      <c r="A42" s="1137"/>
      <c r="B42" s="1078"/>
      <c r="C42" s="1070"/>
      <c r="D42" s="1072"/>
      <c r="E42" s="1074"/>
      <c r="F42" s="155" t="s">
        <v>368</v>
      </c>
      <c r="G42" s="1072"/>
      <c r="H42" s="1233"/>
      <c r="I42" s="1233"/>
      <c r="J42" s="582"/>
      <c r="K42" s="1066"/>
      <c r="L42" s="185" t="s">
        <v>369</v>
      </c>
      <c r="M42" s="600" t="s">
        <v>168</v>
      </c>
      <c r="N42" s="600" t="s">
        <v>169</v>
      </c>
      <c r="O42" s="600" t="s">
        <v>108</v>
      </c>
      <c r="P42" s="110">
        <f t="shared" si="28"/>
        <v>15</v>
      </c>
      <c r="Q42" s="600" t="s">
        <v>113</v>
      </c>
      <c r="R42" s="110">
        <f t="shared" si="29"/>
        <v>15</v>
      </c>
      <c r="S42" s="600" t="s">
        <v>115</v>
      </c>
      <c r="T42" s="110">
        <f t="shared" si="30"/>
        <v>15</v>
      </c>
      <c r="U42" s="576" t="s">
        <v>126</v>
      </c>
      <c r="V42" s="110">
        <f t="shared" si="31"/>
        <v>10</v>
      </c>
      <c r="W42" s="576" t="s">
        <v>117</v>
      </c>
      <c r="X42" s="110">
        <f t="shared" si="32"/>
        <v>15</v>
      </c>
      <c r="Y42" s="576" t="s">
        <v>119</v>
      </c>
      <c r="Z42" s="110">
        <f t="shared" si="33"/>
        <v>15</v>
      </c>
      <c r="AA42" s="576" t="s">
        <v>121</v>
      </c>
      <c r="AB42" s="110">
        <f t="shared" si="34"/>
        <v>10</v>
      </c>
      <c r="AC42" s="110">
        <f t="shared" si="24"/>
        <v>95</v>
      </c>
      <c r="AD42" s="602" t="str">
        <f t="shared" si="25"/>
        <v>Moderado</v>
      </c>
      <c r="AE42" s="602" t="s">
        <v>162</v>
      </c>
      <c r="AF42" s="602" t="str">
        <f t="shared" si="19"/>
        <v>fuerte</v>
      </c>
      <c r="AG42" s="602" t="str">
        <f t="shared" si="7"/>
        <v/>
      </c>
      <c r="AH42" s="602" t="str">
        <f t="shared" si="8"/>
        <v/>
      </c>
      <c r="AI42" s="602" t="str">
        <f t="shared" si="9"/>
        <v/>
      </c>
      <c r="AJ42" s="602" t="str">
        <f t="shared" si="10"/>
        <v>moderado</v>
      </c>
      <c r="AK42" s="602" t="str">
        <f t="shared" si="11"/>
        <v/>
      </c>
      <c r="AL42" s="602" t="str">
        <f t="shared" si="12"/>
        <v/>
      </c>
      <c r="AM42" s="602" t="str">
        <f t="shared" si="13"/>
        <v/>
      </c>
      <c r="AN42" s="602" t="str">
        <f t="shared" si="14"/>
        <v/>
      </c>
      <c r="AO42" s="602" t="str">
        <f t="shared" si="15"/>
        <v/>
      </c>
      <c r="AP42" s="602" t="str">
        <f t="shared" si="20"/>
        <v>moderado</v>
      </c>
      <c r="AQ42" s="1078"/>
      <c r="AR42" s="1052"/>
      <c r="AS42" s="631" t="str">
        <f>IF(AND($M42="Directamente",'[1] Riesgos Gestión'!$AR41="fuerte"),2,"")</f>
        <v/>
      </c>
      <c r="AT42" s="631" t="str">
        <f>IF(AND($N42="Directamente",'[1] Riesgos Gestión'!$AR41="fuerte"),2,"")</f>
        <v/>
      </c>
      <c r="AU42" s="631" t="str">
        <f>IF(AND($M42="Directamente",'[1] Riesgos Gestión'!$AR41="No disminuye"),2,"")</f>
        <v/>
      </c>
      <c r="AV42" s="631" t="str">
        <f>IF(AND($N42="Indirectamente",'[1] Riesgos Gestión'!$AR41="fuerte"),1,"")</f>
        <v/>
      </c>
      <c r="AW42" s="631" t="str">
        <f>IF(AND($N42="No disminuye",'[1] Riesgos Gestión'!$AR41="fuerte"),0,"")</f>
        <v/>
      </c>
      <c r="AX42" s="631" t="str">
        <f>IF(AND($N42="Directamente",'[1] Riesgos Gestión'!$AR41="Moderado"),2,"")</f>
        <v/>
      </c>
      <c r="AY42" s="631" t="str">
        <f>IF(AND($M42="Directamente",'[1] Riesgos Gestión'!$AR41="Moderado"),1,"")</f>
        <v/>
      </c>
      <c r="AZ42" s="631" t="str">
        <f>IF(AND($N42="Indirectamente",'[1] Riesgos Gestión'!$AR41="Moderado"),1,"")</f>
        <v/>
      </c>
      <c r="BA42" s="631" t="str">
        <f>IF(AND($M42="No disminuye",'[1] Riesgos Gestión'!$AR41="Moderado"),1,"")</f>
        <v/>
      </c>
      <c r="BB42" s="631" t="str">
        <f>IF(AND($N42="No disminuye",'[1] Riesgos Gestión'!$AR41="Moderado"),0,"")</f>
        <v/>
      </c>
      <c r="BC42" s="1052"/>
      <c r="BD42" s="1052"/>
      <c r="BE42" s="1145"/>
      <c r="BF42" s="1078"/>
      <c r="BG42" s="1184"/>
      <c r="BH42" s="667" t="s">
        <v>1081</v>
      </c>
      <c r="BI42" s="179" t="s">
        <v>1128</v>
      </c>
      <c r="BJ42" s="666" t="s">
        <v>1181</v>
      </c>
      <c r="BK42" s="1050"/>
      <c r="BL42" s="537"/>
      <c r="BM42" s="165"/>
      <c r="BN42" s="184"/>
      <c r="BO42" s="571"/>
      <c r="BP42" s="526"/>
      <c r="BQ42" s="594"/>
      <c r="BR42" s="594"/>
      <c r="BS42" s="571"/>
      <c r="BT42" s="632"/>
      <c r="BU42" s="632"/>
    </row>
    <row r="43" spans="1:73" s="12" customFormat="1" ht="194.25" customHeight="1" x14ac:dyDescent="0.25">
      <c r="A43" s="1057" t="str">
        <f>CONTEXTO!C181</f>
        <v xml:space="preserve">Gestión Documental:
Administrar la documentación de archivo, recibida y producida por el DASCD, en todo tipo de soporte; mediante políticas y lineamientos de Gestión Documental, y según la normatividad archivística nacional y distrital,  desde su origen hasta la disposición final de los documentos, para garantizar la conservación y preservación de la memoria institucional de la Entidad. </v>
      </c>
      <c r="B43" s="1059" t="str">
        <f>CONTEXTO!C183</f>
        <v xml:space="preserve">Subdirector de Gestión Corporativa y Control Disciplinario / Líder de Gestión Documentos </v>
      </c>
      <c r="C43" s="1069" t="str">
        <f>CONTEXTO!D184</f>
        <v>Dificultad en el acceso y recuperación de los documentos de archivo de la Entidad</v>
      </c>
      <c r="D43" s="1071" t="s">
        <v>372</v>
      </c>
      <c r="E43" s="1073" t="s">
        <v>739</v>
      </c>
      <c r="F43" s="156" t="s">
        <v>373</v>
      </c>
      <c r="G43" s="1071" t="s">
        <v>374</v>
      </c>
      <c r="H43" s="1075">
        <f>'Probabilidad e Impacto'!E108</f>
        <v>4</v>
      </c>
      <c r="I43" s="1077">
        <f>'Probabilidad e Impacto'!H108</f>
        <v>2</v>
      </c>
      <c r="J43" s="617" t="str">
        <f>CONCATENATE(H43,"-",I43)</f>
        <v>4-2</v>
      </c>
      <c r="K43" s="1079" t="str">
        <f>VLOOKUP(J43,'Probabilidad e Impacto'!Y19:Z43,2,0)</f>
        <v>Alto</v>
      </c>
      <c r="L43" s="186" t="s">
        <v>375</v>
      </c>
      <c r="M43" s="590" t="s">
        <v>168</v>
      </c>
      <c r="N43" s="590" t="s">
        <v>170</v>
      </c>
      <c r="O43" s="590" t="s">
        <v>108</v>
      </c>
      <c r="P43" s="125">
        <f t="shared" si="28"/>
        <v>15</v>
      </c>
      <c r="Q43" s="590" t="s">
        <v>113</v>
      </c>
      <c r="R43" s="125">
        <f t="shared" si="29"/>
        <v>15</v>
      </c>
      <c r="S43" s="590" t="s">
        <v>115</v>
      </c>
      <c r="T43" s="125">
        <f t="shared" si="30"/>
        <v>15</v>
      </c>
      <c r="U43" s="592" t="s">
        <v>125</v>
      </c>
      <c r="V43" s="125">
        <f t="shared" si="31"/>
        <v>15</v>
      </c>
      <c r="W43" s="592" t="s">
        <v>117</v>
      </c>
      <c r="X43" s="125">
        <f t="shared" si="32"/>
        <v>15</v>
      </c>
      <c r="Y43" s="592" t="s">
        <v>119</v>
      </c>
      <c r="Z43" s="125">
        <f t="shared" si="33"/>
        <v>15</v>
      </c>
      <c r="AA43" s="592" t="s">
        <v>121</v>
      </c>
      <c r="AB43" s="125">
        <f t="shared" si="34"/>
        <v>10</v>
      </c>
      <c r="AC43" s="125">
        <f t="shared" ref="AC43:AC49" si="35">SUM(AB43,Z43,X43,V43,T43,R43,P43)</f>
        <v>100</v>
      </c>
      <c r="AD43" s="588" t="str">
        <f t="shared" ref="AD43:AD49" si="36">IF(AC43&lt;=85,"débil",IF(AC43&gt;=96,"fuerte","Moderado"))</f>
        <v>fuerte</v>
      </c>
      <c r="AE43" s="588" t="s">
        <v>162</v>
      </c>
      <c r="AF43" s="588" t="str">
        <f t="shared" ref="AF43:AF49" si="37">IF(AE43="El control se ejecuta de manera consistente por parte del responsable","fuerte",IF(AE43="El control se ejecuta algunas veces por parte del responsable","moderado",IF(AE43="El control No se ejecuta por parte del responsable","débil")))</f>
        <v>fuerte</v>
      </c>
      <c r="AG43" s="588" t="str">
        <f t="shared" si="7"/>
        <v>fuerte</v>
      </c>
      <c r="AH43" s="588" t="str">
        <f t="shared" si="8"/>
        <v/>
      </c>
      <c r="AI43" s="588" t="str">
        <f t="shared" si="9"/>
        <v/>
      </c>
      <c r="AJ43" s="602" t="str">
        <f>IF(AND($AD43="fuerte",$AF43="fuerte"),"fuerte","")</f>
        <v>fuerte</v>
      </c>
      <c r="AK43" s="588" t="str">
        <f t="shared" si="11"/>
        <v/>
      </c>
      <c r="AL43" s="588" t="str">
        <f t="shared" si="12"/>
        <v/>
      </c>
      <c r="AM43" s="588" t="str">
        <f t="shared" si="13"/>
        <v/>
      </c>
      <c r="AN43" s="588" t="str">
        <f t="shared" si="14"/>
        <v/>
      </c>
      <c r="AO43" s="588" t="str">
        <f t="shared" si="15"/>
        <v/>
      </c>
      <c r="AP43" s="588" t="str">
        <f>AG43&amp;AK43&amp;AL43&amp;AN43&amp;AO43&amp;AH43&amp;AI43&amp;AJ43&amp;AM43</f>
        <v>fuertefuerte</v>
      </c>
      <c r="AQ43" s="1077">
        <f>AVERAGE(AC43:AC44)</f>
        <v>100</v>
      </c>
      <c r="AR43" s="1051" t="str">
        <f>IF(AQ43&gt;=96,"fuerte",IF(AQ43&gt;=85,"moderado","débil"))</f>
        <v>fuerte</v>
      </c>
      <c r="AS43" s="630">
        <f>IF(AND($M43="Directamente",'[1] Riesgos Gestión'!$AR32="fuerte"),2,"")</f>
        <v>2</v>
      </c>
      <c r="AT43" s="630" t="str">
        <f>IF(AND($N43="Directamente",'[1] Riesgos Gestión'!$AR32="fuerte"),2,"")</f>
        <v/>
      </c>
      <c r="AU43" s="630" t="str">
        <f>IF(AND($M43="Directamente",'[1] Riesgos Gestión'!$AR32="No disminuye"),2,"")</f>
        <v/>
      </c>
      <c r="AV43" s="630" t="str">
        <f>IF(AND($N43="Indirectamente",'[1] Riesgos Gestión'!$AR32="fuerte"),1,"")</f>
        <v/>
      </c>
      <c r="AW43" s="630">
        <f>IF(AND($N43="No disminuye",'[1] Riesgos Gestión'!$AR32="fuerte"),0,"")</f>
        <v>0</v>
      </c>
      <c r="AX43" s="630" t="str">
        <f>IF(AND($N43="Directamente",'[1] Riesgos Gestión'!$AR32="Moderado"),2,"")</f>
        <v/>
      </c>
      <c r="AY43" s="630" t="str">
        <f>IF(AND($M43="Directamente",'[1] Riesgos Gestión'!$AR32="Moderado"),1,"")</f>
        <v/>
      </c>
      <c r="AZ43" s="630" t="str">
        <f>IF(AND($N43="Indirectamente",'[1] Riesgos Gestión'!$AR32="Moderado"),1,"")</f>
        <v/>
      </c>
      <c r="BA43" s="630" t="str">
        <f>IF(AND($M43="No disminuye",'[1] Riesgos Gestión'!$AR32="Moderado"),1,"")</f>
        <v/>
      </c>
      <c r="BB43" s="630" t="str">
        <f>IF(AND($N43="No disminuye",'[1] Riesgos Gestión'!$AR32="Moderado"),0,"")</f>
        <v/>
      </c>
      <c r="BC43" s="1053" t="str">
        <f>CONCATENATE(AS43&amp;AU43&amp;AY43&amp;BA43)</f>
        <v>2</v>
      </c>
      <c r="BD43" s="1053" t="str">
        <f>CONCATENATE(AT43&amp;AV43&amp;AW43&amp;AX43&amp;AZ43&amp;BB43)</f>
        <v>0</v>
      </c>
      <c r="BE43" s="1054">
        <f>IF(H43=1,1,IF(BC43="",H43,(H43-BC43)))</f>
        <v>2</v>
      </c>
      <c r="BF43" s="1054">
        <f>IF(BD43="",I43,(I43-BD43))</f>
        <v>2</v>
      </c>
      <c r="BG43" s="1055" t="str">
        <f>VLOOKUP(BE43&amp;"-"&amp;BF43,zona,2,0)</f>
        <v>Bajo</v>
      </c>
      <c r="BH43" s="179" t="s">
        <v>1111</v>
      </c>
      <c r="BI43" s="179" t="s">
        <v>1129</v>
      </c>
      <c r="BJ43" s="668" t="s">
        <v>1154</v>
      </c>
      <c r="BK43" s="1050" t="s">
        <v>190</v>
      </c>
      <c r="BL43" s="165"/>
      <c r="BM43" s="165"/>
      <c r="BN43" s="187"/>
      <c r="BO43" s="571"/>
      <c r="BP43" s="165"/>
      <c r="BQ43" s="165"/>
      <c r="BR43" s="187"/>
      <c r="BS43" s="571"/>
      <c r="BT43" s="632"/>
      <c r="BU43" s="632"/>
    </row>
    <row r="44" spans="1:73" s="12" customFormat="1" ht="252.75" customHeight="1" thickBot="1" x14ac:dyDescent="0.3">
      <c r="A44" s="1058"/>
      <c r="B44" s="1060"/>
      <c r="C44" s="1070"/>
      <c r="D44" s="1072"/>
      <c r="E44" s="1074"/>
      <c r="F44" s="157" t="s">
        <v>376</v>
      </c>
      <c r="G44" s="1072"/>
      <c r="H44" s="1076"/>
      <c r="I44" s="1078"/>
      <c r="J44" s="618" t="str">
        <f>CONCATENATE(H44,"-",I44)</f>
        <v>-</v>
      </c>
      <c r="K44" s="1080"/>
      <c r="L44" s="188" t="s">
        <v>377</v>
      </c>
      <c r="M44" s="600" t="s">
        <v>168</v>
      </c>
      <c r="N44" s="600" t="s">
        <v>170</v>
      </c>
      <c r="O44" s="600" t="s">
        <v>108</v>
      </c>
      <c r="P44" s="110">
        <f t="shared" si="28"/>
        <v>15</v>
      </c>
      <c r="Q44" s="600" t="s">
        <v>113</v>
      </c>
      <c r="R44" s="110">
        <f t="shared" si="29"/>
        <v>15</v>
      </c>
      <c r="S44" s="600" t="s">
        <v>115</v>
      </c>
      <c r="T44" s="110">
        <f t="shared" si="30"/>
        <v>15</v>
      </c>
      <c r="U44" s="576" t="s">
        <v>125</v>
      </c>
      <c r="V44" s="110">
        <f t="shared" si="31"/>
        <v>15</v>
      </c>
      <c r="W44" s="576" t="s">
        <v>117</v>
      </c>
      <c r="X44" s="110">
        <f t="shared" si="32"/>
        <v>15</v>
      </c>
      <c r="Y44" s="576" t="s">
        <v>119</v>
      </c>
      <c r="Z44" s="110">
        <f t="shared" si="33"/>
        <v>15</v>
      </c>
      <c r="AA44" s="576" t="s">
        <v>121</v>
      </c>
      <c r="AB44" s="110">
        <f t="shared" si="34"/>
        <v>10</v>
      </c>
      <c r="AC44" s="110">
        <f t="shared" si="35"/>
        <v>100</v>
      </c>
      <c r="AD44" s="602" t="str">
        <f t="shared" si="36"/>
        <v>fuerte</v>
      </c>
      <c r="AE44" s="602" t="s">
        <v>162</v>
      </c>
      <c r="AF44" s="602" t="str">
        <f t="shared" si="37"/>
        <v>fuerte</v>
      </c>
      <c r="AG44" s="602" t="str">
        <f t="shared" si="7"/>
        <v>fuerte</v>
      </c>
      <c r="AH44" s="602" t="str">
        <f t="shared" si="8"/>
        <v/>
      </c>
      <c r="AI44" s="602" t="str">
        <f t="shared" si="9"/>
        <v/>
      </c>
      <c r="AJ44" s="602" t="str">
        <f t="shared" ref="AJ44:AJ49" si="38">IF(AND($AD44="fuerte",$AF44="fuerte"),"fuerte","")</f>
        <v>fuerte</v>
      </c>
      <c r="AK44" s="602" t="str">
        <f t="shared" si="11"/>
        <v/>
      </c>
      <c r="AL44" s="602" t="str">
        <f t="shared" si="12"/>
        <v/>
      </c>
      <c r="AM44" s="602" t="str">
        <f t="shared" si="13"/>
        <v/>
      </c>
      <c r="AN44" s="602" t="str">
        <f t="shared" si="14"/>
        <v/>
      </c>
      <c r="AO44" s="602" t="str">
        <f t="shared" si="15"/>
        <v/>
      </c>
      <c r="AP44" s="602" t="str">
        <f>AG44&amp;AK44&amp;AL44&amp;AN44&amp;AO44&amp;AH44&amp;AI44&amp;AJ44&amp;AM44</f>
        <v>fuertefuerte</v>
      </c>
      <c r="AQ44" s="1078"/>
      <c r="AR44" s="1052"/>
      <c r="AS44" s="630" t="str">
        <f>IF(AND($M44="Directamente",'[1] Riesgos Gestión'!$AR33="fuerte"),2,"")</f>
        <v/>
      </c>
      <c r="AT44" s="630" t="str">
        <f>IF(AND($N44="Directamente",'[1] Riesgos Gestión'!$AR33="fuerte"),2,"")</f>
        <v/>
      </c>
      <c r="AU44" s="630" t="str">
        <f>IF(AND($M44="Directamente",'[1] Riesgos Gestión'!$AR33="No disminuye"),2,"")</f>
        <v/>
      </c>
      <c r="AV44" s="630" t="str">
        <f>IF(AND($N44="Indirectamente",'[1] Riesgos Gestión'!$AR33="fuerte"),1,"")</f>
        <v/>
      </c>
      <c r="AW44" s="630" t="str">
        <f>IF(AND($N44="No disminuye",'[1] Riesgos Gestión'!$AR33="fuerte"),0,"")</f>
        <v/>
      </c>
      <c r="AX44" s="630" t="str">
        <f>IF(AND($N44="Directamente",'[1] Riesgos Gestión'!$AR33="Moderado"),2,"")</f>
        <v/>
      </c>
      <c r="AY44" s="630" t="str">
        <f>IF(AND($M44="Directamente",'[1] Riesgos Gestión'!$AR33="Moderado"),1,"")</f>
        <v/>
      </c>
      <c r="AZ44" s="630" t="str">
        <f>IF(AND($N44="Indirectamente",'[1] Riesgos Gestión'!$AR33="Moderado"),1,"")</f>
        <v/>
      </c>
      <c r="BA44" s="630" t="str">
        <f>IF(AND($M44="No disminuye",'[1] Riesgos Gestión'!$AR33="Moderado"),1,"")</f>
        <v/>
      </c>
      <c r="BB44" s="630" t="str">
        <f>IF(AND($N44="No disminuye",'[1] Riesgos Gestión'!$AR33="Moderado"),0,"")</f>
        <v/>
      </c>
      <c r="BC44" s="1053"/>
      <c r="BD44" s="1053"/>
      <c r="BE44" s="1054"/>
      <c r="BF44" s="1054"/>
      <c r="BG44" s="1056"/>
      <c r="BH44" s="179" t="s">
        <v>1112</v>
      </c>
      <c r="BI44" s="179" t="s">
        <v>1203</v>
      </c>
      <c r="BJ44" s="669" t="s">
        <v>1236</v>
      </c>
      <c r="BK44" s="1050"/>
      <c r="BL44" s="165"/>
      <c r="BM44" s="165"/>
      <c r="BN44" s="184"/>
      <c r="BO44" s="571"/>
      <c r="BP44" s="165"/>
      <c r="BQ44" s="165"/>
      <c r="BR44" s="184"/>
      <c r="BS44" s="571"/>
      <c r="BT44" s="632"/>
      <c r="BU44" s="632"/>
    </row>
    <row r="45" spans="1:73" s="12" customFormat="1" ht="183.75" customHeight="1" x14ac:dyDescent="0.25">
      <c r="A45" s="1058"/>
      <c r="B45" s="1060"/>
      <c r="C45" s="1061" t="str">
        <f>CONTEXTO!D185</f>
        <v>Pérdida de información, deterioro o imposibilidad de consultar los documentos en soporte físico.</v>
      </c>
      <c r="D45" s="1063" t="s">
        <v>751</v>
      </c>
      <c r="E45" s="1062" t="s">
        <v>739</v>
      </c>
      <c r="F45" s="523" t="s">
        <v>752</v>
      </c>
      <c r="G45" s="1063" t="s">
        <v>756</v>
      </c>
      <c r="H45" s="1064">
        <f>'Probabilidad e Impacto'!E109</f>
        <v>1</v>
      </c>
      <c r="I45" s="1064">
        <f>'Probabilidad e Impacto'!H109</f>
        <v>3</v>
      </c>
      <c r="J45" s="1065" t="str">
        <f>CONCATENATE(H45,"-",I45)</f>
        <v>1-3</v>
      </c>
      <c r="K45" s="1066" t="str">
        <f>VLOOKUP(J45,'Probabilidad e Impacto'!Y19:Z43,2,0)</f>
        <v>Bajo</v>
      </c>
      <c r="L45" s="524" t="s">
        <v>1055</v>
      </c>
      <c r="M45" s="600" t="s">
        <v>168</v>
      </c>
      <c r="N45" s="600" t="s">
        <v>170</v>
      </c>
      <c r="O45" s="600" t="s">
        <v>709</v>
      </c>
      <c r="P45" s="110">
        <v>15</v>
      </c>
      <c r="Q45" s="600" t="s">
        <v>113</v>
      </c>
      <c r="R45" s="110">
        <f t="shared" si="29"/>
        <v>15</v>
      </c>
      <c r="S45" s="616" t="s">
        <v>115</v>
      </c>
      <c r="T45" s="110">
        <v>15</v>
      </c>
      <c r="U45" s="576" t="s">
        <v>125</v>
      </c>
      <c r="V45" s="522">
        <v>15</v>
      </c>
      <c r="W45" s="576" t="s">
        <v>117</v>
      </c>
      <c r="X45" s="110">
        <v>15</v>
      </c>
      <c r="Y45" s="576" t="s">
        <v>119</v>
      </c>
      <c r="Z45" s="522">
        <v>15</v>
      </c>
      <c r="AA45" s="576" t="s">
        <v>121</v>
      </c>
      <c r="AB45" s="522">
        <v>10</v>
      </c>
      <c r="AC45" s="110">
        <f t="shared" si="35"/>
        <v>100</v>
      </c>
      <c r="AD45" s="602" t="str">
        <f t="shared" si="36"/>
        <v>fuerte</v>
      </c>
      <c r="AE45" s="602" t="s">
        <v>162</v>
      </c>
      <c r="AF45" s="602" t="str">
        <f t="shared" si="37"/>
        <v>fuerte</v>
      </c>
      <c r="AG45" s="602" t="str">
        <f t="shared" si="7"/>
        <v>fuerte</v>
      </c>
      <c r="AH45" s="644"/>
      <c r="AI45" s="644"/>
      <c r="AJ45" s="602" t="str">
        <f t="shared" si="38"/>
        <v>fuerte</v>
      </c>
      <c r="AK45" s="644"/>
      <c r="AL45" s="644"/>
      <c r="AM45" s="644"/>
      <c r="AN45" s="644"/>
      <c r="AO45" s="644"/>
      <c r="AP45" s="644"/>
      <c r="AQ45" s="1145">
        <f>AVERAGE(AC45:AC49)</f>
        <v>100</v>
      </c>
      <c r="AR45" s="1199" t="str">
        <f>IF(AQ45&gt;=96,"fuerte",IF(AQ45&gt;=85,"moderado","débil"))</f>
        <v>fuerte</v>
      </c>
      <c r="AS45" s="630">
        <f>IF(AND($M45="Directamente",'[1] Riesgos Gestión'!$AR34="fuerte"),2,"")</f>
        <v>2</v>
      </c>
      <c r="AT45" s="630"/>
      <c r="AU45" s="630"/>
      <c r="AV45" s="630"/>
      <c r="AW45" s="630">
        <f>IF(AND($N45="No disminuye",'[1] Riesgos Gestión'!$AR34="fuerte"),0,"")</f>
        <v>0</v>
      </c>
      <c r="AX45" s="630"/>
      <c r="AY45" s="630"/>
      <c r="AZ45" s="630"/>
      <c r="BA45" s="630"/>
      <c r="BB45" s="630"/>
      <c r="BC45" s="159" t="str">
        <f>CONCATENATE(AS45&amp;AU45&amp;AY45&amp;BA45)</f>
        <v>2</v>
      </c>
      <c r="BD45" s="159" t="str">
        <f>CONCATENATE(AT45&amp;AV45&amp;AW45&amp;AX45&amp;AZ45&amp;BB45)</f>
        <v>0</v>
      </c>
      <c r="BE45" s="114">
        <f>IF(H45=1,1,IF(BC45="",H45,(H45-BC45)))</f>
        <v>1</v>
      </c>
      <c r="BF45" s="114">
        <f>IF(BD45="",I45,(I45-BD45))</f>
        <v>3</v>
      </c>
      <c r="BG45" s="1176" t="str">
        <f>VLOOKUP(BE45&amp;"-"&amp;BF45,zona,2,0)</f>
        <v>Bajo</v>
      </c>
      <c r="BH45" s="179" t="s">
        <v>1204</v>
      </c>
      <c r="BI45" s="179" t="s">
        <v>1205</v>
      </c>
      <c r="BJ45" s="669" t="s">
        <v>1206</v>
      </c>
      <c r="BK45" s="571" t="s">
        <v>190</v>
      </c>
      <c r="BL45" s="537"/>
      <c r="BM45" s="165"/>
      <c r="BN45" s="594"/>
      <c r="BO45" s="571"/>
      <c r="BP45" s="526"/>
      <c r="BQ45" s="594"/>
      <c r="BR45" s="594"/>
      <c r="BS45" s="571"/>
      <c r="BT45" s="632"/>
      <c r="BU45" s="632"/>
    </row>
    <row r="46" spans="1:73" s="12" customFormat="1" ht="138" customHeight="1" x14ac:dyDescent="0.25">
      <c r="A46" s="1058"/>
      <c r="B46" s="1060"/>
      <c r="C46" s="1061"/>
      <c r="D46" s="1063"/>
      <c r="E46" s="1062"/>
      <c r="F46" s="523" t="s">
        <v>753</v>
      </c>
      <c r="G46" s="1063"/>
      <c r="H46" s="1064"/>
      <c r="I46" s="1064"/>
      <c r="J46" s="1065"/>
      <c r="K46" s="1067"/>
      <c r="L46" s="524" t="s">
        <v>1056</v>
      </c>
      <c r="M46" s="600" t="s">
        <v>168</v>
      </c>
      <c r="N46" s="600" t="s">
        <v>170</v>
      </c>
      <c r="O46" s="600" t="s">
        <v>108</v>
      </c>
      <c r="P46" s="110">
        <v>15</v>
      </c>
      <c r="Q46" s="600" t="s">
        <v>113</v>
      </c>
      <c r="R46" s="110">
        <f t="shared" si="29"/>
        <v>15</v>
      </c>
      <c r="S46" s="616" t="s">
        <v>115</v>
      </c>
      <c r="T46" s="522">
        <v>15</v>
      </c>
      <c r="U46" s="576" t="s">
        <v>125</v>
      </c>
      <c r="V46" s="522">
        <v>15</v>
      </c>
      <c r="W46" s="576" t="s">
        <v>117</v>
      </c>
      <c r="X46" s="110">
        <v>15</v>
      </c>
      <c r="Y46" s="576" t="s">
        <v>119</v>
      </c>
      <c r="Z46" s="522">
        <v>15</v>
      </c>
      <c r="AA46" s="576" t="s">
        <v>121</v>
      </c>
      <c r="AB46" s="522">
        <v>10</v>
      </c>
      <c r="AC46" s="110">
        <f t="shared" si="35"/>
        <v>100</v>
      </c>
      <c r="AD46" s="602" t="str">
        <f t="shared" si="36"/>
        <v>fuerte</v>
      </c>
      <c r="AE46" s="602" t="s">
        <v>162</v>
      </c>
      <c r="AF46" s="602" t="str">
        <f t="shared" si="37"/>
        <v>fuerte</v>
      </c>
      <c r="AG46" s="602" t="str">
        <f t="shared" si="7"/>
        <v>fuerte</v>
      </c>
      <c r="AH46" s="644"/>
      <c r="AI46" s="644"/>
      <c r="AJ46" s="602" t="str">
        <f t="shared" si="38"/>
        <v>fuerte</v>
      </c>
      <c r="AK46" s="644"/>
      <c r="AL46" s="644"/>
      <c r="AM46" s="644"/>
      <c r="AN46" s="644"/>
      <c r="AO46" s="644"/>
      <c r="AP46" s="644"/>
      <c r="AQ46" s="1145"/>
      <c r="AR46" s="1200"/>
      <c r="AS46" s="630"/>
      <c r="AT46" s="630"/>
      <c r="AU46" s="630"/>
      <c r="AV46" s="630"/>
      <c r="AW46" s="630"/>
      <c r="AX46" s="630"/>
      <c r="AY46" s="630"/>
      <c r="AZ46" s="630"/>
      <c r="BA46" s="630"/>
      <c r="BB46" s="630"/>
      <c r="BC46" s="159"/>
      <c r="BD46" s="159"/>
      <c r="BE46" s="114"/>
      <c r="BF46" s="114"/>
      <c r="BG46" s="1177"/>
      <c r="BH46" s="179" t="s">
        <v>1113</v>
      </c>
      <c r="BI46" s="179" t="s">
        <v>1207</v>
      </c>
      <c r="BJ46" s="669" t="s">
        <v>1155</v>
      </c>
      <c r="BK46" s="571" t="s">
        <v>190</v>
      </c>
      <c r="BL46" s="537"/>
      <c r="BM46" s="165"/>
      <c r="BN46" s="594"/>
      <c r="BO46" s="571"/>
      <c r="BP46" s="526"/>
      <c r="BQ46" s="594"/>
      <c r="BR46" s="594"/>
      <c r="BS46" s="571"/>
      <c r="BT46" s="632"/>
      <c r="BU46" s="632"/>
    </row>
    <row r="47" spans="1:73" s="12" customFormat="1" ht="162.75" customHeight="1" x14ac:dyDescent="0.25">
      <c r="A47" s="1058"/>
      <c r="B47" s="1060"/>
      <c r="C47" s="1061"/>
      <c r="D47" s="1063"/>
      <c r="E47" s="1062"/>
      <c r="F47" s="523" t="s">
        <v>754</v>
      </c>
      <c r="G47" s="1063"/>
      <c r="H47" s="1064"/>
      <c r="I47" s="1064"/>
      <c r="J47" s="1065"/>
      <c r="K47" s="1067"/>
      <c r="L47" s="524" t="s">
        <v>757</v>
      </c>
      <c r="M47" s="600" t="s">
        <v>168</v>
      </c>
      <c r="N47" s="600" t="s">
        <v>170</v>
      </c>
      <c r="O47" s="600" t="s">
        <v>108</v>
      </c>
      <c r="P47" s="110">
        <v>15</v>
      </c>
      <c r="Q47" s="600" t="s">
        <v>113</v>
      </c>
      <c r="R47" s="110">
        <f t="shared" si="29"/>
        <v>15</v>
      </c>
      <c r="S47" s="616" t="s">
        <v>115</v>
      </c>
      <c r="T47" s="522">
        <v>15</v>
      </c>
      <c r="U47" s="576" t="s">
        <v>125</v>
      </c>
      <c r="V47" s="522">
        <v>15</v>
      </c>
      <c r="W47" s="576" t="s">
        <v>117</v>
      </c>
      <c r="X47" s="522">
        <v>15</v>
      </c>
      <c r="Y47" s="576" t="s">
        <v>119</v>
      </c>
      <c r="Z47" s="522">
        <v>15</v>
      </c>
      <c r="AA47" s="576" t="s">
        <v>121</v>
      </c>
      <c r="AB47" s="522">
        <v>10</v>
      </c>
      <c r="AC47" s="110">
        <f t="shared" si="35"/>
        <v>100</v>
      </c>
      <c r="AD47" s="602" t="str">
        <f t="shared" si="36"/>
        <v>fuerte</v>
      </c>
      <c r="AE47" s="602" t="s">
        <v>162</v>
      </c>
      <c r="AF47" s="602" t="str">
        <f t="shared" si="37"/>
        <v>fuerte</v>
      </c>
      <c r="AG47" s="602" t="str">
        <f t="shared" si="7"/>
        <v>fuerte</v>
      </c>
      <c r="AH47" s="644"/>
      <c r="AI47" s="644"/>
      <c r="AJ47" s="602" t="str">
        <f t="shared" si="38"/>
        <v>fuerte</v>
      </c>
      <c r="AK47" s="644"/>
      <c r="AL47" s="644"/>
      <c r="AM47" s="644"/>
      <c r="AN47" s="644"/>
      <c r="AO47" s="644"/>
      <c r="AP47" s="644"/>
      <c r="AQ47" s="1145"/>
      <c r="AR47" s="1200"/>
      <c r="AS47" s="630"/>
      <c r="AT47" s="630"/>
      <c r="AU47" s="630"/>
      <c r="AV47" s="630"/>
      <c r="AW47" s="630"/>
      <c r="AX47" s="630"/>
      <c r="AY47" s="630"/>
      <c r="AZ47" s="630"/>
      <c r="BA47" s="630"/>
      <c r="BB47" s="630"/>
      <c r="BC47" s="630"/>
      <c r="BD47" s="630"/>
      <c r="BE47" s="601"/>
      <c r="BF47" s="601"/>
      <c r="BG47" s="1177"/>
      <c r="BH47" s="179" t="s">
        <v>1075</v>
      </c>
      <c r="BI47" s="179" t="s">
        <v>1130</v>
      </c>
      <c r="BJ47" s="669" t="s">
        <v>1208</v>
      </c>
      <c r="BK47" s="571" t="s">
        <v>190</v>
      </c>
      <c r="BL47" s="537"/>
      <c r="BM47" s="165"/>
      <c r="BN47" s="594"/>
      <c r="BO47" s="571"/>
      <c r="BP47" s="526"/>
      <c r="BQ47" s="594"/>
      <c r="BR47" s="594"/>
      <c r="BS47" s="571"/>
      <c r="BT47" s="632"/>
      <c r="BU47" s="632"/>
    </row>
    <row r="48" spans="1:73" s="12" customFormat="1" ht="198.75" customHeight="1" x14ac:dyDescent="0.25">
      <c r="A48" s="1058"/>
      <c r="B48" s="1060"/>
      <c r="C48" s="1061"/>
      <c r="D48" s="1063"/>
      <c r="E48" s="1062"/>
      <c r="F48" s="523" t="s">
        <v>755</v>
      </c>
      <c r="G48" s="1063"/>
      <c r="H48" s="1064"/>
      <c r="I48" s="1064"/>
      <c r="J48" s="1065"/>
      <c r="K48" s="1067"/>
      <c r="L48" s="521" t="s">
        <v>1057</v>
      </c>
      <c r="M48" s="600" t="s">
        <v>168</v>
      </c>
      <c r="N48" s="600" t="s">
        <v>170</v>
      </c>
      <c r="O48" s="600" t="s">
        <v>108</v>
      </c>
      <c r="P48" s="110">
        <v>15</v>
      </c>
      <c r="Q48" s="600" t="s">
        <v>113</v>
      </c>
      <c r="R48" s="110">
        <f t="shared" si="29"/>
        <v>15</v>
      </c>
      <c r="S48" s="616" t="s">
        <v>115</v>
      </c>
      <c r="T48" s="522">
        <v>15</v>
      </c>
      <c r="U48" s="576" t="s">
        <v>125</v>
      </c>
      <c r="V48" s="522">
        <v>15</v>
      </c>
      <c r="W48" s="576" t="s">
        <v>117</v>
      </c>
      <c r="X48" s="522">
        <v>15</v>
      </c>
      <c r="Y48" s="576" t="s">
        <v>119</v>
      </c>
      <c r="Z48" s="522">
        <v>15</v>
      </c>
      <c r="AA48" s="576" t="s">
        <v>121</v>
      </c>
      <c r="AB48" s="522">
        <v>10</v>
      </c>
      <c r="AC48" s="110">
        <f t="shared" si="35"/>
        <v>100</v>
      </c>
      <c r="AD48" s="602" t="str">
        <f t="shared" si="36"/>
        <v>fuerte</v>
      </c>
      <c r="AE48" s="602" t="s">
        <v>162</v>
      </c>
      <c r="AF48" s="602" t="str">
        <f t="shared" si="37"/>
        <v>fuerte</v>
      </c>
      <c r="AG48" s="602" t="str">
        <f t="shared" si="7"/>
        <v>fuerte</v>
      </c>
      <c r="AH48" s="644"/>
      <c r="AI48" s="644"/>
      <c r="AJ48" s="602" t="str">
        <f t="shared" si="38"/>
        <v>fuerte</v>
      </c>
      <c r="AK48" s="644"/>
      <c r="AL48" s="644"/>
      <c r="AM48" s="644"/>
      <c r="AN48" s="644"/>
      <c r="AO48" s="644"/>
      <c r="AP48" s="644"/>
      <c r="AQ48" s="1145"/>
      <c r="AR48" s="1200"/>
      <c r="AS48" s="630"/>
      <c r="AT48" s="630"/>
      <c r="AU48" s="630"/>
      <c r="AV48" s="630"/>
      <c r="AW48" s="630"/>
      <c r="AX48" s="630"/>
      <c r="AY48" s="630"/>
      <c r="AZ48" s="630"/>
      <c r="BA48" s="630"/>
      <c r="BB48" s="630"/>
      <c r="BC48" s="630"/>
      <c r="BD48" s="630"/>
      <c r="BE48" s="601"/>
      <c r="BF48" s="601"/>
      <c r="BG48" s="1177"/>
      <c r="BH48" s="179" t="s">
        <v>1074</v>
      </c>
      <c r="BI48" s="179" t="s">
        <v>1131</v>
      </c>
      <c r="BJ48" s="669" t="s">
        <v>1209</v>
      </c>
      <c r="BK48" s="571" t="s">
        <v>190</v>
      </c>
      <c r="BL48" s="537"/>
      <c r="BM48" s="165"/>
      <c r="BN48" s="594"/>
      <c r="BO48" s="571"/>
      <c r="BP48" s="526"/>
      <c r="BQ48" s="594"/>
      <c r="BR48" s="594"/>
      <c r="BS48" s="571"/>
      <c r="BT48" s="632"/>
      <c r="BU48" s="632"/>
    </row>
    <row r="49" spans="1:73" s="12" customFormat="1" ht="142.5" customHeight="1" thickBot="1" x14ac:dyDescent="0.3">
      <c r="A49" s="1058"/>
      <c r="B49" s="1060"/>
      <c r="C49" s="1061"/>
      <c r="D49" s="1063"/>
      <c r="E49" s="1062"/>
      <c r="F49" s="523" t="s">
        <v>1058</v>
      </c>
      <c r="G49" s="1063"/>
      <c r="H49" s="1064"/>
      <c r="I49" s="1064"/>
      <c r="J49" s="1065"/>
      <c r="K49" s="1068"/>
      <c r="L49" s="521" t="s">
        <v>758</v>
      </c>
      <c r="M49" s="600" t="s">
        <v>168</v>
      </c>
      <c r="N49" s="600" t="s">
        <v>170</v>
      </c>
      <c r="O49" s="600" t="s">
        <v>108</v>
      </c>
      <c r="P49" s="110">
        <v>15</v>
      </c>
      <c r="Q49" s="600" t="s">
        <v>113</v>
      </c>
      <c r="R49" s="110">
        <f t="shared" si="29"/>
        <v>15</v>
      </c>
      <c r="S49" s="616" t="s">
        <v>115</v>
      </c>
      <c r="T49" s="522">
        <v>15</v>
      </c>
      <c r="U49" s="576" t="s">
        <v>125</v>
      </c>
      <c r="V49" s="522">
        <v>15</v>
      </c>
      <c r="W49" s="576" t="s">
        <v>117</v>
      </c>
      <c r="X49" s="522">
        <v>15</v>
      </c>
      <c r="Y49" s="576" t="s">
        <v>119</v>
      </c>
      <c r="Z49" s="522">
        <v>15</v>
      </c>
      <c r="AA49" s="576" t="s">
        <v>121</v>
      </c>
      <c r="AB49" s="522">
        <v>10</v>
      </c>
      <c r="AC49" s="110">
        <f t="shared" si="35"/>
        <v>100</v>
      </c>
      <c r="AD49" s="602" t="str">
        <f t="shared" si="36"/>
        <v>fuerte</v>
      </c>
      <c r="AE49" s="602" t="s">
        <v>162</v>
      </c>
      <c r="AF49" s="602" t="str">
        <f t="shared" si="37"/>
        <v>fuerte</v>
      </c>
      <c r="AG49" s="602" t="str">
        <f t="shared" si="7"/>
        <v>fuerte</v>
      </c>
      <c r="AH49" s="644"/>
      <c r="AI49" s="644"/>
      <c r="AJ49" s="602" t="str">
        <f t="shared" si="38"/>
        <v>fuerte</v>
      </c>
      <c r="AK49" s="644"/>
      <c r="AL49" s="644"/>
      <c r="AM49" s="644"/>
      <c r="AN49" s="644"/>
      <c r="AO49" s="644"/>
      <c r="AP49" s="644"/>
      <c r="AQ49" s="1131"/>
      <c r="AR49" s="1201"/>
      <c r="AS49" s="645"/>
      <c r="AT49" s="645"/>
      <c r="AU49" s="645"/>
      <c r="AV49" s="645"/>
      <c r="AW49" s="645"/>
      <c r="AX49" s="645"/>
      <c r="AY49" s="645"/>
      <c r="AZ49" s="645"/>
      <c r="BA49" s="645"/>
      <c r="BB49" s="645"/>
      <c r="BC49" s="645"/>
      <c r="BD49" s="645"/>
      <c r="BE49" s="644"/>
      <c r="BF49" s="644"/>
      <c r="BG49" s="1178"/>
      <c r="BH49" s="179" t="s">
        <v>1073</v>
      </c>
      <c r="BI49" s="179" t="s">
        <v>1132</v>
      </c>
      <c r="BJ49" s="669" t="s">
        <v>1210</v>
      </c>
      <c r="BK49" s="571" t="s">
        <v>190</v>
      </c>
      <c r="BL49" s="632"/>
      <c r="BM49" s="165"/>
      <c r="BN49" s="594"/>
      <c r="BO49" s="571"/>
      <c r="BP49" s="526"/>
      <c r="BQ49" s="594"/>
      <c r="BR49" s="594"/>
      <c r="BS49" s="571"/>
      <c r="BT49" s="632"/>
      <c r="BU49" s="632"/>
    </row>
    <row r="50" spans="1:73" s="12" customFormat="1" ht="249" customHeight="1" thickBot="1" x14ac:dyDescent="0.3">
      <c r="A50" s="1185" t="str">
        <f>CONTEXTO!C196</f>
        <v>Gestión Financiera: 
Administrar, controlar y registrar los recursos financieros, mediante la  elaboración, ejecución y control del presupuesto, al igual que el reconocimiento y revelación de las transacciones y operaciones financieras, que permita presentar los  reportes e informes presupuestales, contables y estados financieros, para una adecuada rendición de cuentas y toma de decisiones para el efectivo cumplimiento de los objetivos estratégicos de la entidad</v>
      </c>
      <c r="B50" s="1189" t="str">
        <f>CONTEXTO!C198</f>
        <v xml:space="preserve">Subdirector de Gestión Corporativa y Control Disciplinario / Líder de Contabilidad y Líder de Presupuesto  </v>
      </c>
      <c r="C50" s="1193" t="str">
        <f>CONTEXTO!D199</f>
        <v xml:space="preserve">Imputación inadecuada  de rubros presupuestales en las ordenes de pago. </v>
      </c>
      <c r="D50" s="1071" t="s">
        <v>380</v>
      </c>
      <c r="E50" s="1073" t="s">
        <v>28</v>
      </c>
      <c r="F50" s="164" t="s">
        <v>381</v>
      </c>
      <c r="G50" s="1196" t="s">
        <v>382</v>
      </c>
      <c r="H50" s="1075">
        <f>'Probabilidad e Impacto'!E114</f>
        <v>3</v>
      </c>
      <c r="I50" s="1077">
        <f>'Probabilidad e Impacto'!H114</f>
        <v>3</v>
      </c>
      <c r="J50" s="581" t="str">
        <f t="shared" ref="J50:J55" si="39">CONCATENATE(H50,"-",I50)</f>
        <v>3-3</v>
      </c>
      <c r="K50" s="1075" t="str">
        <f>VLOOKUP(J50,'Probabilidad e Impacto'!Y19:Z43,2,0)</f>
        <v>Alto</v>
      </c>
      <c r="L50" s="158" t="s">
        <v>383</v>
      </c>
      <c r="M50" s="590" t="s">
        <v>168</v>
      </c>
      <c r="N50" s="590" t="s">
        <v>168</v>
      </c>
      <c r="O50" s="590" t="s">
        <v>108</v>
      </c>
      <c r="P50" s="125">
        <f t="shared" ref="P50:P55" si="40">IF(O50="","",(VLOOKUP(O50,valores,2,0)))</f>
        <v>15</v>
      </c>
      <c r="Q50" s="590" t="s">
        <v>113</v>
      </c>
      <c r="R50" s="125">
        <f t="shared" ref="R50:R55" si="41">VLOOKUP(Q50,valores,2,0)</f>
        <v>15</v>
      </c>
      <c r="S50" s="590" t="s">
        <v>115</v>
      </c>
      <c r="T50" s="125">
        <f t="shared" ref="T50:T55" si="42">VLOOKUP(S50,valores,2,0)</f>
        <v>15</v>
      </c>
      <c r="U50" s="592" t="s">
        <v>125</v>
      </c>
      <c r="V50" s="125">
        <f t="shared" ref="V50:V55" si="43">VLOOKUP(U50,valores,2,0)</f>
        <v>15</v>
      </c>
      <c r="W50" s="592" t="s">
        <v>117</v>
      </c>
      <c r="X50" s="125">
        <f t="shared" ref="X50:X55" si="44">VLOOKUP(W50,valores,2,0)</f>
        <v>15</v>
      </c>
      <c r="Y50" s="592" t="s">
        <v>119</v>
      </c>
      <c r="Z50" s="125">
        <f t="shared" ref="Z50:Z55" si="45">VLOOKUP(Y50,valores,2,0)</f>
        <v>15</v>
      </c>
      <c r="AA50" s="592" t="s">
        <v>121</v>
      </c>
      <c r="AB50" s="125">
        <f t="shared" ref="AB50:AB55" si="46">VLOOKUP(AA50,valores,2,0)</f>
        <v>10</v>
      </c>
      <c r="AC50" s="125">
        <f t="shared" si="24"/>
        <v>100</v>
      </c>
      <c r="AD50" s="588" t="str">
        <f t="shared" si="25"/>
        <v>fuerte</v>
      </c>
      <c r="AE50" s="646" t="s">
        <v>162</v>
      </c>
      <c r="AF50" s="588" t="str">
        <f t="shared" si="19"/>
        <v>fuerte</v>
      </c>
      <c r="AG50" s="588" t="str">
        <f t="shared" si="7"/>
        <v>fuerte</v>
      </c>
      <c r="AH50" s="588" t="str">
        <f t="shared" si="8"/>
        <v/>
      </c>
      <c r="AI50" s="588" t="str">
        <f t="shared" si="9"/>
        <v/>
      </c>
      <c r="AJ50" s="588" t="str">
        <f t="shared" si="10"/>
        <v/>
      </c>
      <c r="AK50" s="588" t="str">
        <f t="shared" si="11"/>
        <v/>
      </c>
      <c r="AL50" s="588" t="str">
        <f t="shared" si="12"/>
        <v/>
      </c>
      <c r="AM50" s="588" t="str">
        <f t="shared" si="13"/>
        <v/>
      </c>
      <c r="AN50" s="588" t="str">
        <f t="shared" si="14"/>
        <v/>
      </c>
      <c r="AO50" s="588" t="str">
        <f t="shared" si="15"/>
        <v/>
      </c>
      <c r="AP50" s="588" t="str">
        <f t="shared" si="20"/>
        <v>fuerte</v>
      </c>
      <c r="AQ50" s="1077">
        <f>AVERAGE(AC50:AC52)</f>
        <v>100</v>
      </c>
      <c r="AR50" s="1051" t="str">
        <f>IF(AQ50&gt;=96,"fuerte",IF(AQ50&gt;=85,"moderado","débil"))</f>
        <v>fuerte</v>
      </c>
      <c r="AS50" s="627">
        <f>IF(AND($M50="Directamente",'[1] Riesgos Gestión'!$AR44="fuerte"),2,"")</f>
        <v>2</v>
      </c>
      <c r="AT50" s="627">
        <f>IF(AND($N50="Directamente",'[1] Riesgos Gestión'!$AR44="fuerte"),2,"")</f>
        <v>2</v>
      </c>
      <c r="AU50" s="627" t="str">
        <f>IF(AND($M50="Directamente",'[1] Riesgos Gestión'!$AR44="No disminuye"),2,"")</f>
        <v/>
      </c>
      <c r="AV50" s="627" t="str">
        <f>IF(AND($N50="Indirectamente",'[1] Riesgos Gestión'!$AR44="fuerte"),1,"")</f>
        <v/>
      </c>
      <c r="AW50" s="627" t="str">
        <f>IF(AND($N50="No disminuye",'[1] Riesgos Gestión'!$AR44="fuerte"),0,"")</f>
        <v/>
      </c>
      <c r="AX50" s="627" t="str">
        <f>IF(AND($N50="Directamente",'[1] Riesgos Gestión'!$AR44="Moderado"),2,"")</f>
        <v/>
      </c>
      <c r="AY50" s="627" t="str">
        <f>IF(AND($M50="Directamente",'[1] Riesgos Gestión'!$AR44="Moderado"),1,"")</f>
        <v/>
      </c>
      <c r="AZ50" s="627" t="str">
        <f>IF(AND($N50="Indirectamente",'[1] Riesgos Gestión'!$AR44="Moderado"),1,"")</f>
        <v/>
      </c>
      <c r="BA50" s="627" t="str">
        <f>IF(AND($M50="No disminuye",'[1] Riesgos Gestión'!$AR44="Moderado"),1,"")</f>
        <v/>
      </c>
      <c r="BB50" s="627" t="str">
        <f>IF(AND($N50="No disminuye",'[1] Riesgos Gestión'!$AR44="Moderado"),0,"")</f>
        <v/>
      </c>
      <c r="BC50" s="1051" t="str">
        <f>CONCATENATE(AS50&amp;AU50&amp;AY50&amp;BA50)</f>
        <v>2</v>
      </c>
      <c r="BD50" s="1051" t="str">
        <f t="shared" si="16"/>
        <v>2</v>
      </c>
      <c r="BE50" s="1130">
        <f>IF(H50=1,1,IF(BC50="",H50,(H50-BC50)))</f>
        <v>1</v>
      </c>
      <c r="BF50" s="1051">
        <f t="shared" si="22"/>
        <v>1</v>
      </c>
      <c r="BG50" s="1132" t="str">
        <f t="shared" ref="BG50:BG58" si="47">VLOOKUP(BE50&amp;"-"&amp;BF50,zona,2,0)</f>
        <v>Bajo</v>
      </c>
      <c r="BH50" s="179" t="s">
        <v>1082</v>
      </c>
      <c r="BI50" s="179" t="s">
        <v>1133</v>
      </c>
      <c r="BJ50" s="179" t="s">
        <v>1182</v>
      </c>
      <c r="BK50" s="1050" t="s">
        <v>190</v>
      </c>
      <c r="BL50" s="179"/>
      <c r="BM50" s="594"/>
      <c r="BN50" s="573"/>
      <c r="BO50" s="571"/>
      <c r="BP50" s="189"/>
      <c r="BQ50" s="594"/>
      <c r="BR50" s="594"/>
      <c r="BS50" s="571"/>
      <c r="BT50" s="632"/>
      <c r="BU50" s="632"/>
    </row>
    <row r="51" spans="1:73" s="12" customFormat="1" ht="162.75" customHeight="1" x14ac:dyDescent="0.25">
      <c r="A51" s="1186"/>
      <c r="B51" s="1190"/>
      <c r="C51" s="1194"/>
      <c r="D51" s="1171"/>
      <c r="E51" s="1172"/>
      <c r="F51" s="1202" t="s">
        <v>384</v>
      </c>
      <c r="G51" s="1197"/>
      <c r="H51" s="1173"/>
      <c r="I51" s="1169"/>
      <c r="J51" s="577"/>
      <c r="K51" s="1173"/>
      <c r="L51" s="109" t="s">
        <v>1083</v>
      </c>
      <c r="M51" s="590" t="s">
        <v>168</v>
      </c>
      <c r="N51" s="590" t="s">
        <v>168</v>
      </c>
      <c r="O51" s="590" t="s">
        <v>108</v>
      </c>
      <c r="P51" s="125">
        <f>IF(O51="","",(VLOOKUP(O51,valores,2,0)))</f>
        <v>15</v>
      </c>
      <c r="Q51" s="590" t="s">
        <v>113</v>
      </c>
      <c r="R51" s="125">
        <f>VLOOKUP(Q51,valores,2,0)</f>
        <v>15</v>
      </c>
      <c r="S51" s="590" t="s">
        <v>115</v>
      </c>
      <c r="T51" s="125">
        <f>VLOOKUP(S51,valores,2,0)</f>
        <v>15</v>
      </c>
      <c r="U51" s="592" t="s">
        <v>125</v>
      </c>
      <c r="V51" s="125">
        <f>VLOOKUP(U51,valores,2,0)</f>
        <v>15</v>
      </c>
      <c r="W51" s="592" t="s">
        <v>117</v>
      </c>
      <c r="X51" s="125">
        <f>VLOOKUP(W51,valores,2,0)</f>
        <v>15</v>
      </c>
      <c r="Y51" s="592" t="s">
        <v>119</v>
      </c>
      <c r="Z51" s="125">
        <f>VLOOKUP(Y51,valores,2,0)</f>
        <v>15</v>
      </c>
      <c r="AA51" s="592" t="s">
        <v>121</v>
      </c>
      <c r="AB51" s="125">
        <f>VLOOKUP(AA51,valores,2,0)</f>
        <v>10</v>
      </c>
      <c r="AC51" s="125">
        <f t="shared" si="24"/>
        <v>100</v>
      </c>
      <c r="AD51" s="588" t="str">
        <f t="shared" si="25"/>
        <v>fuerte</v>
      </c>
      <c r="AE51" s="647" t="s">
        <v>162</v>
      </c>
      <c r="AF51" s="588" t="str">
        <f t="shared" si="19"/>
        <v>fuerte</v>
      </c>
      <c r="AG51" s="588" t="str">
        <f t="shared" si="7"/>
        <v>fuerte</v>
      </c>
      <c r="AH51" s="588" t="str">
        <f t="shared" si="8"/>
        <v/>
      </c>
      <c r="AI51" s="588" t="str">
        <f t="shared" si="9"/>
        <v/>
      </c>
      <c r="AJ51" s="588" t="str">
        <f t="shared" si="10"/>
        <v/>
      </c>
      <c r="AK51" s="588" t="str">
        <f t="shared" si="11"/>
        <v/>
      </c>
      <c r="AL51" s="588" t="str">
        <f t="shared" si="12"/>
        <v/>
      </c>
      <c r="AM51" s="588" t="str">
        <f t="shared" si="13"/>
        <v/>
      </c>
      <c r="AN51" s="588" t="str">
        <f t="shared" si="14"/>
        <v/>
      </c>
      <c r="AO51" s="588" t="str">
        <f t="shared" si="15"/>
        <v/>
      </c>
      <c r="AP51" s="588" t="str">
        <f t="shared" si="20"/>
        <v>fuerte</v>
      </c>
      <c r="AQ51" s="1169"/>
      <c r="AR51" s="1180"/>
      <c r="AS51" s="642"/>
      <c r="AT51" s="642"/>
      <c r="AU51" s="642"/>
      <c r="AV51" s="642"/>
      <c r="AW51" s="642"/>
      <c r="AX51" s="642"/>
      <c r="AY51" s="642"/>
      <c r="AZ51" s="642"/>
      <c r="BA51" s="642"/>
      <c r="BB51" s="642"/>
      <c r="BC51" s="1180"/>
      <c r="BD51" s="1180"/>
      <c r="BE51" s="1145"/>
      <c r="BF51" s="1180"/>
      <c r="BG51" s="1182"/>
      <c r="BH51" s="179" t="s">
        <v>1084</v>
      </c>
      <c r="BI51" s="179" t="s">
        <v>1134</v>
      </c>
      <c r="BJ51" s="179" t="s">
        <v>1237</v>
      </c>
      <c r="BK51" s="1050"/>
      <c r="BL51" s="179"/>
      <c r="BM51" s="594"/>
      <c r="BN51" s="573"/>
      <c r="BO51" s="571"/>
      <c r="BP51" s="526"/>
      <c r="BQ51" s="594"/>
      <c r="BR51" s="594"/>
      <c r="BS51" s="571"/>
      <c r="BT51" s="632"/>
      <c r="BU51" s="632"/>
    </row>
    <row r="52" spans="1:73" s="12" customFormat="1" ht="167.25" customHeight="1" thickBot="1" x14ac:dyDescent="0.3">
      <c r="A52" s="1187"/>
      <c r="B52" s="1191"/>
      <c r="C52" s="1195"/>
      <c r="D52" s="1144"/>
      <c r="E52" s="1126"/>
      <c r="F52" s="1203"/>
      <c r="G52" s="1198"/>
      <c r="H52" s="1129"/>
      <c r="I52" s="1054"/>
      <c r="J52" s="578"/>
      <c r="K52" s="1129"/>
      <c r="L52" s="109" t="s">
        <v>385</v>
      </c>
      <c r="M52" s="599" t="s">
        <v>168</v>
      </c>
      <c r="N52" s="599" t="s">
        <v>168</v>
      </c>
      <c r="O52" s="599" t="s">
        <v>108</v>
      </c>
      <c r="P52" s="73">
        <f>IF(O52="","",(VLOOKUP(O52,valores,2,0)))</f>
        <v>15</v>
      </c>
      <c r="Q52" s="599" t="s">
        <v>113</v>
      </c>
      <c r="R52" s="73">
        <f>VLOOKUP(Q52,valores,2,0)</f>
        <v>15</v>
      </c>
      <c r="S52" s="599" t="s">
        <v>115</v>
      </c>
      <c r="T52" s="73">
        <f>VLOOKUP(S52,valores,2,0)</f>
        <v>15</v>
      </c>
      <c r="U52" s="575" t="s">
        <v>125</v>
      </c>
      <c r="V52" s="73">
        <f>VLOOKUP(U52,valores,2,0)</f>
        <v>15</v>
      </c>
      <c r="W52" s="575" t="s">
        <v>117</v>
      </c>
      <c r="X52" s="73">
        <f>VLOOKUP(W52,valores,2,0)</f>
        <v>15</v>
      </c>
      <c r="Y52" s="575" t="s">
        <v>119</v>
      </c>
      <c r="Z52" s="73">
        <f>VLOOKUP(Y52,valores,2,0)</f>
        <v>15</v>
      </c>
      <c r="AA52" s="575" t="s">
        <v>121</v>
      </c>
      <c r="AB52" s="73">
        <f>VLOOKUP(AA52,valores,2,0)</f>
        <v>10</v>
      </c>
      <c r="AC52" s="73">
        <f t="shared" si="24"/>
        <v>100</v>
      </c>
      <c r="AD52" s="601" t="str">
        <f t="shared" si="25"/>
        <v>fuerte</v>
      </c>
      <c r="AE52" s="114" t="s">
        <v>162</v>
      </c>
      <c r="AF52" s="601" t="str">
        <f t="shared" si="19"/>
        <v>fuerte</v>
      </c>
      <c r="AG52" s="601" t="str">
        <f t="shared" si="7"/>
        <v>fuerte</v>
      </c>
      <c r="AH52" s="601" t="str">
        <f t="shared" si="8"/>
        <v/>
      </c>
      <c r="AI52" s="601" t="str">
        <f t="shared" si="9"/>
        <v/>
      </c>
      <c r="AJ52" s="601" t="str">
        <f t="shared" si="10"/>
        <v/>
      </c>
      <c r="AK52" s="601" t="str">
        <f t="shared" si="11"/>
        <v/>
      </c>
      <c r="AL52" s="601" t="str">
        <f t="shared" si="12"/>
        <v/>
      </c>
      <c r="AM52" s="601" t="str">
        <f t="shared" si="13"/>
        <v/>
      </c>
      <c r="AN52" s="601" t="str">
        <f t="shared" si="14"/>
        <v/>
      </c>
      <c r="AO52" s="601" t="str">
        <f t="shared" si="15"/>
        <v/>
      </c>
      <c r="AP52" s="601" t="str">
        <f t="shared" si="20"/>
        <v>fuerte</v>
      </c>
      <c r="AQ52" s="1054"/>
      <c r="AR52" s="1053"/>
      <c r="AS52" s="630" t="str">
        <f>IF(AND($M52="Directamente",'[1] Riesgos Gestión'!$AR46="fuerte"),2,"")</f>
        <v/>
      </c>
      <c r="AT52" s="630" t="str">
        <f>IF(AND($N52="Directamente",'[1] Riesgos Gestión'!$AR46="fuerte"),2,"")</f>
        <v/>
      </c>
      <c r="AU52" s="630" t="str">
        <f>IF(AND($M52="Directamente",'[1] Riesgos Gestión'!$AR46="No disminuye"),2,"")</f>
        <v/>
      </c>
      <c r="AV52" s="630" t="str">
        <f>IF(AND($N52="Indirectamente",'[1] Riesgos Gestión'!$AR46="fuerte"),1,"")</f>
        <v/>
      </c>
      <c r="AW52" s="630" t="str">
        <f>IF(AND($N52="No disminuye",'[1] Riesgos Gestión'!$AR46="fuerte"),0,"")</f>
        <v/>
      </c>
      <c r="AX52" s="630" t="str">
        <f>IF(AND($N52="Directamente",'[1] Riesgos Gestión'!$AR46="Moderado"),2,"")</f>
        <v/>
      </c>
      <c r="AY52" s="630" t="str">
        <f>IF(AND($M52="Directamente",'[1] Riesgos Gestión'!$AR46="Moderado"),1,"")</f>
        <v/>
      </c>
      <c r="AZ52" s="630" t="str">
        <f>IF(AND($N52="Indirectamente",'[1] Riesgos Gestión'!$AR46="Moderado"),1,"")</f>
        <v/>
      </c>
      <c r="BA52" s="630" t="str">
        <f>IF(AND($M52="No disminuye",'[1] Riesgos Gestión'!$AR46="Moderado"),1,"")</f>
        <v/>
      </c>
      <c r="BB52" s="630" t="str">
        <f>IF(AND($N52="No disminuye",'[1] Riesgos Gestión'!$AR46="Moderado"),0,"")</f>
        <v/>
      </c>
      <c r="BC52" s="1053"/>
      <c r="BD52" s="1053" t="str">
        <f t="shared" si="16"/>
        <v/>
      </c>
      <c r="BE52" s="1131"/>
      <c r="BF52" s="1053">
        <f t="shared" si="22"/>
        <v>0</v>
      </c>
      <c r="BG52" s="1133" t="e">
        <f t="shared" si="47"/>
        <v>#N/A</v>
      </c>
      <c r="BH52" s="179" t="s">
        <v>1238</v>
      </c>
      <c r="BI52" s="179" t="s">
        <v>1135</v>
      </c>
      <c r="BJ52" s="666" t="s">
        <v>1181</v>
      </c>
      <c r="BK52" s="1050"/>
      <c r="BL52" s="179"/>
      <c r="BM52" s="594"/>
      <c r="BN52" s="573"/>
      <c r="BO52" s="571"/>
      <c r="BP52" s="526"/>
      <c r="BQ52" s="594"/>
      <c r="BR52" s="594"/>
      <c r="BS52" s="571"/>
      <c r="BT52" s="632"/>
      <c r="BU52" s="632"/>
    </row>
    <row r="53" spans="1:73" s="12" customFormat="1" ht="151.5" customHeight="1" x14ac:dyDescent="0.25">
      <c r="A53" s="1187"/>
      <c r="B53" s="1191"/>
      <c r="C53" s="1161" t="str">
        <f>CONTEXTO!D200</f>
        <v xml:space="preserve">Generación de reportes y estados financieros inconsistentes </v>
      </c>
      <c r="D53" s="1144" t="s">
        <v>387</v>
      </c>
      <c r="E53" s="1126" t="s">
        <v>28</v>
      </c>
      <c r="F53" s="573" t="s">
        <v>388</v>
      </c>
      <c r="G53" s="1165" t="s">
        <v>389</v>
      </c>
      <c r="H53" s="1129">
        <f>'Probabilidad e Impacto'!E115</f>
        <v>3</v>
      </c>
      <c r="I53" s="1054">
        <f>'Probabilidad e Impacto'!H115</f>
        <v>3</v>
      </c>
      <c r="J53" s="578" t="str">
        <f t="shared" si="39"/>
        <v>3-3</v>
      </c>
      <c r="K53" s="1129" t="str">
        <f>VLOOKUP(J53,'Probabilidad e Impacto'!Y19:Z43,2,0)</f>
        <v>Alto</v>
      </c>
      <c r="L53" s="109" t="s">
        <v>390</v>
      </c>
      <c r="M53" s="599" t="s">
        <v>168</v>
      </c>
      <c r="N53" s="599" t="s">
        <v>168</v>
      </c>
      <c r="O53" s="599" t="s">
        <v>108</v>
      </c>
      <c r="P53" s="73">
        <f t="shared" si="40"/>
        <v>15</v>
      </c>
      <c r="Q53" s="599" t="s">
        <v>113</v>
      </c>
      <c r="R53" s="73">
        <f>VLOOKUP(Q53,valores,2,0)</f>
        <v>15</v>
      </c>
      <c r="S53" s="599" t="s">
        <v>115</v>
      </c>
      <c r="T53" s="73">
        <f t="shared" si="42"/>
        <v>15</v>
      </c>
      <c r="U53" s="575" t="s">
        <v>125</v>
      </c>
      <c r="V53" s="73">
        <f>VLOOKUP(U53,valores,2,0)</f>
        <v>15</v>
      </c>
      <c r="W53" s="575" t="s">
        <v>117</v>
      </c>
      <c r="X53" s="73">
        <f t="shared" si="44"/>
        <v>15</v>
      </c>
      <c r="Y53" s="575" t="s">
        <v>119</v>
      </c>
      <c r="Z53" s="73">
        <f t="shared" si="45"/>
        <v>15</v>
      </c>
      <c r="AA53" s="575" t="s">
        <v>121</v>
      </c>
      <c r="AB53" s="73">
        <f t="shared" si="46"/>
        <v>10</v>
      </c>
      <c r="AC53" s="73">
        <f t="shared" si="24"/>
        <v>100</v>
      </c>
      <c r="AD53" s="601" t="str">
        <f t="shared" si="25"/>
        <v>fuerte</v>
      </c>
      <c r="AE53" s="601" t="s">
        <v>162</v>
      </c>
      <c r="AF53" s="601" t="str">
        <f t="shared" si="19"/>
        <v>fuerte</v>
      </c>
      <c r="AG53" s="601" t="str">
        <f t="shared" si="7"/>
        <v>fuerte</v>
      </c>
      <c r="AH53" s="601" t="str">
        <f t="shared" si="8"/>
        <v/>
      </c>
      <c r="AI53" s="601" t="str">
        <f t="shared" si="9"/>
        <v/>
      </c>
      <c r="AJ53" s="601" t="str">
        <f t="shared" si="10"/>
        <v/>
      </c>
      <c r="AK53" s="601" t="str">
        <f t="shared" si="11"/>
        <v/>
      </c>
      <c r="AL53" s="601" t="str">
        <f t="shared" si="12"/>
        <v/>
      </c>
      <c r="AM53" s="601" t="str">
        <f t="shared" si="13"/>
        <v/>
      </c>
      <c r="AN53" s="601" t="str">
        <f t="shared" si="14"/>
        <v/>
      </c>
      <c r="AO53" s="601" t="str">
        <f t="shared" si="15"/>
        <v/>
      </c>
      <c r="AP53" s="601" t="str">
        <f t="shared" si="20"/>
        <v>fuerte</v>
      </c>
      <c r="AQ53" s="1054">
        <f>AVERAGE(AC53:AC55)</f>
        <v>98.333333333333329</v>
      </c>
      <c r="AR53" s="1053" t="str">
        <f>IF(AQ53&gt;=96,"fuerte",IF(AQ53&gt;=85,"moderado","débil"))</f>
        <v>fuerte</v>
      </c>
      <c r="AS53" s="630">
        <f>IF(AND($M53="Directamente",'[1] Riesgos Gestión'!$AR47="fuerte"),2,"")</f>
        <v>2</v>
      </c>
      <c r="AT53" s="630">
        <f>IF(AND($N53="Directamente",'[1] Riesgos Gestión'!$AR47="fuerte"),2,"")</f>
        <v>2</v>
      </c>
      <c r="AU53" s="630" t="str">
        <f>IF(AND($M53="Directamente",'[1] Riesgos Gestión'!$AR47="No disminuye"),2,"")</f>
        <v/>
      </c>
      <c r="AV53" s="630" t="str">
        <f>IF(AND($N53="Indirectamente",'[1] Riesgos Gestión'!$AR47="fuerte"),1,"")</f>
        <v/>
      </c>
      <c r="AW53" s="630" t="str">
        <f>IF(AND($N53="No disminuye",'[1] Riesgos Gestión'!$AR47="fuerte"),0,"")</f>
        <v/>
      </c>
      <c r="AX53" s="630" t="str">
        <f>IF(AND($N53="Directamente",'[1] Riesgos Gestión'!$AR47="Moderado"),2,"")</f>
        <v/>
      </c>
      <c r="AY53" s="630" t="str">
        <f>IF(AND($M53="Directamente",'[1] Riesgos Gestión'!$AR47="Moderado"),1,"")</f>
        <v/>
      </c>
      <c r="AZ53" s="630" t="str">
        <f>IF(AND($N53="Indirectamente",'[1] Riesgos Gestión'!$AR47="Moderado"),1,"")</f>
        <v/>
      </c>
      <c r="BA53" s="630" t="str">
        <f>IF(AND($M53="No disminuye",'[1] Riesgos Gestión'!$AR47="Moderado"),1,"")</f>
        <v/>
      </c>
      <c r="BB53" s="630" t="str">
        <f>IF(AND($N53="No disminuye",'[1] Riesgos Gestión'!$AR47="Moderado"),0,"")</f>
        <v/>
      </c>
      <c r="BC53" s="1053" t="str">
        <f>CONCATENATE(AS53&amp;AU53&amp;AY53&amp;BA53)</f>
        <v>2</v>
      </c>
      <c r="BD53" s="1053" t="str">
        <f t="shared" si="16"/>
        <v>2</v>
      </c>
      <c r="BE53" s="1130">
        <f>IF(H53=1,1,IF(BC53="",H53,(H53-BC53)))</f>
        <v>1</v>
      </c>
      <c r="BF53" s="1053">
        <f t="shared" si="22"/>
        <v>1</v>
      </c>
      <c r="BG53" s="1133" t="str">
        <f t="shared" si="47"/>
        <v>Bajo</v>
      </c>
      <c r="BH53" s="108" t="s">
        <v>1085</v>
      </c>
      <c r="BI53" s="179" t="s">
        <v>1136</v>
      </c>
      <c r="BJ53" s="666" t="s">
        <v>1183</v>
      </c>
      <c r="BK53" s="1050" t="s">
        <v>190</v>
      </c>
      <c r="BL53" s="573"/>
      <c r="BM53" s="594"/>
      <c r="BN53" s="573"/>
      <c r="BO53" s="571"/>
      <c r="BP53" s="189"/>
      <c r="BQ53" s="594"/>
      <c r="BR53" s="594"/>
      <c r="BS53" s="571"/>
      <c r="BT53" s="632"/>
      <c r="BU53" s="632"/>
    </row>
    <row r="54" spans="1:73" s="12" customFormat="1" ht="122.25" customHeight="1" x14ac:dyDescent="0.25">
      <c r="A54" s="1187"/>
      <c r="B54" s="1191"/>
      <c r="C54" s="1161"/>
      <c r="D54" s="1144"/>
      <c r="E54" s="1126"/>
      <c r="F54" s="573" t="s">
        <v>391</v>
      </c>
      <c r="G54" s="1165"/>
      <c r="H54" s="1129"/>
      <c r="I54" s="1054"/>
      <c r="J54" s="578" t="str">
        <f t="shared" si="39"/>
        <v>-</v>
      </c>
      <c r="K54" s="1129"/>
      <c r="L54" s="109" t="s">
        <v>392</v>
      </c>
      <c r="M54" s="599" t="s">
        <v>168</v>
      </c>
      <c r="N54" s="599" t="s">
        <v>168</v>
      </c>
      <c r="O54" s="599" t="s">
        <v>108</v>
      </c>
      <c r="P54" s="73">
        <f>IF(O54="","",(VLOOKUP(O54,valores,2,0)))</f>
        <v>15</v>
      </c>
      <c r="Q54" s="599" t="s">
        <v>113</v>
      </c>
      <c r="R54" s="73">
        <f t="shared" si="41"/>
        <v>15</v>
      </c>
      <c r="S54" s="599" t="s">
        <v>115</v>
      </c>
      <c r="T54" s="73">
        <f t="shared" si="42"/>
        <v>15</v>
      </c>
      <c r="U54" s="575" t="s">
        <v>125</v>
      </c>
      <c r="V54" s="73">
        <f t="shared" si="43"/>
        <v>15</v>
      </c>
      <c r="W54" s="575" t="s">
        <v>117</v>
      </c>
      <c r="X54" s="73">
        <f t="shared" si="44"/>
        <v>15</v>
      </c>
      <c r="Y54" s="575" t="s">
        <v>119</v>
      </c>
      <c r="Z54" s="73">
        <f t="shared" si="45"/>
        <v>15</v>
      </c>
      <c r="AA54" s="575" t="s">
        <v>121</v>
      </c>
      <c r="AB54" s="73">
        <f t="shared" si="46"/>
        <v>10</v>
      </c>
      <c r="AC54" s="73">
        <f t="shared" si="24"/>
        <v>100</v>
      </c>
      <c r="AD54" s="601" t="str">
        <f t="shared" si="25"/>
        <v>fuerte</v>
      </c>
      <c r="AE54" s="601" t="s">
        <v>162</v>
      </c>
      <c r="AF54" s="601" t="str">
        <f t="shared" si="19"/>
        <v>fuerte</v>
      </c>
      <c r="AG54" s="601" t="str">
        <f t="shared" si="7"/>
        <v>fuerte</v>
      </c>
      <c r="AH54" s="601" t="str">
        <f t="shared" si="8"/>
        <v/>
      </c>
      <c r="AI54" s="601" t="str">
        <f t="shared" si="9"/>
        <v/>
      </c>
      <c r="AJ54" s="601" t="str">
        <f t="shared" si="10"/>
        <v/>
      </c>
      <c r="AK54" s="601" t="str">
        <f t="shared" si="11"/>
        <v/>
      </c>
      <c r="AL54" s="601" t="str">
        <f t="shared" si="12"/>
        <v/>
      </c>
      <c r="AM54" s="601" t="str">
        <f t="shared" si="13"/>
        <v/>
      </c>
      <c r="AN54" s="601" t="str">
        <f t="shared" si="14"/>
        <v/>
      </c>
      <c r="AO54" s="601" t="str">
        <f t="shared" si="15"/>
        <v/>
      </c>
      <c r="AP54" s="601" t="str">
        <f t="shared" si="20"/>
        <v>fuerte</v>
      </c>
      <c r="AQ54" s="1054"/>
      <c r="AR54" s="1053"/>
      <c r="AS54" s="630" t="str">
        <f>IF(AND($M54="Directamente",'[1] Riesgos Gestión'!$AR48="fuerte"),2,"")</f>
        <v/>
      </c>
      <c r="AT54" s="630" t="str">
        <f>IF(AND($N54="Directamente",'[1] Riesgos Gestión'!$AR48="fuerte"),2,"")</f>
        <v/>
      </c>
      <c r="AU54" s="630" t="str">
        <f>IF(AND($M54="Directamente",'[1] Riesgos Gestión'!$AR48="No disminuye"),2,"")</f>
        <v/>
      </c>
      <c r="AV54" s="630" t="str">
        <f>IF(AND($N54="Indirectamente",'[1] Riesgos Gestión'!$AR48="fuerte"),1,"")</f>
        <v/>
      </c>
      <c r="AW54" s="630" t="str">
        <f>IF(AND($N54="No disminuye",'[1] Riesgos Gestión'!$AR48="fuerte"),0,"")</f>
        <v/>
      </c>
      <c r="AX54" s="630" t="str">
        <f>IF(AND($N54="Directamente",'[1] Riesgos Gestión'!$AR48="Moderado"),2,"")</f>
        <v/>
      </c>
      <c r="AY54" s="630" t="str">
        <f>IF(AND($M54="Directamente",'[1] Riesgos Gestión'!$AR48="Moderado"),1,"")</f>
        <v/>
      </c>
      <c r="AZ54" s="630" t="str">
        <f>IF(AND($N54="Indirectamente",'[1] Riesgos Gestión'!$AR48="Moderado"),1,"")</f>
        <v/>
      </c>
      <c r="BA54" s="630" t="str">
        <f>IF(AND($M54="No disminuye",'[1] Riesgos Gestión'!$AR48="Moderado"),1,"")</f>
        <v/>
      </c>
      <c r="BB54" s="630" t="str">
        <f>IF(AND($N54="No disminuye",'[1] Riesgos Gestión'!$AR48="Moderado"),0,"")</f>
        <v/>
      </c>
      <c r="BC54" s="1053"/>
      <c r="BD54" s="1053" t="str">
        <f t="shared" si="16"/>
        <v/>
      </c>
      <c r="BE54" s="1145"/>
      <c r="BF54" s="1053">
        <f t="shared" si="22"/>
        <v>0</v>
      </c>
      <c r="BG54" s="1133" t="e">
        <f t="shared" si="47"/>
        <v>#N/A</v>
      </c>
      <c r="BH54" s="108" t="s">
        <v>1086</v>
      </c>
      <c r="BI54" s="179" t="s">
        <v>1137</v>
      </c>
      <c r="BJ54" s="179" t="s">
        <v>1184</v>
      </c>
      <c r="BK54" s="1050"/>
      <c r="BL54" s="573"/>
      <c r="BM54" s="594"/>
      <c r="BN54" s="573"/>
      <c r="BO54" s="571"/>
      <c r="BP54" s="189"/>
      <c r="BQ54" s="594"/>
      <c r="BR54" s="594"/>
      <c r="BS54" s="571"/>
      <c r="BT54" s="632"/>
      <c r="BU54" s="632"/>
    </row>
    <row r="55" spans="1:73" s="12" customFormat="1" ht="267.75" customHeight="1" thickBot="1" x14ac:dyDescent="0.3">
      <c r="A55" s="1188"/>
      <c r="B55" s="1192"/>
      <c r="C55" s="1070"/>
      <c r="D55" s="1072"/>
      <c r="E55" s="1074"/>
      <c r="F55" s="574" t="s">
        <v>393</v>
      </c>
      <c r="G55" s="1207"/>
      <c r="H55" s="1076"/>
      <c r="I55" s="1078"/>
      <c r="J55" s="582" t="str">
        <f t="shared" si="39"/>
        <v>-</v>
      </c>
      <c r="K55" s="1076"/>
      <c r="L55" s="620" t="s">
        <v>394</v>
      </c>
      <c r="M55" s="600" t="s">
        <v>168</v>
      </c>
      <c r="N55" s="600" t="s">
        <v>168</v>
      </c>
      <c r="O55" s="600" t="s">
        <v>108</v>
      </c>
      <c r="P55" s="110">
        <f t="shared" si="40"/>
        <v>15</v>
      </c>
      <c r="Q55" s="600" t="s">
        <v>113</v>
      </c>
      <c r="R55" s="110">
        <f t="shared" si="41"/>
        <v>15</v>
      </c>
      <c r="S55" s="600" t="s">
        <v>115</v>
      </c>
      <c r="T55" s="110">
        <f t="shared" si="42"/>
        <v>15</v>
      </c>
      <c r="U55" s="576" t="s">
        <v>125</v>
      </c>
      <c r="V55" s="110">
        <f t="shared" si="43"/>
        <v>15</v>
      </c>
      <c r="W55" s="576" t="s">
        <v>117</v>
      </c>
      <c r="X55" s="110">
        <f t="shared" si="44"/>
        <v>15</v>
      </c>
      <c r="Y55" s="576" t="s">
        <v>119</v>
      </c>
      <c r="Z55" s="110">
        <f t="shared" si="45"/>
        <v>15</v>
      </c>
      <c r="AA55" s="576" t="s">
        <v>122</v>
      </c>
      <c r="AB55" s="110">
        <f t="shared" si="46"/>
        <v>5</v>
      </c>
      <c r="AC55" s="110">
        <f t="shared" si="24"/>
        <v>95</v>
      </c>
      <c r="AD55" s="602" t="str">
        <f t="shared" si="25"/>
        <v>Moderado</v>
      </c>
      <c r="AE55" s="602" t="s">
        <v>162</v>
      </c>
      <c r="AF55" s="602" t="str">
        <f t="shared" si="19"/>
        <v>fuerte</v>
      </c>
      <c r="AG55" s="602" t="str">
        <f t="shared" si="7"/>
        <v/>
      </c>
      <c r="AH55" s="602" t="str">
        <f t="shared" si="8"/>
        <v/>
      </c>
      <c r="AI55" s="602" t="str">
        <f t="shared" si="9"/>
        <v/>
      </c>
      <c r="AJ55" s="602" t="str">
        <f t="shared" si="10"/>
        <v>moderado</v>
      </c>
      <c r="AK55" s="602" t="str">
        <f t="shared" si="11"/>
        <v/>
      </c>
      <c r="AL55" s="602" t="str">
        <f t="shared" si="12"/>
        <v/>
      </c>
      <c r="AM55" s="602" t="str">
        <f t="shared" si="13"/>
        <v/>
      </c>
      <c r="AN55" s="602" t="str">
        <f t="shared" si="14"/>
        <v/>
      </c>
      <c r="AO55" s="602" t="str">
        <f t="shared" si="15"/>
        <v/>
      </c>
      <c r="AP55" s="602" t="str">
        <f t="shared" si="20"/>
        <v>moderado</v>
      </c>
      <c r="AQ55" s="1078"/>
      <c r="AR55" s="1052"/>
      <c r="AS55" s="631" t="str">
        <f>IF(AND($M55="Directamente",'[1] Riesgos Gestión'!$AR49="fuerte"),2,"")</f>
        <v/>
      </c>
      <c r="AT55" s="631" t="str">
        <f>IF(AND($N55="Directamente",'[1] Riesgos Gestión'!$AR49="fuerte"),2,"")</f>
        <v/>
      </c>
      <c r="AU55" s="631" t="str">
        <f>IF(AND($M55="Directamente",'[1] Riesgos Gestión'!$AR49="No disminuye"),2,"")</f>
        <v/>
      </c>
      <c r="AV55" s="631" t="str">
        <f>IF(AND($N55="Indirectamente",'[1] Riesgos Gestión'!$AR49="fuerte"),1,"")</f>
        <v/>
      </c>
      <c r="AW55" s="631" t="str">
        <f>IF(AND($N55="No disminuye",'[1] Riesgos Gestión'!$AR49="fuerte"),0,"")</f>
        <v/>
      </c>
      <c r="AX55" s="631" t="str">
        <f>IF(AND($N55="Directamente",'[1] Riesgos Gestión'!$AR49="Moderado"),2,"")</f>
        <v/>
      </c>
      <c r="AY55" s="631" t="str">
        <f>IF(AND($M55="Directamente",'[1] Riesgos Gestión'!$AR49="Moderado"),1,"")</f>
        <v/>
      </c>
      <c r="AZ55" s="631" t="str">
        <f>IF(AND($N55="Indirectamente",'[1] Riesgos Gestión'!$AR49="Moderado"),1,"")</f>
        <v/>
      </c>
      <c r="BA55" s="631" t="str">
        <f>IF(AND($M55="No disminuye",'[1] Riesgos Gestión'!$AR49="Moderado"),1,"")</f>
        <v/>
      </c>
      <c r="BB55" s="631" t="str">
        <f>IF(AND($N55="No disminuye",'[1] Riesgos Gestión'!$AR49="Moderado"),0,"")</f>
        <v/>
      </c>
      <c r="BC55" s="1052"/>
      <c r="BD55" s="1052" t="str">
        <f t="shared" si="16"/>
        <v/>
      </c>
      <c r="BE55" s="1131"/>
      <c r="BF55" s="1052">
        <f t="shared" si="22"/>
        <v>0</v>
      </c>
      <c r="BG55" s="1146" t="e">
        <f t="shared" si="47"/>
        <v>#N/A</v>
      </c>
      <c r="BH55" s="108" t="s">
        <v>1087</v>
      </c>
      <c r="BI55" s="179" t="s">
        <v>1138</v>
      </c>
      <c r="BJ55" s="179" t="s">
        <v>1239</v>
      </c>
      <c r="BK55" s="1050"/>
      <c r="BL55" s="573"/>
      <c r="BM55" s="594"/>
      <c r="BN55" s="573"/>
      <c r="BO55" s="571"/>
      <c r="BP55" s="189"/>
      <c r="BQ55" s="594"/>
      <c r="BR55" s="594"/>
      <c r="BS55" s="571"/>
      <c r="BT55" s="632"/>
      <c r="BU55" s="632"/>
    </row>
    <row r="56" spans="1:73" s="12" customFormat="1" ht="204" customHeight="1" x14ac:dyDescent="0.25">
      <c r="A56" s="1135" t="s">
        <v>1104</v>
      </c>
      <c r="B56" s="1077" t="str">
        <f>CONTEXTO!C213</f>
        <v xml:space="preserve">Subdirección Técnico jurídica / Líder del proceso de Gestión Contractual </v>
      </c>
      <c r="C56" s="1069" t="str">
        <f>CONTEXTO!D214</f>
        <v xml:space="preserve">Proveedores y/o contratistas de bienes y servicios que incumplan con  la pactado en los contratos y sus anexos. </v>
      </c>
      <c r="D56" s="1071" t="s">
        <v>397</v>
      </c>
      <c r="E56" s="1073" t="s">
        <v>27</v>
      </c>
      <c r="F56" s="584" t="s">
        <v>398</v>
      </c>
      <c r="G56" s="1206" t="s">
        <v>399</v>
      </c>
      <c r="H56" s="1075">
        <f>'Probabilidad e Impacto'!E120</f>
        <v>4</v>
      </c>
      <c r="I56" s="1077">
        <f>'Probabilidad e Impacto'!H120</f>
        <v>3</v>
      </c>
      <c r="J56" s="581" t="str">
        <f>CONCATENATE(H56,"-",I56)</f>
        <v>4-3</v>
      </c>
      <c r="K56" s="1075" t="str">
        <f>VLOOKUP(J56,'Probabilidad e Impacto'!Y19:Z43,2,0)</f>
        <v>Extrema</v>
      </c>
      <c r="L56" s="113" t="s">
        <v>780</v>
      </c>
      <c r="M56" s="590" t="s">
        <v>168</v>
      </c>
      <c r="N56" s="590" t="s">
        <v>168</v>
      </c>
      <c r="O56" s="590" t="s">
        <v>108</v>
      </c>
      <c r="P56" s="125">
        <f t="shared" ref="P56:P61" si="48">IF(O56="","",(VLOOKUP(O56,valores,2,0)))</f>
        <v>15</v>
      </c>
      <c r="Q56" s="590" t="s">
        <v>113</v>
      </c>
      <c r="R56" s="125">
        <f>VLOOKUP(Q56,valores,2,0)</f>
        <v>15</v>
      </c>
      <c r="S56" s="590" t="s">
        <v>115</v>
      </c>
      <c r="T56" s="125">
        <f t="shared" ref="T56:T68" si="49">VLOOKUP(S56,valores,2,0)</f>
        <v>15</v>
      </c>
      <c r="U56" s="592" t="s">
        <v>125</v>
      </c>
      <c r="V56" s="125">
        <f>VLOOKUP(U56,valores,2,0)</f>
        <v>15</v>
      </c>
      <c r="W56" s="592" t="s">
        <v>117</v>
      </c>
      <c r="X56" s="125">
        <f>VLOOKUP(W56,valores,2,0)</f>
        <v>15</v>
      </c>
      <c r="Y56" s="592" t="s">
        <v>119</v>
      </c>
      <c r="Z56" s="125">
        <f>VLOOKUP(Y56,valores,2,0)</f>
        <v>15</v>
      </c>
      <c r="AA56" s="592" t="s">
        <v>121</v>
      </c>
      <c r="AB56" s="125">
        <f>VLOOKUP(AA56,valores,2,0)</f>
        <v>10</v>
      </c>
      <c r="AC56" s="125">
        <f t="shared" si="24"/>
        <v>100</v>
      </c>
      <c r="AD56" s="588" t="str">
        <f t="shared" si="25"/>
        <v>fuerte</v>
      </c>
      <c r="AE56" s="588" t="s">
        <v>162</v>
      </c>
      <c r="AF56" s="588" t="str">
        <f t="shared" si="19"/>
        <v>fuerte</v>
      </c>
      <c r="AG56" s="588" t="str">
        <f t="shared" si="7"/>
        <v>fuerte</v>
      </c>
      <c r="AH56" s="588" t="str">
        <f t="shared" si="8"/>
        <v/>
      </c>
      <c r="AI56" s="588" t="str">
        <f t="shared" si="9"/>
        <v/>
      </c>
      <c r="AJ56" s="588" t="str">
        <f t="shared" si="10"/>
        <v/>
      </c>
      <c r="AK56" s="588" t="str">
        <f t="shared" si="11"/>
        <v/>
      </c>
      <c r="AL56" s="588" t="str">
        <f t="shared" si="12"/>
        <v/>
      </c>
      <c r="AM56" s="588" t="str">
        <f t="shared" si="13"/>
        <v/>
      </c>
      <c r="AN56" s="588" t="str">
        <f t="shared" si="14"/>
        <v/>
      </c>
      <c r="AO56" s="588" t="str">
        <f t="shared" si="15"/>
        <v/>
      </c>
      <c r="AP56" s="588" t="str">
        <f t="shared" si="20"/>
        <v>fuerte</v>
      </c>
      <c r="AQ56" s="1077">
        <f>AVERAGE(AC56:AC57)</f>
        <v>100</v>
      </c>
      <c r="AR56" s="1051" t="str">
        <f>IF(AQ56&gt;=96,"fuerte",IF(AQ56&gt;=85,"moderado","débil"))</f>
        <v>fuerte</v>
      </c>
      <c r="AS56" s="627">
        <f>IF(AND($M56="Directamente",'[1] Riesgos Gestión'!$AR50="fuerte"),2,"")</f>
        <v>2</v>
      </c>
      <c r="AT56" s="627">
        <f>IF(AND($N56="Directamente",'[1] Riesgos Gestión'!$AR50="fuerte"),2,"")</f>
        <v>2</v>
      </c>
      <c r="AU56" s="627" t="str">
        <f>IF(AND($M56="Directamente",'[1] Riesgos Gestión'!$AR50="No disminuye"),2,"")</f>
        <v/>
      </c>
      <c r="AV56" s="627" t="str">
        <f>IF(AND($N56="Indirectamente",'[1] Riesgos Gestión'!$AR50="fuerte"),1,"")</f>
        <v/>
      </c>
      <c r="AW56" s="627" t="str">
        <f>IF(AND($N56="No disminuye",'[1] Riesgos Gestión'!$AR50="fuerte"),0,"")</f>
        <v/>
      </c>
      <c r="AX56" s="627" t="str">
        <f>IF(AND($N56="Directamente",'[1] Riesgos Gestión'!$AR50="Moderado"),2,"")</f>
        <v/>
      </c>
      <c r="AY56" s="627" t="str">
        <f>IF(AND($M56="Directamente",'[1] Riesgos Gestión'!$AR50="Moderado"),1,"")</f>
        <v/>
      </c>
      <c r="AZ56" s="627" t="str">
        <f>IF(AND($N56="Indirectamente",'[1] Riesgos Gestión'!$AR50="Moderado"),1,"")</f>
        <v/>
      </c>
      <c r="BA56" s="627" t="str">
        <f>IF(AND($M56="No disminuye",'[1] Riesgos Gestión'!$AR50="Moderado"),1,"")</f>
        <v/>
      </c>
      <c r="BB56" s="627" t="str">
        <f>IF(AND($N56="No disminuye",'[1] Riesgos Gestión'!$AR50="Moderado"),0,"")</f>
        <v/>
      </c>
      <c r="BC56" s="1051" t="str">
        <f t="shared" ref="BC56:BC68" si="50">CONCATENATE(AS56&amp;AU56&amp;AY56&amp;BA56)</f>
        <v>2</v>
      </c>
      <c r="BD56" s="1051" t="str">
        <f t="shared" si="16"/>
        <v>2</v>
      </c>
      <c r="BE56" s="1130">
        <f>IF(H56=1,1,IF(BC56="",H56,(H56-BC56)))</f>
        <v>2</v>
      </c>
      <c r="BF56" s="1051">
        <f t="shared" si="22"/>
        <v>1</v>
      </c>
      <c r="BG56" s="1132" t="str">
        <f>VLOOKUP(BE56&amp;"-"&amp;BF56,zona,2,0)</f>
        <v>Bajo</v>
      </c>
      <c r="BH56" s="664" t="s">
        <v>1105</v>
      </c>
      <c r="BI56" s="179" t="s">
        <v>1240</v>
      </c>
      <c r="BJ56" s="669" t="s">
        <v>1211</v>
      </c>
      <c r="BK56" s="1050" t="s">
        <v>190</v>
      </c>
      <c r="BL56" s="165"/>
      <c r="BM56" s="165"/>
      <c r="BN56" s="573"/>
      <c r="BO56" s="571"/>
      <c r="BP56" s="648"/>
      <c r="BQ56" s="594"/>
      <c r="BR56" s="594"/>
      <c r="BS56" s="571"/>
      <c r="BT56" s="632"/>
      <c r="BU56" s="632"/>
    </row>
    <row r="57" spans="1:73" s="12" customFormat="1" ht="238.5" customHeight="1" thickBot="1" x14ac:dyDescent="0.3">
      <c r="A57" s="1136"/>
      <c r="B57" s="1054"/>
      <c r="C57" s="1161"/>
      <c r="D57" s="1144"/>
      <c r="E57" s="1126"/>
      <c r="F57" s="573" t="s">
        <v>400</v>
      </c>
      <c r="G57" s="1165"/>
      <c r="H57" s="1129"/>
      <c r="I57" s="1054"/>
      <c r="J57" s="578"/>
      <c r="K57" s="1129"/>
      <c r="L57" s="159" t="s">
        <v>1059</v>
      </c>
      <c r="M57" s="599" t="s">
        <v>168</v>
      </c>
      <c r="N57" s="599" t="s">
        <v>168</v>
      </c>
      <c r="O57" s="599" t="s">
        <v>108</v>
      </c>
      <c r="P57" s="73">
        <f t="shared" si="48"/>
        <v>15</v>
      </c>
      <c r="Q57" s="599" t="s">
        <v>113</v>
      </c>
      <c r="R57" s="73">
        <f>VLOOKUP(Q57,valores,2,0)</f>
        <v>15</v>
      </c>
      <c r="S57" s="599" t="s">
        <v>115</v>
      </c>
      <c r="T57" s="73">
        <f t="shared" si="49"/>
        <v>15</v>
      </c>
      <c r="U57" s="575" t="s">
        <v>125</v>
      </c>
      <c r="V57" s="73">
        <f>VLOOKUP(U57,valores,2,0)</f>
        <v>15</v>
      </c>
      <c r="W57" s="575" t="s">
        <v>117</v>
      </c>
      <c r="X57" s="73">
        <f>VLOOKUP(W57,valores,2,0)</f>
        <v>15</v>
      </c>
      <c r="Y57" s="575" t="s">
        <v>119</v>
      </c>
      <c r="Z57" s="73">
        <f>VLOOKUP(Y57,valores,2,0)</f>
        <v>15</v>
      </c>
      <c r="AA57" s="575" t="s">
        <v>121</v>
      </c>
      <c r="AB57" s="73">
        <f>VLOOKUP(AA57,valores,2,0)</f>
        <v>10</v>
      </c>
      <c r="AC57" s="73">
        <f t="shared" si="24"/>
        <v>100</v>
      </c>
      <c r="AD57" s="601" t="str">
        <f t="shared" si="25"/>
        <v>fuerte</v>
      </c>
      <c r="AE57" s="601" t="s">
        <v>162</v>
      </c>
      <c r="AF57" s="601" t="str">
        <f t="shared" si="19"/>
        <v>fuerte</v>
      </c>
      <c r="AG57" s="601" t="str">
        <f t="shared" si="7"/>
        <v>fuerte</v>
      </c>
      <c r="AH57" s="601" t="str">
        <f t="shared" si="8"/>
        <v/>
      </c>
      <c r="AI57" s="601" t="str">
        <f t="shared" si="9"/>
        <v/>
      </c>
      <c r="AJ57" s="601" t="str">
        <f t="shared" si="10"/>
        <v/>
      </c>
      <c r="AK57" s="601" t="str">
        <f t="shared" si="11"/>
        <v/>
      </c>
      <c r="AL57" s="601" t="str">
        <f t="shared" si="12"/>
        <v/>
      </c>
      <c r="AM57" s="601" t="str">
        <f t="shared" si="13"/>
        <v/>
      </c>
      <c r="AN57" s="601" t="str">
        <f t="shared" si="14"/>
        <v/>
      </c>
      <c r="AO57" s="601" t="str">
        <f t="shared" si="15"/>
        <v/>
      </c>
      <c r="AP57" s="601" t="str">
        <f t="shared" si="20"/>
        <v>fuerte</v>
      </c>
      <c r="AQ57" s="1054"/>
      <c r="AR57" s="1053"/>
      <c r="AS57" s="630" t="str">
        <f>IF(AND($M57="Directamente",'[1] Riesgos Gestión'!$AR51="fuerte"),2,"")</f>
        <v/>
      </c>
      <c r="AT57" s="630" t="str">
        <f>IF(AND($N57="Directamente",'[1] Riesgos Gestión'!$AR51="fuerte"),2,"")</f>
        <v/>
      </c>
      <c r="AU57" s="630" t="str">
        <f>IF(AND($M57="Directamente",'[1] Riesgos Gestión'!$AR51="No disminuye"),2,"")</f>
        <v/>
      </c>
      <c r="AV57" s="630" t="str">
        <f>IF(AND($N57="Indirectamente",'[1] Riesgos Gestión'!$AR51="fuerte"),1,"")</f>
        <v/>
      </c>
      <c r="AW57" s="630" t="str">
        <f>IF(AND($N57="No disminuye",'[1] Riesgos Gestión'!$AR51="fuerte"),0,"")</f>
        <v/>
      </c>
      <c r="AX57" s="630" t="str">
        <f>IF(AND($N57="Directamente",'[1] Riesgos Gestión'!$AR51="Moderado"),2,"")</f>
        <v/>
      </c>
      <c r="AY57" s="630" t="str">
        <f>IF(AND($M57="Directamente",'[1] Riesgos Gestión'!$AR51="Moderado"),1,"")</f>
        <v/>
      </c>
      <c r="AZ57" s="630" t="str">
        <f>IF(AND($N57="Indirectamente",'[1] Riesgos Gestión'!$AR51="Moderado"),1,"")</f>
        <v/>
      </c>
      <c r="BA57" s="630" t="str">
        <f>IF(AND($M57="No disminuye",'[1] Riesgos Gestión'!$AR51="Moderado"),1,"")</f>
        <v/>
      </c>
      <c r="BB57" s="630" t="str">
        <f>IF(AND($N57="No disminuye",'[1] Riesgos Gestión'!$AR51="Moderado"),0,"")</f>
        <v/>
      </c>
      <c r="BC57" s="1053"/>
      <c r="BD57" s="1053" t="str">
        <f t="shared" si="16"/>
        <v/>
      </c>
      <c r="BE57" s="1131"/>
      <c r="BF57" s="1053">
        <f t="shared" si="22"/>
        <v>0</v>
      </c>
      <c r="BG57" s="1133" t="e">
        <f t="shared" si="47"/>
        <v>#N/A</v>
      </c>
      <c r="BH57" s="108" t="s">
        <v>1106</v>
      </c>
      <c r="BI57" s="179" t="s">
        <v>1241</v>
      </c>
      <c r="BJ57" s="669" t="s">
        <v>1156</v>
      </c>
      <c r="BK57" s="1050"/>
      <c r="BL57" s="165"/>
      <c r="BM57" s="165"/>
      <c r="BN57" s="573"/>
      <c r="BO57" s="571"/>
      <c r="BP57" s="648"/>
      <c r="BQ57" s="594"/>
      <c r="BR57" s="594"/>
      <c r="BS57" s="571"/>
      <c r="BT57" s="632"/>
      <c r="BU57" s="632"/>
    </row>
    <row r="58" spans="1:73" s="12" customFormat="1" ht="206.25" customHeight="1" thickBot="1" x14ac:dyDescent="0.3">
      <c r="A58" s="1137"/>
      <c r="B58" s="1078"/>
      <c r="C58" s="572" t="str">
        <f>CONTEXTO!D215</f>
        <v xml:space="preserve">Supervisión de contratos ejercida de forma inadecuada </v>
      </c>
      <c r="D58" s="574" t="s">
        <v>402</v>
      </c>
      <c r="E58" s="576" t="s">
        <v>27</v>
      </c>
      <c r="F58" s="574" t="s">
        <v>403</v>
      </c>
      <c r="G58" s="595" t="s">
        <v>404</v>
      </c>
      <c r="H58" s="582">
        <f>'Probabilidad e Impacto'!E121</f>
        <v>2</v>
      </c>
      <c r="I58" s="602">
        <f>'Probabilidad e Impacto'!H121</f>
        <v>3</v>
      </c>
      <c r="J58" s="582" t="str">
        <f>CONCATENATE(H58,"-",I58)</f>
        <v>2-3</v>
      </c>
      <c r="K58" s="582" t="str">
        <f>VLOOKUP(J58,'Probabilidad e Impacto'!Y19:Z43,2,0)</f>
        <v>Moderado</v>
      </c>
      <c r="L58" s="160" t="s">
        <v>1060</v>
      </c>
      <c r="M58" s="600" t="s">
        <v>170</v>
      </c>
      <c r="N58" s="600" t="s">
        <v>169</v>
      </c>
      <c r="O58" s="600" t="s">
        <v>108</v>
      </c>
      <c r="P58" s="110">
        <f t="shared" si="48"/>
        <v>15</v>
      </c>
      <c r="Q58" s="600" t="s">
        <v>113</v>
      </c>
      <c r="R58" s="110">
        <f>VLOOKUP(Q58,valores,2,0)</f>
        <v>15</v>
      </c>
      <c r="S58" s="600" t="s">
        <v>115</v>
      </c>
      <c r="T58" s="110">
        <f t="shared" si="49"/>
        <v>15</v>
      </c>
      <c r="U58" s="576" t="s">
        <v>125</v>
      </c>
      <c r="V58" s="110">
        <f>VLOOKUP(U58,valores,2,0)</f>
        <v>15</v>
      </c>
      <c r="W58" s="576" t="s">
        <v>117</v>
      </c>
      <c r="X58" s="110">
        <f>VLOOKUP(W58,valores,2,0)</f>
        <v>15</v>
      </c>
      <c r="Y58" s="576" t="s">
        <v>119</v>
      </c>
      <c r="Z58" s="110">
        <f>VLOOKUP(Y58,valores,2,0)</f>
        <v>15</v>
      </c>
      <c r="AA58" s="576" t="s">
        <v>121</v>
      </c>
      <c r="AB58" s="110">
        <f>VLOOKUP(AA58,valores,2,0)</f>
        <v>10</v>
      </c>
      <c r="AC58" s="110">
        <f t="shared" si="24"/>
        <v>100</v>
      </c>
      <c r="AD58" s="602" t="str">
        <f t="shared" si="25"/>
        <v>fuerte</v>
      </c>
      <c r="AE58" s="602" t="s">
        <v>162</v>
      </c>
      <c r="AF58" s="602" t="str">
        <f t="shared" si="19"/>
        <v>fuerte</v>
      </c>
      <c r="AG58" s="602" t="str">
        <f t="shared" si="7"/>
        <v>fuerte</v>
      </c>
      <c r="AH58" s="602" t="str">
        <f t="shared" si="8"/>
        <v/>
      </c>
      <c r="AI58" s="602" t="str">
        <f t="shared" si="9"/>
        <v/>
      </c>
      <c r="AJ58" s="602" t="str">
        <f t="shared" si="10"/>
        <v/>
      </c>
      <c r="AK58" s="602" t="str">
        <f t="shared" si="11"/>
        <v/>
      </c>
      <c r="AL58" s="602" t="str">
        <f t="shared" si="12"/>
        <v/>
      </c>
      <c r="AM58" s="602" t="str">
        <f t="shared" si="13"/>
        <v/>
      </c>
      <c r="AN58" s="602" t="str">
        <f t="shared" si="14"/>
        <v/>
      </c>
      <c r="AO58" s="602" t="str">
        <f t="shared" si="15"/>
        <v/>
      </c>
      <c r="AP58" s="602" t="str">
        <f t="shared" si="20"/>
        <v>fuerte</v>
      </c>
      <c r="AQ58" s="602">
        <f>AVERAGE(AC58)</f>
        <v>100</v>
      </c>
      <c r="AR58" s="631" t="str">
        <f>IF(AQ58&gt;=96,"fuerte",IF(AQ58&gt;=85,"moderado","débil"))</f>
        <v>fuerte</v>
      </c>
      <c r="AS58" s="631" t="str">
        <f>IF(AND($M58="Directamente",'[1] Riesgos Gestión'!$AR52="fuerte"),2,"")</f>
        <v/>
      </c>
      <c r="AT58" s="631" t="str">
        <f>IF(AND($N58="Directamente",'[1] Riesgos Gestión'!$AR52="fuerte"),2,"")</f>
        <v/>
      </c>
      <c r="AU58" s="631" t="str">
        <f>IF(AND($M58="Directamente",'[1] Riesgos Gestión'!$AR52="No disminuye"),2,"")</f>
        <v/>
      </c>
      <c r="AV58" s="631">
        <f>IF(AND($N58="Indirectamente",'[1] Riesgos Gestión'!$AR52="fuerte"),1,"")</f>
        <v>1</v>
      </c>
      <c r="AW58" s="631" t="str">
        <f>IF(AND($N58="No disminuye",'[1] Riesgos Gestión'!$AR52="fuerte"),0,"")</f>
        <v/>
      </c>
      <c r="AX58" s="631" t="str">
        <f>IF(AND($N58="Directamente",'[1] Riesgos Gestión'!$AR52="Moderado"),2,"")</f>
        <v/>
      </c>
      <c r="AY58" s="631" t="str">
        <f>IF(AND($M58="Directamente",'[1] Riesgos Gestión'!$AR52="Moderado"),1,"")</f>
        <v/>
      </c>
      <c r="AZ58" s="631" t="str">
        <f>IF(AND($N58="Indirectamente",'[1] Riesgos Gestión'!$AR52="Moderado"),1,"")</f>
        <v/>
      </c>
      <c r="BA58" s="631" t="str">
        <f>IF(AND($M58="No disminuye",'[1] Riesgos Gestión'!$AR52="Moderado"),1,"")</f>
        <v/>
      </c>
      <c r="BB58" s="631" t="str">
        <f>IF(AND($N58="No disminuye",'[1] Riesgos Gestión'!$AR52="Moderado"),0,"")</f>
        <v/>
      </c>
      <c r="BC58" s="631" t="str">
        <f t="shared" si="50"/>
        <v/>
      </c>
      <c r="BD58" s="631" t="str">
        <f t="shared" si="16"/>
        <v>1</v>
      </c>
      <c r="BE58" s="637">
        <f>IF(H58=1,1,IF(BC58="",H58,(H58-BC58)))</f>
        <v>2</v>
      </c>
      <c r="BF58" s="602">
        <f t="shared" si="22"/>
        <v>2</v>
      </c>
      <c r="BG58" s="596" t="str">
        <f t="shared" si="47"/>
        <v>Bajo</v>
      </c>
      <c r="BH58" s="664" t="s">
        <v>1107</v>
      </c>
      <c r="BI58" s="525" t="s">
        <v>1242</v>
      </c>
      <c r="BJ58" s="669" t="s">
        <v>1243</v>
      </c>
      <c r="BK58" s="1050"/>
      <c r="BL58" s="165"/>
      <c r="BM58" s="165"/>
      <c r="BN58" s="573"/>
      <c r="BO58" s="571"/>
      <c r="BP58" s="648"/>
      <c r="BQ58" s="594"/>
      <c r="BR58" s="594"/>
      <c r="BS58" s="571"/>
      <c r="BT58" s="632"/>
      <c r="BU58" s="632"/>
    </row>
    <row r="59" spans="1:73" s="12" customFormat="1" ht="408.75" customHeight="1" x14ac:dyDescent="0.25">
      <c r="A59" s="1135" t="s">
        <v>1097</v>
      </c>
      <c r="B59" s="1189" t="str">
        <f>CONTEXTO!C228</f>
        <v>Subdirección Técnico jurídica / Líder del proceso de Gestión Jurídica</v>
      </c>
      <c r="C59" s="1077" t="str">
        <f>CONTEXTO!D229</f>
        <v xml:space="preserve">Respuestas a los términos judiciales por fuera del tiempo establecido por el operador judicial </v>
      </c>
      <c r="D59" s="1124" t="s">
        <v>407</v>
      </c>
      <c r="E59" s="1073" t="s">
        <v>27</v>
      </c>
      <c r="F59" s="598" t="s">
        <v>408</v>
      </c>
      <c r="G59" s="1206" t="s">
        <v>409</v>
      </c>
      <c r="H59" s="1075">
        <f>'Probabilidad e Impacto'!E126</f>
        <v>1</v>
      </c>
      <c r="I59" s="1077">
        <f>'Probabilidad e Impacto'!H126</f>
        <v>3</v>
      </c>
      <c r="J59" s="581" t="str">
        <f>CONCATENATE(H59,"-",I59)</f>
        <v>1-3</v>
      </c>
      <c r="K59" s="1075" t="str">
        <f>VLOOKUP(J59,'Probabilidad e Impacto'!Y19:Z43,2,0)</f>
        <v>Bajo</v>
      </c>
      <c r="L59" s="584" t="s">
        <v>410</v>
      </c>
      <c r="M59" s="590" t="s">
        <v>168</v>
      </c>
      <c r="N59" s="590" t="s">
        <v>168</v>
      </c>
      <c r="O59" s="590" t="s">
        <v>108</v>
      </c>
      <c r="P59" s="125">
        <f t="shared" si="48"/>
        <v>15</v>
      </c>
      <c r="Q59" s="590" t="s">
        <v>113</v>
      </c>
      <c r="R59" s="125">
        <f>VLOOKUP(Q59,valores,2,0)</f>
        <v>15</v>
      </c>
      <c r="S59" s="590" t="s">
        <v>115</v>
      </c>
      <c r="T59" s="125">
        <f t="shared" si="49"/>
        <v>15</v>
      </c>
      <c r="U59" s="592" t="s">
        <v>125</v>
      </c>
      <c r="V59" s="125">
        <f>VLOOKUP(U59,valores,2,0)</f>
        <v>15</v>
      </c>
      <c r="W59" s="592" t="s">
        <v>117</v>
      </c>
      <c r="X59" s="125">
        <f>VLOOKUP(W59,valores,2,0)</f>
        <v>15</v>
      </c>
      <c r="Y59" s="592" t="s">
        <v>119</v>
      </c>
      <c r="Z59" s="125">
        <f>VLOOKUP(Y59,valores,2,0)</f>
        <v>15</v>
      </c>
      <c r="AA59" s="592" t="s">
        <v>121</v>
      </c>
      <c r="AB59" s="125">
        <f>VLOOKUP(AA59,valores,2,0)</f>
        <v>10</v>
      </c>
      <c r="AC59" s="125">
        <f t="shared" si="24"/>
        <v>100</v>
      </c>
      <c r="AD59" s="588" t="str">
        <f t="shared" si="25"/>
        <v>fuerte</v>
      </c>
      <c r="AE59" s="588" t="s">
        <v>162</v>
      </c>
      <c r="AF59" s="588" t="str">
        <f t="shared" si="19"/>
        <v>fuerte</v>
      </c>
      <c r="AG59" s="588" t="str">
        <f t="shared" si="7"/>
        <v>fuerte</v>
      </c>
      <c r="AH59" s="588" t="str">
        <f t="shared" si="8"/>
        <v/>
      </c>
      <c r="AI59" s="588" t="str">
        <f t="shared" si="9"/>
        <v/>
      </c>
      <c r="AJ59" s="588" t="str">
        <f t="shared" si="10"/>
        <v/>
      </c>
      <c r="AK59" s="588" t="str">
        <f t="shared" si="11"/>
        <v/>
      </c>
      <c r="AL59" s="588" t="str">
        <f t="shared" si="12"/>
        <v/>
      </c>
      <c r="AM59" s="588" t="str">
        <f t="shared" si="13"/>
        <v/>
      </c>
      <c r="AN59" s="588" t="str">
        <f t="shared" si="14"/>
        <v/>
      </c>
      <c r="AO59" s="588" t="str">
        <f t="shared" si="15"/>
        <v/>
      </c>
      <c r="AP59" s="588" t="str">
        <f t="shared" si="20"/>
        <v>fuerte</v>
      </c>
      <c r="AQ59" s="1077">
        <f>AVERAGE(AC59:AC60)</f>
        <v>100</v>
      </c>
      <c r="AR59" s="1051" t="str">
        <f>IF(AQ59&gt;=96,"fuerte",IF(AQ59&gt;=85,"moderado","débil"))</f>
        <v>fuerte</v>
      </c>
      <c r="AS59" s="627">
        <f>IF(AND($M59="Directamente",'[1] Riesgos Gestión'!$AR53="fuerte"),2,"")</f>
        <v>2</v>
      </c>
      <c r="AT59" s="627">
        <f>IF(AND($N59="Directamente",'[1] Riesgos Gestión'!$AR53="fuerte"),2,"")</f>
        <v>2</v>
      </c>
      <c r="AU59" s="627" t="str">
        <f>IF(AND($M59="Directamente",'[1] Riesgos Gestión'!$AR53="No disminuye"),2,"")</f>
        <v/>
      </c>
      <c r="AV59" s="627" t="str">
        <f>IF(AND($N59="Indirectamente",'[1] Riesgos Gestión'!$AR53="fuerte"),1,"")</f>
        <v/>
      </c>
      <c r="AW59" s="627" t="str">
        <f>IF(AND($N59="No disminuye",'[1] Riesgos Gestión'!$AR53="fuerte"),0,"")</f>
        <v/>
      </c>
      <c r="AX59" s="627" t="str">
        <f>IF(AND($N59="Directamente",'[1] Riesgos Gestión'!$AR53="Moderado"),2,"")</f>
        <v/>
      </c>
      <c r="AY59" s="627" t="str">
        <f>IF(AND($M59="Directamente",'[1] Riesgos Gestión'!$AR53="Moderado"),1,"")</f>
        <v/>
      </c>
      <c r="AZ59" s="627" t="str">
        <f>IF(AND($N59="Indirectamente",'[1] Riesgos Gestión'!$AR53="Moderado"),1,"")</f>
        <v/>
      </c>
      <c r="BA59" s="627" t="str">
        <f>IF(AND($M59="No disminuye",'[1] Riesgos Gestión'!$AR53="Moderado"),1,"")</f>
        <v/>
      </c>
      <c r="BB59" s="627" t="str">
        <f>IF(AND($N59="No disminuye",'[1] Riesgos Gestión'!$AR53="Moderado"),0,"")</f>
        <v/>
      </c>
      <c r="BC59" s="1051" t="str">
        <f t="shared" si="50"/>
        <v>2</v>
      </c>
      <c r="BD59" s="1051" t="str">
        <f t="shared" si="16"/>
        <v>2</v>
      </c>
      <c r="BE59" s="1130">
        <f>IF(H59=1,1,IF(BC59="",H59,(H59-BC59)))</f>
        <v>1</v>
      </c>
      <c r="BF59" s="1051">
        <f t="shared" si="22"/>
        <v>1</v>
      </c>
      <c r="BG59" s="1132" t="str">
        <f>IF(K59="Bajo","Bajo",VLOOKUP(BE55&amp;"-"&amp;BF55,zona,2,0))</f>
        <v>Bajo</v>
      </c>
      <c r="BH59" s="663" t="s">
        <v>1212</v>
      </c>
      <c r="BI59" s="525" t="s">
        <v>1244</v>
      </c>
      <c r="BJ59" s="669" t="s">
        <v>1213</v>
      </c>
      <c r="BK59" s="1050" t="s">
        <v>190</v>
      </c>
      <c r="BL59" s="189"/>
      <c r="BM59" s="594"/>
      <c r="BN59" s="573"/>
      <c r="BO59" s="571"/>
      <c r="BP59" s="189"/>
      <c r="BQ59" s="594"/>
      <c r="BR59" s="594"/>
      <c r="BS59" s="571"/>
      <c r="BT59" s="632"/>
      <c r="BU59" s="632"/>
    </row>
    <row r="60" spans="1:73" s="12" customFormat="1" ht="222.75" customHeight="1" thickBot="1" x14ac:dyDescent="0.3">
      <c r="A60" s="1136"/>
      <c r="B60" s="1191"/>
      <c r="C60" s="1054"/>
      <c r="D60" s="1125"/>
      <c r="E60" s="1126"/>
      <c r="F60" s="594" t="s">
        <v>411</v>
      </c>
      <c r="G60" s="1165"/>
      <c r="H60" s="1129"/>
      <c r="I60" s="1054"/>
      <c r="J60" s="578"/>
      <c r="K60" s="1129"/>
      <c r="L60" s="573" t="s">
        <v>412</v>
      </c>
      <c r="M60" s="599" t="s">
        <v>168</v>
      </c>
      <c r="N60" s="599" t="s">
        <v>168</v>
      </c>
      <c r="O60" s="599" t="s">
        <v>108</v>
      </c>
      <c r="P60" s="73">
        <f t="shared" si="48"/>
        <v>15</v>
      </c>
      <c r="Q60" s="599" t="s">
        <v>113</v>
      </c>
      <c r="R60" s="73">
        <f>VLOOKUP(Q60,valores,2,0)</f>
        <v>15</v>
      </c>
      <c r="S60" s="599" t="s">
        <v>115</v>
      </c>
      <c r="T60" s="73">
        <f t="shared" si="49"/>
        <v>15</v>
      </c>
      <c r="U60" s="575" t="s">
        <v>125</v>
      </c>
      <c r="V60" s="73">
        <f>VLOOKUP(U60,valores,2,0)</f>
        <v>15</v>
      </c>
      <c r="W60" s="575" t="s">
        <v>117</v>
      </c>
      <c r="X60" s="73">
        <f>VLOOKUP(W60,valores,2,0)</f>
        <v>15</v>
      </c>
      <c r="Y60" s="575" t="s">
        <v>119</v>
      </c>
      <c r="Z60" s="73">
        <f>VLOOKUP(Y60,valores,2,0)</f>
        <v>15</v>
      </c>
      <c r="AA60" s="575" t="s">
        <v>121</v>
      </c>
      <c r="AB60" s="73">
        <f>VLOOKUP(AA60,valores,2,0)</f>
        <v>10</v>
      </c>
      <c r="AC60" s="73">
        <f t="shared" si="24"/>
        <v>100</v>
      </c>
      <c r="AD60" s="601" t="str">
        <f t="shared" si="25"/>
        <v>fuerte</v>
      </c>
      <c r="AE60" s="601" t="s">
        <v>162</v>
      </c>
      <c r="AF60" s="601" t="str">
        <f t="shared" si="19"/>
        <v>fuerte</v>
      </c>
      <c r="AG60" s="601" t="str">
        <f t="shared" si="7"/>
        <v>fuerte</v>
      </c>
      <c r="AH60" s="601" t="str">
        <f t="shared" si="8"/>
        <v/>
      </c>
      <c r="AI60" s="601" t="str">
        <f t="shared" si="9"/>
        <v/>
      </c>
      <c r="AJ60" s="601" t="str">
        <f t="shared" si="10"/>
        <v/>
      </c>
      <c r="AK60" s="601" t="str">
        <f t="shared" si="11"/>
        <v/>
      </c>
      <c r="AL60" s="601" t="str">
        <f t="shared" si="12"/>
        <v/>
      </c>
      <c r="AM60" s="601" t="str">
        <f t="shared" si="13"/>
        <v/>
      </c>
      <c r="AN60" s="601" t="str">
        <f t="shared" si="14"/>
        <v/>
      </c>
      <c r="AO60" s="601" t="str">
        <f t="shared" si="15"/>
        <v/>
      </c>
      <c r="AP60" s="601" t="str">
        <f t="shared" si="20"/>
        <v>fuerte</v>
      </c>
      <c r="AQ60" s="1054"/>
      <c r="AR60" s="1053"/>
      <c r="AS60" s="630" t="str">
        <f>IF(AND($M60="Directamente",'[1] Riesgos Gestión'!$AR54="fuerte"),2,"")</f>
        <v/>
      </c>
      <c r="AT60" s="630" t="str">
        <f>IF(AND($N60="Directamente",'[1] Riesgos Gestión'!$AR54="fuerte"),2,"")</f>
        <v/>
      </c>
      <c r="AU60" s="630" t="str">
        <f>IF(AND($M60="Directamente",'[1] Riesgos Gestión'!$AR54="No disminuye"),2,"")</f>
        <v/>
      </c>
      <c r="AV60" s="630" t="str">
        <f>IF(AND($N60="Indirectamente",'[1] Riesgos Gestión'!$AR54="fuerte"),1,"")</f>
        <v/>
      </c>
      <c r="AW60" s="630" t="str">
        <f>IF(AND($N60="No disminuye",'[1] Riesgos Gestión'!$AR54="fuerte"),0,"")</f>
        <v/>
      </c>
      <c r="AX60" s="630" t="str">
        <f>IF(AND($N60="Directamente",'[1] Riesgos Gestión'!$AR54="Moderado"),2,"")</f>
        <v/>
      </c>
      <c r="AY60" s="630" t="str">
        <f>IF(AND($M60="Directamente",'[1] Riesgos Gestión'!$AR54="Moderado"),1,"")</f>
        <v/>
      </c>
      <c r="AZ60" s="630" t="str">
        <f>IF(AND($N60="Indirectamente",'[1] Riesgos Gestión'!$AR54="Moderado"),1,"")</f>
        <v/>
      </c>
      <c r="BA60" s="630" t="str">
        <f>IF(AND($M60="No disminuye",'[1] Riesgos Gestión'!$AR54="Moderado"),1,"")</f>
        <v/>
      </c>
      <c r="BB60" s="630" t="str">
        <f>IF(AND($N60="No disminuye",'[1] Riesgos Gestión'!$AR54="Moderado"),0,"")</f>
        <v/>
      </c>
      <c r="BC60" s="1053"/>
      <c r="BD60" s="1053" t="str">
        <f t="shared" si="16"/>
        <v/>
      </c>
      <c r="BE60" s="1131"/>
      <c r="BF60" s="1053">
        <f t="shared" si="22"/>
        <v>0</v>
      </c>
      <c r="BG60" s="1133"/>
      <c r="BH60" s="663" t="s">
        <v>1096</v>
      </c>
      <c r="BI60" s="525" t="s">
        <v>1245</v>
      </c>
      <c r="BJ60" s="669" t="s">
        <v>1157</v>
      </c>
      <c r="BK60" s="1050"/>
      <c r="BL60" s="189"/>
      <c r="BM60" s="594"/>
      <c r="BN60" s="573"/>
      <c r="BO60" s="571"/>
      <c r="BP60" s="189"/>
      <c r="BQ60" s="594"/>
      <c r="BR60" s="594"/>
      <c r="BS60" s="571"/>
      <c r="BT60" s="632"/>
      <c r="BU60" s="632"/>
    </row>
    <row r="61" spans="1:73" s="12" customFormat="1" ht="238.5" customHeight="1" x14ac:dyDescent="0.25">
      <c r="A61" s="1136"/>
      <c r="B61" s="1191"/>
      <c r="C61" s="1054" t="str">
        <f>CONTEXTO!D230</f>
        <v>Procesos judiciales con fallo desfavorable para la Entidad</v>
      </c>
      <c r="D61" s="1125" t="s">
        <v>413</v>
      </c>
      <c r="E61" s="1126" t="s">
        <v>28</v>
      </c>
      <c r="F61" s="594" t="s">
        <v>414</v>
      </c>
      <c r="G61" s="1165" t="s">
        <v>415</v>
      </c>
      <c r="H61" s="1129">
        <f>'Probabilidad e Impacto'!E127</f>
        <v>1</v>
      </c>
      <c r="I61" s="1054">
        <f>'Probabilidad e Impacto'!H127</f>
        <v>3</v>
      </c>
      <c r="J61" s="578" t="str">
        <f>CONCATENATE(H61,"-",I61)</f>
        <v>1-3</v>
      </c>
      <c r="K61" s="1208" t="str">
        <f>VLOOKUP(J61,'Probabilidad e Impacto'!Y19:Z43,2,0)</f>
        <v>Bajo</v>
      </c>
      <c r="L61" s="116" t="s">
        <v>416</v>
      </c>
      <c r="M61" s="599" t="s">
        <v>168</v>
      </c>
      <c r="N61" s="599" t="s">
        <v>168</v>
      </c>
      <c r="O61" s="599" t="s">
        <v>108</v>
      </c>
      <c r="P61" s="73">
        <f t="shared" si="48"/>
        <v>15</v>
      </c>
      <c r="Q61" s="599" t="s">
        <v>113</v>
      </c>
      <c r="R61" s="73">
        <f t="shared" ref="R61:R68" si="51">VLOOKUP(Q61,valores,2,0)</f>
        <v>15</v>
      </c>
      <c r="S61" s="599" t="s">
        <v>115</v>
      </c>
      <c r="T61" s="73">
        <f t="shared" si="49"/>
        <v>15</v>
      </c>
      <c r="U61" s="575" t="s">
        <v>125</v>
      </c>
      <c r="V61" s="73">
        <f t="shared" ref="V61:V68" si="52">VLOOKUP(U61,valores,2,0)</f>
        <v>15</v>
      </c>
      <c r="W61" s="575" t="s">
        <v>117</v>
      </c>
      <c r="X61" s="73">
        <f t="shared" ref="X61:X68" si="53">VLOOKUP(W61,valores,2,0)</f>
        <v>15</v>
      </c>
      <c r="Y61" s="575" t="s">
        <v>119</v>
      </c>
      <c r="Z61" s="73">
        <f t="shared" ref="Z61:Z68" si="54">VLOOKUP(Y61,valores,2,0)</f>
        <v>15</v>
      </c>
      <c r="AA61" s="575" t="s">
        <v>121</v>
      </c>
      <c r="AB61" s="73">
        <f t="shared" ref="AB61:AB68" si="55">VLOOKUP(AA61,valores,2,0)</f>
        <v>10</v>
      </c>
      <c r="AC61" s="73">
        <f t="shared" si="24"/>
        <v>100</v>
      </c>
      <c r="AD61" s="601" t="str">
        <f t="shared" si="25"/>
        <v>fuerte</v>
      </c>
      <c r="AE61" s="601" t="s">
        <v>162</v>
      </c>
      <c r="AF61" s="601" t="str">
        <f t="shared" si="19"/>
        <v>fuerte</v>
      </c>
      <c r="AG61" s="601" t="str">
        <f t="shared" si="7"/>
        <v>fuerte</v>
      </c>
      <c r="AH61" s="601" t="str">
        <f t="shared" si="8"/>
        <v/>
      </c>
      <c r="AI61" s="601" t="str">
        <f t="shared" si="9"/>
        <v/>
      </c>
      <c r="AJ61" s="601" t="str">
        <f t="shared" si="10"/>
        <v/>
      </c>
      <c r="AK61" s="601" t="str">
        <f t="shared" si="11"/>
        <v/>
      </c>
      <c r="AL61" s="601" t="str">
        <f t="shared" si="12"/>
        <v/>
      </c>
      <c r="AM61" s="601" t="str">
        <f t="shared" si="13"/>
        <v/>
      </c>
      <c r="AN61" s="601" t="str">
        <f t="shared" si="14"/>
        <v/>
      </c>
      <c r="AO61" s="601" t="str">
        <f t="shared" si="15"/>
        <v/>
      </c>
      <c r="AP61" s="601" t="str">
        <f t="shared" si="20"/>
        <v>fuerte</v>
      </c>
      <c r="AQ61" s="1054">
        <f>AVERAGE(AC61:AC62)</f>
        <v>100</v>
      </c>
      <c r="AR61" s="1053" t="str">
        <f>IF(AQ61&gt;=96,"fuerte",IF(AQ61&gt;=85,"moderado","débil"))</f>
        <v>fuerte</v>
      </c>
      <c r="AS61" s="630">
        <f>IF(AND($M61="Directamente",'[1] Riesgos Gestión'!$AR55="fuerte"),2,"")</f>
        <v>2</v>
      </c>
      <c r="AT61" s="630">
        <f>IF(AND($N61="Directamente",'[1] Riesgos Gestión'!$AR55="fuerte"),2,"")</f>
        <v>2</v>
      </c>
      <c r="AU61" s="630" t="str">
        <f>IF(AND($M61="Directamente",'[1] Riesgos Gestión'!$AR55="No disminuye"),2,"")</f>
        <v/>
      </c>
      <c r="AV61" s="630" t="str">
        <f>IF(AND($N61="Indirectamente",'[1] Riesgos Gestión'!$AR55="fuerte"),1,"")</f>
        <v/>
      </c>
      <c r="AW61" s="630" t="str">
        <f>IF(AND($N61="No disminuye",'[1] Riesgos Gestión'!$AR55="fuerte"),0,"")</f>
        <v/>
      </c>
      <c r="AX61" s="630" t="str">
        <f>IF(AND($N61="Directamente",'[1] Riesgos Gestión'!$AR55="Moderado"),2,"")</f>
        <v/>
      </c>
      <c r="AY61" s="630" t="str">
        <f>IF(AND($M61="Directamente",'[1] Riesgos Gestión'!$AR55="Moderado"),1,"")</f>
        <v/>
      </c>
      <c r="AZ61" s="630" t="str">
        <f>IF(AND($N61="Indirectamente",'[1] Riesgos Gestión'!$AR55="Moderado"),1,"")</f>
        <v/>
      </c>
      <c r="BA61" s="630" t="str">
        <f>IF(AND($M61="No disminuye",'[1] Riesgos Gestión'!$AR55="Moderado"),1,"")</f>
        <v/>
      </c>
      <c r="BB61" s="630" t="str">
        <f>IF(AND($N61="No disminuye",'[1] Riesgos Gestión'!$AR55="Moderado"),0,"")</f>
        <v/>
      </c>
      <c r="BC61" s="1053" t="str">
        <f t="shared" si="50"/>
        <v>2</v>
      </c>
      <c r="BD61" s="1053" t="str">
        <f t="shared" si="16"/>
        <v>2</v>
      </c>
      <c r="BE61" s="1130">
        <f>IF(H61=1,1,IF(BC61="",H61,(H61-BC61)))</f>
        <v>1</v>
      </c>
      <c r="BF61" s="1053">
        <f t="shared" si="22"/>
        <v>1</v>
      </c>
      <c r="BG61" s="1204" t="str">
        <f>IF(K61="Bajo","Bajo",VLOOKUP(BE57&amp;"-"&amp;BF57,zona,2,0))</f>
        <v>Bajo</v>
      </c>
      <c r="BH61" s="663" t="s">
        <v>1096</v>
      </c>
      <c r="BI61" s="525" t="s">
        <v>1246</v>
      </c>
      <c r="BJ61" s="669" t="s">
        <v>1158</v>
      </c>
      <c r="BK61" s="1050" t="s">
        <v>190</v>
      </c>
      <c r="BL61" s="526"/>
      <c r="BM61" s="594"/>
      <c r="BN61" s="573"/>
      <c r="BO61" s="571"/>
      <c r="BP61" s="526"/>
      <c r="BQ61" s="594"/>
      <c r="BR61" s="594"/>
      <c r="BS61" s="571"/>
      <c r="BT61" s="632"/>
      <c r="BU61" s="632"/>
    </row>
    <row r="62" spans="1:73" s="12" customFormat="1" ht="242.25" customHeight="1" thickBot="1" x14ac:dyDescent="0.3">
      <c r="A62" s="1137"/>
      <c r="B62" s="1192"/>
      <c r="C62" s="1078"/>
      <c r="D62" s="1153"/>
      <c r="E62" s="1074"/>
      <c r="F62" s="595" t="s">
        <v>417</v>
      </c>
      <c r="G62" s="1207"/>
      <c r="H62" s="1076"/>
      <c r="I62" s="1078"/>
      <c r="J62" s="582"/>
      <c r="K62" s="1209"/>
      <c r="L62" s="107" t="s">
        <v>418</v>
      </c>
      <c r="M62" s="600" t="s">
        <v>168</v>
      </c>
      <c r="N62" s="600" t="s">
        <v>168</v>
      </c>
      <c r="O62" s="600" t="s">
        <v>108</v>
      </c>
      <c r="P62" s="110">
        <f t="shared" ref="P62:P68" si="56">IF(O62="","",(VLOOKUP(O62,valores,2,0)))</f>
        <v>15</v>
      </c>
      <c r="Q62" s="600" t="s">
        <v>113</v>
      </c>
      <c r="R62" s="110">
        <f t="shared" si="51"/>
        <v>15</v>
      </c>
      <c r="S62" s="600" t="s">
        <v>115</v>
      </c>
      <c r="T62" s="110">
        <f t="shared" si="49"/>
        <v>15</v>
      </c>
      <c r="U62" s="576" t="s">
        <v>125</v>
      </c>
      <c r="V62" s="110">
        <f t="shared" si="52"/>
        <v>15</v>
      </c>
      <c r="W62" s="576" t="s">
        <v>117</v>
      </c>
      <c r="X62" s="110">
        <f t="shared" si="53"/>
        <v>15</v>
      </c>
      <c r="Y62" s="576" t="s">
        <v>119</v>
      </c>
      <c r="Z62" s="110">
        <f t="shared" si="54"/>
        <v>15</v>
      </c>
      <c r="AA62" s="576" t="s">
        <v>121</v>
      </c>
      <c r="AB62" s="110">
        <f t="shared" si="55"/>
        <v>10</v>
      </c>
      <c r="AC62" s="110">
        <f t="shared" si="24"/>
        <v>100</v>
      </c>
      <c r="AD62" s="602" t="str">
        <f t="shared" si="25"/>
        <v>fuerte</v>
      </c>
      <c r="AE62" s="602" t="s">
        <v>162</v>
      </c>
      <c r="AF62" s="602" t="str">
        <f t="shared" si="19"/>
        <v>fuerte</v>
      </c>
      <c r="AG62" s="602" t="str">
        <f t="shared" si="7"/>
        <v>fuerte</v>
      </c>
      <c r="AH62" s="602" t="str">
        <f t="shared" si="8"/>
        <v/>
      </c>
      <c r="AI62" s="602" t="str">
        <f t="shared" si="9"/>
        <v/>
      </c>
      <c r="AJ62" s="602" t="str">
        <f t="shared" si="10"/>
        <v/>
      </c>
      <c r="AK62" s="602" t="str">
        <f t="shared" si="11"/>
        <v/>
      </c>
      <c r="AL62" s="602" t="str">
        <f t="shared" si="12"/>
        <v/>
      </c>
      <c r="AM62" s="602" t="str">
        <f t="shared" si="13"/>
        <v/>
      </c>
      <c r="AN62" s="602" t="str">
        <f t="shared" si="14"/>
        <v/>
      </c>
      <c r="AO62" s="602" t="str">
        <f t="shared" si="15"/>
        <v/>
      </c>
      <c r="AP62" s="602" t="str">
        <f t="shared" si="20"/>
        <v>fuerte</v>
      </c>
      <c r="AQ62" s="1078"/>
      <c r="AR62" s="1052"/>
      <c r="AS62" s="631" t="str">
        <f>IF(AND($M62="Directamente",'[1] Riesgos Gestión'!$AR56="fuerte"),2,"")</f>
        <v/>
      </c>
      <c r="AT62" s="631" t="str">
        <f>IF(AND($N62="Directamente",'[1] Riesgos Gestión'!$AR56="fuerte"),2,"")</f>
        <v/>
      </c>
      <c r="AU62" s="631" t="str">
        <f>IF(AND($M62="Directamente",'[1] Riesgos Gestión'!$AR56="No disminuye"),2,"")</f>
        <v/>
      </c>
      <c r="AV62" s="631" t="str">
        <f>IF(AND($N62="Indirectamente",'[1] Riesgos Gestión'!$AR56="fuerte"),1,"")</f>
        <v/>
      </c>
      <c r="AW62" s="631" t="str">
        <f>IF(AND($N62="No disminuye",'[1] Riesgos Gestión'!$AR56="fuerte"),0,"")</f>
        <v/>
      </c>
      <c r="AX62" s="631" t="str">
        <f>IF(AND($N62="Directamente",'[1] Riesgos Gestión'!$AR56="Moderado"),2,"")</f>
        <v/>
      </c>
      <c r="AY62" s="631" t="str">
        <f>IF(AND($M62="Directamente",'[1] Riesgos Gestión'!$AR56="Moderado"),1,"")</f>
        <v/>
      </c>
      <c r="AZ62" s="631" t="str">
        <f>IF(AND($N62="Indirectamente",'[1] Riesgos Gestión'!$AR56="Moderado"),1,"")</f>
        <v/>
      </c>
      <c r="BA62" s="631" t="str">
        <f>IF(AND($M62="No disminuye",'[1] Riesgos Gestión'!$AR56="Moderado"),1,"")</f>
        <v/>
      </c>
      <c r="BB62" s="631" t="str">
        <f>IF(AND($N62="No disminuye",'[1] Riesgos Gestión'!$AR56="Moderado"),0,"")</f>
        <v/>
      </c>
      <c r="BC62" s="1052"/>
      <c r="BD62" s="1052"/>
      <c r="BE62" s="1131"/>
      <c r="BF62" s="1052">
        <f t="shared" si="22"/>
        <v>0</v>
      </c>
      <c r="BG62" s="1205"/>
      <c r="BH62" s="663" t="s">
        <v>1096</v>
      </c>
      <c r="BI62" s="525" t="s">
        <v>1247</v>
      </c>
      <c r="BJ62" s="669" t="s">
        <v>1159</v>
      </c>
      <c r="BK62" s="1050"/>
      <c r="BL62" s="526"/>
      <c r="BM62" s="594"/>
      <c r="BN62" s="573"/>
      <c r="BO62" s="571"/>
      <c r="BP62" s="526"/>
      <c r="BQ62" s="594"/>
      <c r="BR62" s="594"/>
      <c r="BS62" s="571"/>
      <c r="BT62" s="632"/>
      <c r="BU62" s="632"/>
    </row>
    <row r="63" spans="1:73" s="12" customFormat="1" ht="296.25" customHeight="1" x14ac:dyDescent="0.25">
      <c r="A63" s="1116" t="str">
        <f>CONTEXTO!C241</f>
        <v xml:space="preserve">Gestión de las TIC´s: 
Administrar adecuadamente la infraestructura tecnológica que  soportan los servicios TI,  a través del monitoreo, mantenimiento preventivo y correctivo con el fin de satisfacer continuamente las necesidades de disponibilidad tecnológica de la Entidad. </v>
      </c>
      <c r="B63" s="1189" t="str">
        <f>CONTEXTO!C243</f>
        <v xml:space="preserve">Jefe Oficina de TICS / Líder de Gestión de Tics </v>
      </c>
      <c r="C63" s="1157" t="str">
        <f>CONTEXTO!D244</f>
        <v>Indisponibilidad de la Infraestructura tecnológica y servicios TI</v>
      </c>
      <c r="D63" s="1071" t="s">
        <v>420</v>
      </c>
      <c r="E63" s="1073" t="s">
        <v>45</v>
      </c>
      <c r="F63" s="115" t="s">
        <v>421</v>
      </c>
      <c r="G63" s="1206" t="s">
        <v>422</v>
      </c>
      <c r="H63" s="1075">
        <f>'Probabilidad e Impacto'!E132</f>
        <v>5</v>
      </c>
      <c r="I63" s="1075">
        <f>'Probabilidad e Impacto'!H132</f>
        <v>4</v>
      </c>
      <c r="J63" s="1075" t="str">
        <f>CONCATENATE(H63,"-",I63)</f>
        <v>5-4</v>
      </c>
      <c r="K63" s="1075" t="str">
        <f>VLOOKUP(J63,'Probabilidad e Impacto'!Y19:Z43,2,0)</f>
        <v>Extrema</v>
      </c>
      <c r="L63" s="598" t="s">
        <v>423</v>
      </c>
      <c r="M63" s="590" t="s">
        <v>168</v>
      </c>
      <c r="N63" s="590" t="s">
        <v>168</v>
      </c>
      <c r="O63" s="590" t="s">
        <v>108</v>
      </c>
      <c r="P63" s="125">
        <f t="shared" si="56"/>
        <v>15</v>
      </c>
      <c r="Q63" s="590" t="s">
        <v>113</v>
      </c>
      <c r="R63" s="125">
        <f t="shared" si="51"/>
        <v>15</v>
      </c>
      <c r="S63" s="590" t="s">
        <v>115</v>
      </c>
      <c r="T63" s="125">
        <f t="shared" si="49"/>
        <v>15</v>
      </c>
      <c r="U63" s="592" t="s">
        <v>126</v>
      </c>
      <c r="V63" s="125">
        <f t="shared" si="52"/>
        <v>10</v>
      </c>
      <c r="W63" s="592" t="s">
        <v>118</v>
      </c>
      <c r="X63" s="125">
        <f t="shared" si="53"/>
        <v>0</v>
      </c>
      <c r="Y63" s="592" t="s">
        <v>119</v>
      </c>
      <c r="Z63" s="125">
        <f t="shared" si="54"/>
        <v>15</v>
      </c>
      <c r="AA63" s="592" t="s">
        <v>121</v>
      </c>
      <c r="AB63" s="125">
        <f t="shared" si="55"/>
        <v>10</v>
      </c>
      <c r="AC63" s="125">
        <f t="shared" ref="AC63:AC68" si="57">SUM(AB63,Z63,X63,V63,T63,R63,P63)</f>
        <v>80</v>
      </c>
      <c r="AD63" s="588" t="str">
        <f t="shared" si="25"/>
        <v>débil</v>
      </c>
      <c r="AE63" s="588" t="s">
        <v>162</v>
      </c>
      <c r="AF63" s="588" t="str">
        <f t="shared" si="19"/>
        <v>fuerte</v>
      </c>
      <c r="AG63" s="588" t="str">
        <f t="shared" si="7"/>
        <v/>
      </c>
      <c r="AH63" s="588" t="str">
        <f t="shared" si="8"/>
        <v/>
      </c>
      <c r="AI63" s="588" t="str">
        <f t="shared" si="9"/>
        <v/>
      </c>
      <c r="AJ63" s="588" t="str">
        <f t="shared" si="10"/>
        <v/>
      </c>
      <c r="AK63" s="588" t="str">
        <f t="shared" si="11"/>
        <v/>
      </c>
      <c r="AL63" s="588" t="str">
        <f t="shared" si="12"/>
        <v/>
      </c>
      <c r="AM63" s="588" t="str">
        <f t="shared" si="13"/>
        <v>débil</v>
      </c>
      <c r="AN63" s="588" t="str">
        <f t="shared" si="14"/>
        <v/>
      </c>
      <c r="AO63" s="588" t="str">
        <f t="shared" si="15"/>
        <v/>
      </c>
      <c r="AP63" s="588" t="str">
        <f t="shared" si="20"/>
        <v>débil</v>
      </c>
      <c r="AQ63" s="1054">
        <f>AVERAGE(AC63:AC66)</f>
        <v>95</v>
      </c>
      <c r="AR63" s="1053" t="str">
        <f>IF(AQ63&gt;=96,"fuerte",IF(AQ63&gt;=85,"moderado","débil"))</f>
        <v>moderado</v>
      </c>
      <c r="AS63" s="627" t="str">
        <f>IF(AND($M63="Directamente",'[1] Riesgos Gestión'!$AR57="fuerte"),2,"")</f>
        <v/>
      </c>
      <c r="AT63" s="627" t="str">
        <f>IF(AND($N63="Directamente",'[1] Riesgos Gestión'!$AR57="fuerte"),2,"")</f>
        <v/>
      </c>
      <c r="AU63" s="627" t="str">
        <f>IF(AND($M63="Directamente",'[1] Riesgos Gestión'!$AR57="No disminuye"),2,"")</f>
        <v/>
      </c>
      <c r="AV63" s="627" t="str">
        <f>IF(AND($N63="Indirectamente",'[1] Riesgos Gestión'!$AR57="fuerte"),1,"")</f>
        <v/>
      </c>
      <c r="AW63" s="627" t="str">
        <f>IF(AND($N63="No disminuye",'[1] Riesgos Gestión'!$AR57="fuerte"),0,"")</f>
        <v/>
      </c>
      <c r="AX63" s="627">
        <f>IF(AND($N63="Directamente",'[1] Riesgos Gestión'!$AR57="Moderado"),2,"")</f>
        <v>2</v>
      </c>
      <c r="AY63" s="627">
        <f>IF(AND($M63="Directamente",'[1] Riesgos Gestión'!$AR57="Moderado"),1,"")</f>
        <v>1</v>
      </c>
      <c r="AZ63" s="627" t="str">
        <f>IF(AND($N63="Indirectamente",'[1] Riesgos Gestión'!$AR57="Moderado"),1,"")</f>
        <v/>
      </c>
      <c r="BA63" s="627" t="str">
        <f>IF(AND($M63="No disminuye",'[1] Riesgos Gestión'!$AR57="Moderado"),1,"")</f>
        <v/>
      </c>
      <c r="BB63" s="627" t="str">
        <f>IF(AND($N63="No disminuye",'[1] Riesgos Gestión'!$AR57="Moderado"),0,"")</f>
        <v/>
      </c>
      <c r="BC63" s="1051" t="str">
        <f t="shared" si="50"/>
        <v>1</v>
      </c>
      <c r="BD63" s="1051" t="str">
        <f t="shared" si="16"/>
        <v>2</v>
      </c>
      <c r="BE63" s="1130">
        <f>IF(H63=1,1,IF(BC63="",H63,(H63-BC63)))</f>
        <v>4</v>
      </c>
      <c r="BF63" s="1051">
        <f t="shared" si="22"/>
        <v>2</v>
      </c>
      <c r="BG63" s="1132" t="str">
        <f>VLOOKUP(BE63&amp;"-"&amp;BF63,zona,2,0)</f>
        <v>Alto</v>
      </c>
      <c r="BH63" s="663" t="s">
        <v>1099</v>
      </c>
      <c r="BI63" s="179" t="s">
        <v>1214</v>
      </c>
      <c r="BJ63" s="669" t="s">
        <v>1160</v>
      </c>
      <c r="BK63" s="1050" t="s">
        <v>190</v>
      </c>
      <c r="BL63" s="598"/>
      <c r="BM63" s="594"/>
      <c r="BN63" s="573"/>
      <c r="BO63" s="571"/>
      <c r="BP63" s="526"/>
      <c r="BQ63" s="594"/>
      <c r="BR63" s="594"/>
      <c r="BS63" s="571"/>
      <c r="BT63" s="632"/>
      <c r="BU63" s="632"/>
    </row>
    <row r="64" spans="1:73" s="12" customFormat="1" ht="219" customHeight="1" x14ac:dyDescent="0.25">
      <c r="A64" s="1210"/>
      <c r="B64" s="1191"/>
      <c r="C64" s="1158"/>
      <c r="D64" s="1144"/>
      <c r="E64" s="1126"/>
      <c r="F64" s="108" t="s">
        <v>424</v>
      </c>
      <c r="G64" s="1165"/>
      <c r="H64" s="1129"/>
      <c r="I64" s="1129"/>
      <c r="J64" s="1129"/>
      <c r="K64" s="1129"/>
      <c r="L64" s="594" t="s">
        <v>425</v>
      </c>
      <c r="M64" s="599" t="s">
        <v>168</v>
      </c>
      <c r="N64" s="599" t="s">
        <v>169</v>
      </c>
      <c r="O64" s="599" t="s">
        <v>108</v>
      </c>
      <c r="P64" s="73">
        <f t="shared" si="56"/>
        <v>15</v>
      </c>
      <c r="Q64" s="599" t="s">
        <v>113</v>
      </c>
      <c r="R64" s="73">
        <f t="shared" si="51"/>
        <v>15</v>
      </c>
      <c r="S64" s="599" t="s">
        <v>115</v>
      </c>
      <c r="T64" s="73">
        <f t="shared" si="49"/>
        <v>15</v>
      </c>
      <c r="U64" s="575" t="s">
        <v>125</v>
      </c>
      <c r="V64" s="73">
        <f t="shared" si="52"/>
        <v>15</v>
      </c>
      <c r="W64" s="575" t="s">
        <v>117</v>
      </c>
      <c r="X64" s="73">
        <f t="shared" si="53"/>
        <v>15</v>
      </c>
      <c r="Y64" s="575" t="s">
        <v>119</v>
      </c>
      <c r="Z64" s="73">
        <f t="shared" si="54"/>
        <v>15</v>
      </c>
      <c r="AA64" s="575" t="s">
        <v>121</v>
      </c>
      <c r="AB64" s="73">
        <f t="shared" si="55"/>
        <v>10</v>
      </c>
      <c r="AC64" s="73">
        <f t="shared" si="57"/>
        <v>100</v>
      </c>
      <c r="AD64" s="601" t="str">
        <f t="shared" si="25"/>
        <v>fuerte</v>
      </c>
      <c r="AE64" s="601" t="s">
        <v>162</v>
      </c>
      <c r="AF64" s="601" t="str">
        <f t="shared" si="19"/>
        <v>fuerte</v>
      </c>
      <c r="AG64" s="601" t="str">
        <f t="shared" si="7"/>
        <v>fuerte</v>
      </c>
      <c r="AH64" s="601" t="str">
        <f t="shared" si="8"/>
        <v/>
      </c>
      <c r="AI64" s="601" t="str">
        <f t="shared" si="9"/>
        <v/>
      </c>
      <c r="AJ64" s="601" t="str">
        <f t="shared" si="10"/>
        <v/>
      </c>
      <c r="AK64" s="601" t="str">
        <f t="shared" si="11"/>
        <v/>
      </c>
      <c r="AL64" s="601" t="str">
        <f t="shared" si="12"/>
        <v/>
      </c>
      <c r="AM64" s="601" t="str">
        <f t="shared" si="13"/>
        <v/>
      </c>
      <c r="AN64" s="601" t="str">
        <f t="shared" si="14"/>
        <v/>
      </c>
      <c r="AO64" s="601" t="str">
        <f t="shared" si="15"/>
        <v/>
      </c>
      <c r="AP64" s="601" t="str">
        <f t="shared" si="20"/>
        <v>fuerte</v>
      </c>
      <c r="AQ64" s="1054"/>
      <c r="AR64" s="1053"/>
      <c r="AS64" s="630" t="str">
        <f>IF(AND($M64="Directamente",'[1] Riesgos Gestión'!$AR58="fuerte"),2,"")</f>
        <v/>
      </c>
      <c r="AT64" s="630" t="str">
        <f>IF(AND($N64="Directamente",'[1] Riesgos Gestión'!$AR58="fuerte"),2,"")</f>
        <v/>
      </c>
      <c r="AU64" s="630" t="str">
        <f>IF(AND($M64="Directamente",'[1] Riesgos Gestión'!$AR58="No disminuye"),2,"")</f>
        <v/>
      </c>
      <c r="AV64" s="630" t="str">
        <f>IF(AND($N64="Indirectamente",'[1] Riesgos Gestión'!$AR58="fuerte"),1,"")</f>
        <v/>
      </c>
      <c r="AW64" s="630" t="str">
        <f>IF(AND($N64="No disminuye",'[1] Riesgos Gestión'!$AR58="fuerte"),0,"")</f>
        <v/>
      </c>
      <c r="AX64" s="630" t="str">
        <f>IF(AND($N64="Directamente",'[1] Riesgos Gestión'!$AR58="Moderado"),2,"")</f>
        <v/>
      </c>
      <c r="AY64" s="630" t="str">
        <f>IF(AND($M64="Directamente",'[1] Riesgos Gestión'!$AR58="Moderado"),1,"")</f>
        <v/>
      </c>
      <c r="AZ64" s="630" t="str">
        <f>IF(AND($N64="Indirectamente",'[1] Riesgos Gestión'!$AR58="Moderado"),1,"")</f>
        <v/>
      </c>
      <c r="BA64" s="630" t="str">
        <f>IF(AND($M64="No disminuye",'[1] Riesgos Gestión'!$AR58="Moderado"),1,"")</f>
        <v/>
      </c>
      <c r="BB64" s="630" t="str">
        <f>IF(AND($N64="No disminuye",'[1] Riesgos Gestión'!$AR58="Moderado"),0,"")</f>
        <v/>
      </c>
      <c r="BC64" s="1053"/>
      <c r="BD64" s="1053" t="str">
        <f t="shared" si="16"/>
        <v/>
      </c>
      <c r="BE64" s="1145"/>
      <c r="BF64" s="1053">
        <f t="shared" si="22"/>
        <v>0</v>
      </c>
      <c r="BG64" s="1133" t="e">
        <f>VLOOKUP(BE64&amp;"-"&amp;BF64,zona,2,0)</f>
        <v>#N/A</v>
      </c>
      <c r="BH64" s="663" t="s">
        <v>1215</v>
      </c>
      <c r="BI64" s="108" t="s">
        <v>1216</v>
      </c>
      <c r="BJ64" s="669" t="s">
        <v>1161</v>
      </c>
      <c r="BK64" s="1050"/>
      <c r="BL64" s="594"/>
      <c r="BM64" s="165"/>
      <c r="BN64" s="573"/>
      <c r="BO64" s="571"/>
      <c r="BP64" s="189"/>
      <c r="BQ64" s="594"/>
      <c r="BR64" s="594"/>
      <c r="BS64" s="571"/>
      <c r="BT64" s="632"/>
      <c r="BU64" s="632"/>
    </row>
    <row r="65" spans="1:73" s="12" customFormat="1" ht="166.5" customHeight="1" x14ac:dyDescent="0.25">
      <c r="A65" s="1210"/>
      <c r="B65" s="1191"/>
      <c r="C65" s="1158"/>
      <c r="D65" s="1144"/>
      <c r="E65" s="1126"/>
      <c r="F65" s="108" t="s">
        <v>426</v>
      </c>
      <c r="G65" s="1165"/>
      <c r="H65" s="1129"/>
      <c r="I65" s="1129"/>
      <c r="J65" s="1129"/>
      <c r="K65" s="1129"/>
      <c r="L65" s="594" t="s">
        <v>427</v>
      </c>
      <c r="M65" s="599" t="s">
        <v>168</v>
      </c>
      <c r="N65" s="599" t="s">
        <v>168</v>
      </c>
      <c r="O65" s="599" t="s">
        <v>108</v>
      </c>
      <c r="P65" s="73">
        <f t="shared" si="56"/>
        <v>15</v>
      </c>
      <c r="Q65" s="599" t="s">
        <v>113</v>
      </c>
      <c r="R65" s="73">
        <f t="shared" si="51"/>
        <v>15</v>
      </c>
      <c r="S65" s="599" t="s">
        <v>115</v>
      </c>
      <c r="T65" s="73">
        <f t="shared" si="49"/>
        <v>15</v>
      </c>
      <c r="U65" s="575" t="s">
        <v>125</v>
      </c>
      <c r="V65" s="73">
        <f t="shared" si="52"/>
        <v>15</v>
      </c>
      <c r="W65" s="575" t="s">
        <v>117</v>
      </c>
      <c r="X65" s="73">
        <f t="shared" si="53"/>
        <v>15</v>
      </c>
      <c r="Y65" s="575" t="s">
        <v>119</v>
      </c>
      <c r="Z65" s="73">
        <f t="shared" si="54"/>
        <v>15</v>
      </c>
      <c r="AA65" s="575" t="s">
        <v>121</v>
      </c>
      <c r="AB65" s="73">
        <f t="shared" si="55"/>
        <v>10</v>
      </c>
      <c r="AC65" s="73">
        <f t="shared" si="57"/>
        <v>100</v>
      </c>
      <c r="AD65" s="601" t="str">
        <f t="shared" si="25"/>
        <v>fuerte</v>
      </c>
      <c r="AE65" s="601" t="s">
        <v>162</v>
      </c>
      <c r="AF65" s="601" t="str">
        <f t="shared" si="19"/>
        <v>fuerte</v>
      </c>
      <c r="AG65" s="601" t="str">
        <f t="shared" si="7"/>
        <v>fuerte</v>
      </c>
      <c r="AH65" s="601" t="str">
        <f t="shared" si="8"/>
        <v/>
      </c>
      <c r="AI65" s="601" t="str">
        <f t="shared" si="9"/>
        <v/>
      </c>
      <c r="AJ65" s="601" t="str">
        <f t="shared" si="10"/>
        <v/>
      </c>
      <c r="AK65" s="601" t="str">
        <f t="shared" si="11"/>
        <v/>
      </c>
      <c r="AL65" s="601" t="str">
        <f t="shared" si="12"/>
        <v/>
      </c>
      <c r="AM65" s="601" t="str">
        <f t="shared" si="13"/>
        <v/>
      </c>
      <c r="AN65" s="601" t="str">
        <f t="shared" si="14"/>
        <v/>
      </c>
      <c r="AO65" s="601" t="str">
        <f t="shared" si="15"/>
        <v/>
      </c>
      <c r="AP65" s="601" t="str">
        <f t="shared" si="20"/>
        <v>fuerte</v>
      </c>
      <c r="AQ65" s="1054"/>
      <c r="AR65" s="1053"/>
      <c r="AS65" s="630" t="str">
        <f>IF(AND($M65="Directamente",'[1] Riesgos Gestión'!$AR59="fuerte"),2,"")</f>
        <v/>
      </c>
      <c r="AT65" s="630" t="str">
        <f>IF(AND($N65="Directamente",'[1] Riesgos Gestión'!$AR59="fuerte"),2,"")</f>
        <v/>
      </c>
      <c r="AU65" s="630" t="str">
        <f>IF(AND($M65="Directamente",'[1] Riesgos Gestión'!$AR59="No disminuye"),2,"")</f>
        <v/>
      </c>
      <c r="AV65" s="630" t="str">
        <f>IF(AND($N65="Indirectamente",'[1] Riesgos Gestión'!$AR59="fuerte"),1,"")</f>
        <v/>
      </c>
      <c r="AW65" s="630" t="str">
        <f>IF(AND($N65="No disminuye",'[1] Riesgos Gestión'!$AR59="fuerte"),0,"")</f>
        <v/>
      </c>
      <c r="AX65" s="630" t="str">
        <f>IF(AND($N65="Directamente",'[1] Riesgos Gestión'!$AR59="Moderado"),2,"")</f>
        <v/>
      </c>
      <c r="AY65" s="630" t="str">
        <f>IF(AND($M65="Directamente",'[1] Riesgos Gestión'!$AR59="Moderado"),1,"")</f>
        <v/>
      </c>
      <c r="AZ65" s="630" t="str">
        <f>IF(AND($N65="Indirectamente",'[1] Riesgos Gestión'!$AR59="Moderado"),1,"")</f>
        <v/>
      </c>
      <c r="BA65" s="630" t="str">
        <f>IF(AND($M65="No disminuye",'[1] Riesgos Gestión'!$AR59="Moderado"),1,"")</f>
        <v/>
      </c>
      <c r="BB65" s="630" t="str">
        <f>IF(AND($N65="No disminuye",'[1] Riesgos Gestión'!$AR59="Moderado"),0,"")</f>
        <v/>
      </c>
      <c r="BC65" s="1053"/>
      <c r="BD65" s="1053" t="str">
        <f t="shared" si="16"/>
        <v/>
      </c>
      <c r="BE65" s="1145"/>
      <c r="BF65" s="1053">
        <f t="shared" si="22"/>
        <v>0</v>
      </c>
      <c r="BG65" s="1133" t="e">
        <f>VLOOKUP(BE65&amp;"-"&amp;BF65,zona,2,0)</f>
        <v>#N/A</v>
      </c>
      <c r="BH65" s="663" t="s">
        <v>1101</v>
      </c>
      <c r="BI65" s="108" t="s">
        <v>1217</v>
      </c>
      <c r="BJ65" s="669" t="s">
        <v>1248</v>
      </c>
      <c r="BK65" s="1050"/>
      <c r="BL65" s="594"/>
      <c r="BM65" s="165"/>
      <c r="BN65" s="573"/>
      <c r="BO65" s="571"/>
      <c r="BP65" s="189"/>
      <c r="BQ65" s="594"/>
      <c r="BR65" s="594"/>
      <c r="BS65" s="571"/>
      <c r="BT65" s="632"/>
      <c r="BU65" s="632"/>
    </row>
    <row r="66" spans="1:73" s="12" customFormat="1" ht="134.25" customHeight="1" thickBot="1" x14ac:dyDescent="0.3">
      <c r="A66" s="1211"/>
      <c r="B66" s="1192"/>
      <c r="C66" s="1212"/>
      <c r="D66" s="1072"/>
      <c r="E66" s="1074"/>
      <c r="F66" s="190" t="s">
        <v>428</v>
      </c>
      <c r="G66" s="1207"/>
      <c r="H66" s="1076"/>
      <c r="I66" s="1076"/>
      <c r="J66" s="1076"/>
      <c r="K66" s="1076"/>
      <c r="L66" s="595" t="s">
        <v>429</v>
      </c>
      <c r="M66" s="600" t="s">
        <v>168</v>
      </c>
      <c r="N66" s="600" t="s">
        <v>169</v>
      </c>
      <c r="O66" s="600" t="s">
        <v>108</v>
      </c>
      <c r="P66" s="110">
        <f t="shared" si="56"/>
        <v>15</v>
      </c>
      <c r="Q66" s="600" t="s">
        <v>113</v>
      </c>
      <c r="R66" s="110">
        <f t="shared" si="51"/>
        <v>15</v>
      </c>
      <c r="S66" s="600" t="s">
        <v>115</v>
      </c>
      <c r="T66" s="110">
        <f t="shared" si="49"/>
        <v>15</v>
      </c>
      <c r="U66" s="576" t="s">
        <v>125</v>
      </c>
      <c r="V66" s="110">
        <f t="shared" si="52"/>
        <v>15</v>
      </c>
      <c r="W66" s="576" t="s">
        <v>117</v>
      </c>
      <c r="X66" s="110">
        <f t="shared" si="53"/>
        <v>15</v>
      </c>
      <c r="Y66" s="576" t="s">
        <v>119</v>
      </c>
      <c r="Z66" s="110">
        <f t="shared" si="54"/>
        <v>15</v>
      </c>
      <c r="AA66" s="576" t="s">
        <v>121</v>
      </c>
      <c r="AB66" s="110">
        <f t="shared" si="55"/>
        <v>10</v>
      </c>
      <c r="AC66" s="110">
        <f t="shared" si="57"/>
        <v>100</v>
      </c>
      <c r="AD66" s="602" t="str">
        <f t="shared" si="25"/>
        <v>fuerte</v>
      </c>
      <c r="AE66" s="602" t="s">
        <v>162</v>
      </c>
      <c r="AF66" s="602" t="str">
        <f t="shared" si="19"/>
        <v>fuerte</v>
      </c>
      <c r="AG66" s="602" t="str">
        <f t="shared" si="7"/>
        <v>fuerte</v>
      </c>
      <c r="AH66" s="602" t="str">
        <f t="shared" si="8"/>
        <v/>
      </c>
      <c r="AI66" s="602" t="str">
        <f t="shared" si="9"/>
        <v/>
      </c>
      <c r="AJ66" s="602" t="str">
        <f t="shared" si="10"/>
        <v/>
      </c>
      <c r="AK66" s="602" t="str">
        <f t="shared" si="11"/>
        <v/>
      </c>
      <c r="AL66" s="602" t="str">
        <f t="shared" si="12"/>
        <v/>
      </c>
      <c r="AM66" s="602" t="str">
        <f t="shared" si="13"/>
        <v/>
      </c>
      <c r="AN66" s="602" t="str">
        <f t="shared" si="14"/>
        <v/>
      </c>
      <c r="AO66" s="602" t="str">
        <f t="shared" si="15"/>
        <v/>
      </c>
      <c r="AP66" s="602" t="str">
        <f t="shared" si="20"/>
        <v>fuerte</v>
      </c>
      <c r="AQ66" s="1078"/>
      <c r="AR66" s="1052"/>
      <c r="AS66" s="631" t="str">
        <f>IF(AND($M66="Directamente",'[1] Riesgos Gestión'!$AR60="fuerte"),2,"")</f>
        <v/>
      </c>
      <c r="AT66" s="631" t="str">
        <f>IF(AND($N66="Directamente",'[1] Riesgos Gestión'!$AR60="fuerte"),2,"")</f>
        <v/>
      </c>
      <c r="AU66" s="631" t="str">
        <f>IF(AND($M66="Directamente",'[1] Riesgos Gestión'!$AR60="No disminuye"),2,"")</f>
        <v/>
      </c>
      <c r="AV66" s="631" t="str">
        <f>IF(AND($N66="Indirectamente",'[1] Riesgos Gestión'!$AR60="fuerte"),1,"")</f>
        <v/>
      </c>
      <c r="AW66" s="631" t="str">
        <f>IF(AND($N66="No disminuye",'[1] Riesgos Gestión'!$AR60="fuerte"),0,"")</f>
        <v/>
      </c>
      <c r="AX66" s="631" t="str">
        <f>IF(AND($N66="Directamente",'[1] Riesgos Gestión'!$AR60="Moderado"),2,"")</f>
        <v/>
      </c>
      <c r="AY66" s="631" t="str">
        <f>IF(AND($M66="Directamente",'[1] Riesgos Gestión'!$AR60="Moderado"),1,"")</f>
        <v/>
      </c>
      <c r="AZ66" s="631" t="str">
        <f>IF(AND($N66="Indirectamente",'[1] Riesgos Gestión'!$AR60="Moderado"),1,"")</f>
        <v/>
      </c>
      <c r="BA66" s="631" t="str">
        <f>IF(AND($M66="No disminuye",'[1] Riesgos Gestión'!$AR60="Moderado"),1,"")</f>
        <v/>
      </c>
      <c r="BB66" s="631" t="str">
        <f>IF(AND($N66="No disminuye",'[1] Riesgos Gestión'!$AR60="Moderado"),0,"")</f>
        <v/>
      </c>
      <c r="BC66" s="1052"/>
      <c r="BD66" s="1052" t="str">
        <f t="shared" si="16"/>
        <v/>
      </c>
      <c r="BE66" s="1131"/>
      <c r="BF66" s="1052">
        <f t="shared" si="22"/>
        <v>0</v>
      </c>
      <c r="BG66" s="1146" t="e">
        <f>VLOOKUP(BE66&amp;"-"&amp;BF66,zona,2,0)</f>
        <v>#N/A</v>
      </c>
      <c r="BH66" s="663" t="s">
        <v>1070</v>
      </c>
      <c r="BI66" s="179" t="s">
        <v>1218</v>
      </c>
      <c r="BJ66" s="669" t="s">
        <v>1162</v>
      </c>
      <c r="BK66" s="1050"/>
      <c r="BL66" s="595"/>
      <c r="BM66" s="165"/>
      <c r="BN66" s="573"/>
      <c r="BO66" s="571"/>
      <c r="BP66" s="526"/>
      <c r="BQ66" s="594"/>
      <c r="BR66" s="594"/>
      <c r="BS66" s="571"/>
      <c r="BT66" s="632"/>
      <c r="BU66" s="632"/>
    </row>
    <row r="67" spans="1:73" s="12" customFormat="1" ht="165.75" x14ac:dyDescent="0.25">
      <c r="A67" s="1116" t="str">
        <f>CONTEXTO!C255</f>
        <v>Control y Seguimiento: 
Realizar evaluación y seguimiento  periódico a los procesos y gestión del DASCD, a través de auditorías y monitoreo, que permitan identificar e implementar acciones preventivas, correctivas y de mejora, para el fortalecimiento de la gestión institucional.</v>
      </c>
      <c r="B67" s="1077" t="str">
        <f>CONTEXTO!C257</f>
        <v>Jefe Oficina de Control Interno</v>
      </c>
      <c r="C67" s="1214" t="str">
        <f>CONTEXTO!D258</f>
        <v>Opinión inapropiada en el ejercicio de auditoría</v>
      </c>
      <c r="D67" s="1124" t="s">
        <v>431</v>
      </c>
      <c r="E67" s="1073" t="s">
        <v>28</v>
      </c>
      <c r="F67" s="191" t="s">
        <v>432</v>
      </c>
      <c r="G67" s="1154" t="s">
        <v>433</v>
      </c>
      <c r="H67" s="1075">
        <f>'Probabilidad e Impacto'!E138</f>
        <v>2</v>
      </c>
      <c r="I67" s="1075">
        <f>'Probabilidad e Impacto'!H138</f>
        <v>3</v>
      </c>
      <c r="J67" s="581"/>
      <c r="K67" s="1075" t="str">
        <f>VLOOKUP(J68,'Probabilidad e Impacto'!Y19:Z43,2,0)</f>
        <v>Moderado</v>
      </c>
      <c r="L67" s="584" t="s">
        <v>434</v>
      </c>
      <c r="M67" s="590" t="s">
        <v>168</v>
      </c>
      <c r="N67" s="590" t="s">
        <v>168</v>
      </c>
      <c r="O67" s="590" t="s">
        <v>108</v>
      </c>
      <c r="P67" s="125">
        <f t="shared" si="56"/>
        <v>15</v>
      </c>
      <c r="Q67" s="590" t="s">
        <v>113</v>
      </c>
      <c r="R67" s="125">
        <f t="shared" si="51"/>
        <v>15</v>
      </c>
      <c r="S67" s="590" t="s">
        <v>115</v>
      </c>
      <c r="T67" s="125">
        <f t="shared" si="49"/>
        <v>15</v>
      </c>
      <c r="U67" s="592" t="s">
        <v>125</v>
      </c>
      <c r="V67" s="125">
        <f t="shared" si="52"/>
        <v>15</v>
      </c>
      <c r="W67" s="592" t="s">
        <v>117</v>
      </c>
      <c r="X67" s="125">
        <f t="shared" si="53"/>
        <v>15</v>
      </c>
      <c r="Y67" s="592" t="s">
        <v>119</v>
      </c>
      <c r="Z67" s="125">
        <f t="shared" si="54"/>
        <v>15</v>
      </c>
      <c r="AA67" s="592" t="s">
        <v>121</v>
      </c>
      <c r="AB67" s="125">
        <f t="shared" si="55"/>
        <v>10</v>
      </c>
      <c r="AC67" s="125">
        <f t="shared" si="57"/>
        <v>100</v>
      </c>
      <c r="AD67" s="588" t="str">
        <f t="shared" si="25"/>
        <v>fuerte</v>
      </c>
      <c r="AE67" s="588" t="s">
        <v>162</v>
      </c>
      <c r="AF67" s="588" t="str">
        <f t="shared" si="19"/>
        <v>fuerte</v>
      </c>
      <c r="AG67" s="588" t="str">
        <f t="shared" si="7"/>
        <v>fuerte</v>
      </c>
      <c r="AH67" s="588" t="str">
        <f t="shared" si="8"/>
        <v/>
      </c>
      <c r="AI67" s="588" t="str">
        <f t="shared" si="9"/>
        <v/>
      </c>
      <c r="AJ67" s="588" t="str">
        <f t="shared" si="10"/>
        <v/>
      </c>
      <c r="AK67" s="588" t="str">
        <f t="shared" si="11"/>
        <v/>
      </c>
      <c r="AL67" s="588" t="str">
        <f t="shared" si="12"/>
        <v/>
      </c>
      <c r="AM67" s="588" t="str">
        <f t="shared" si="13"/>
        <v/>
      </c>
      <c r="AN67" s="588" t="str">
        <f t="shared" si="14"/>
        <v/>
      </c>
      <c r="AO67" s="588" t="str">
        <f t="shared" si="15"/>
        <v/>
      </c>
      <c r="AP67" s="588" t="str">
        <f t="shared" si="20"/>
        <v>fuerte</v>
      </c>
      <c r="AQ67" s="1077">
        <f>AVERAGE(AC68)</f>
        <v>100</v>
      </c>
      <c r="AR67" s="1051" t="str">
        <f>IF(AQ67&gt;=96,"fuerte",IF(AQ67&gt;=85,"moderado","débil"))</f>
        <v>fuerte</v>
      </c>
      <c r="AS67" s="627"/>
      <c r="AT67" s="627"/>
      <c r="AU67" s="627"/>
      <c r="AV67" s="627"/>
      <c r="AW67" s="627"/>
      <c r="AX67" s="627"/>
      <c r="AY67" s="627"/>
      <c r="AZ67" s="627"/>
      <c r="BA67" s="627"/>
      <c r="BB67" s="627"/>
      <c r="BC67" s="627"/>
      <c r="BD67" s="1199" t="str">
        <f>CONCATENATE(AT68&amp;AV68&amp;AW68&amp;AX68&amp;AZ68&amp;BB68)</f>
        <v>2</v>
      </c>
      <c r="BE67" s="1130">
        <f>IF(H67=1,1,IF(BC67="",H67,(H67-BC67)))</f>
        <v>2</v>
      </c>
      <c r="BF67" s="1077">
        <f>IF(BD67="",I67,(I67-BD67))</f>
        <v>1</v>
      </c>
      <c r="BG67" s="1132" t="str">
        <f>VLOOKUP(BE67&amp;"-"&amp;BF67,zona,2,0)</f>
        <v>Bajo</v>
      </c>
      <c r="BH67" s="663" t="s">
        <v>1110</v>
      </c>
      <c r="BI67" s="179" t="s">
        <v>1139</v>
      </c>
      <c r="BJ67" s="179" t="s">
        <v>1249</v>
      </c>
      <c r="BK67" s="1050" t="s">
        <v>190</v>
      </c>
      <c r="BL67" s="165"/>
      <c r="BM67" s="584"/>
      <c r="BN67" s="573"/>
      <c r="BO67" s="571"/>
      <c r="BP67" s="633"/>
      <c r="BQ67" s="594"/>
      <c r="BR67" s="649"/>
      <c r="BS67" s="571"/>
      <c r="BT67" s="632"/>
      <c r="BU67" s="632"/>
    </row>
    <row r="68" spans="1:73" s="12" customFormat="1" ht="220.5" customHeight="1" thickBot="1" x14ac:dyDescent="0.3">
      <c r="A68" s="1213"/>
      <c r="B68" s="1174"/>
      <c r="C68" s="1215"/>
      <c r="D68" s="1216"/>
      <c r="E68" s="1164"/>
      <c r="F68" s="192" t="s">
        <v>435</v>
      </c>
      <c r="G68" s="1217"/>
      <c r="H68" s="1167"/>
      <c r="I68" s="1167"/>
      <c r="J68" s="587" t="str">
        <f>CONCATENATE(H67,"-",I67)</f>
        <v>2-3</v>
      </c>
      <c r="K68" s="1167"/>
      <c r="L68" s="611" t="s">
        <v>436</v>
      </c>
      <c r="M68" s="591" t="s">
        <v>170</v>
      </c>
      <c r="N68" s="591" t="s">
        <v>168</v>
      </c>
      <c r="O68" s="591" t="s">
        <v>108</v>
      </c>
      <c r="P68" s="141">
        <f t="shared" si="56"/>
        <v>15</v>
      </c>
      <c r="Q68" s="591" t="s">
        <v>113</v>
      </c>
      <c r="R68" s="141">
        <f t="shared" si="51"/>
        <v>15</v>
      </c>
      <c r="S68" s="591" t="s">
        <v>115</v>
      </c>
      <c r="T68" s="141">
        <f t="shared" si="49"/>
        <v>15</v>
      </c>
      <c r="U68" s="593" t="s">
        <v>125</v>
      </c>
      <c r="V68" s="141">
        <f t="shared" si="52"/>
        <v>15</v>
      </c>
      <c r="W68" s="593" t="s">
        <v>117</v>
      </c>
      <c r="X68" s="141">
        <f t="shared" si="53"/>
        <v>15</v>
      </c>
      <c r="Y68" s="593" t="s">
        <v>119</v>
      </c>
      <c r="Z68" s="141">
        <f t="shared" si="54"/>
        <v>15</v>
      </c>
      <c r="AA68" s="593" t="s">
        <v>121</v>
      </c>
      <c r="AB68" s="141">
        <f t="shared" si="55"/>
        <v>10</v>
      </c>
      <c r="AC68" s="141">
        <f t="shared" si="57"/>
        <v>100</v>
      </c>
      <c r="AD68" s="589" t="str">
        <f t="shared" si="25"/>
        <v>fuerte</v>
      </c>
      <c r="AE68" s="589" t="s">
        <v>162</v>
      </c>
      <c r="AF68" s="589" t="str">
        <f t="shared" si="19"/>
        <v>fuerte</v>
      </c>
      <c r="AG68" s="589" t="str">
        <f t="shared" si="7"/>
        <v>fuerte</v>
      </c>
      <c r="AH68" s="589" t="str">
        <f t="shared" si="8"/>
        <v/>
      </c>
      <c r="AI68" s="589" t="str">
        <f t="shared" si="9"/>
        <v/>
      </c>
      <c r="AJ68" s="589" t="str">
        <f t="shared" si="10"/>
        <v/>
      </c>
      <c r="AK68" s="589" t="str">
        <f t="shared" si="11"/>
        <v/>
      </c>
      <c r="AL68" s="589" t="str">
        <f t="shared" si="12"/>
        <v/>
      </c>
      <c r="AM68" s="589" t="str">
        <f t="shared" si="13"/>
        <v/>
      </c>
      <c r="AN68" s="589" t="str">
        <f t="shared" si="14"/>
        <v/>
      </c>
      <c r="AO68" s="589" t="str">
        <f t="shared" si="15"/>
        <v/>
      </c>
      <c r="AP68" s="589" t="str">
        <f t="shared" si="20"/>
        <v>fuerte</v>
      </c>
      <c r="AQ68" s="1174"/>
      <c r="AR68" s="1179"/>
      <c r="AS68" s="635" t="str">
        <f>IF(AND($M68="Directamente",'[1] Riesgos Gestión'!$AR61="fuerte"),2,"")</f>
        <v/>
      </c>
      <c r="AT68" s="635">
        <f>IF(AND($N68="Directamente",'[1] Riesgos Gestión'!$AR61="fuerte"),2,"")</f>
        <v>2</v>
      </c>
      <c r="AU68" s="635" t="str">
        <f>IF(AND($M68="Directamente",'[1] Riesgos Gestión'!$AR61="No disminuye"),2,"")</f>
        <v/>
      </c>
      <c r="AV68" s="635" t="str">
        <f>IF(AND($N68="Indirectamente",'[1] Riesgos Gestión'!$AR61="fuerte"),1,"")</f>
        <v/>
      </c>
      <c r="AW68" s="635" t="str">
        <f>IF(AND($N68="No disminuye",'[1] Riesgos Gestión'!$AR61="fuerte"),0,"")</f>
        <v/>
      </c>
      <c r="AX68" s="635" t="str">
        <f>IF(AND($N68="Directamente",'[1] Riesgos Gestión'!$AR61="Moderado"),2,"")</f>
        <v/>
      </c>
      <c r="AY68" s="635" t="str">
        <f>IF(AND($M68="Directamente",'[1] Riesgos Gestión'!$AR61="Moderado"),1,"")</f>
        <v/>
      </c>
      <c r="AZ68" s="635" t="str">
        <f>IF(AND($N68="Indirectamente",'[1] Riesgos Gestión'!$AR61="Moderado"),1,"")</f>
        <v/>
      </c>
      <c r="BA68" s="635" t="str">
        <f>IF(AND($M68="No disminuye",'[1] Riesgos Gestión'!$AR61="Moderado"),1,"")</f>
        <v/>
      </c>
      <c r="BB68" s="635" t="str">
        <f>IF(AND($N68="No disminuye",'[1] Riesgos Gestión'!$AR61="Moderado"),0,"")</f>
        <v/>
      </c>
      <c r="BC68" s="635" t="str">
        <f t="shared" si="50"/>
        <v/>
      </c>
      <c r="BD68" s="1201"/>
      <c r="BE68" s="1145"/>
      <c r="BF68" s="1174"/>
      <c r="BG68" s="1218"/>
      <c r="BH68" s="663" t="s">
        <v>1079</v>
      </c>
      <c r="BI68" s="179" t="s">
        <v>1140</v>
      </c>
      <c r="BJ68" s="179" t="s">
        <v>1163</v>
      </c>
      <c r="BK68" s="1219"/>
      <c r="BL68" s="165"/>
      <c r="BM68" s="611"/>
      <c r="BN68" s="573"/>
      <c r="BO68" s="571"/>
      <c r="BP68" s="650"/>
      <c r="BQ68" s="612"/>
      <c r="BR68" s="651"/>
      <c r="BS68" s="586"/>
      <c r="BT68" s="632"/>
      <c r="BU68" s="632"/>
    </row>
    <row r="69" spans="1:73" x14ac:dyDescent="0.25">
      <c r="J69" s="193" t="str">
        <f t="shared" ref="J69:J132" si="58">CONCATENATE(H69,"-",I69)</f>
        <v>-</v>
      </c>
      <c r="K69" s="193"/>
      <c r="BC69" s="655"/>
      <c r="BD69" s="655"/>
      <c r="BE69" s="655"/>
      <c r="BF69" s="655"/>
      <c r="BG69" s="655"/>
    </row>
    <row r="70" spans="1:73" x14ac:dyDescent="0.25">
      <c r="J70" s="193" t="str">
        <f t="shared" si="58"/>
        <v>-</v>
      </c>
      <c r="K70" s="193"/>
    </row>
    <row r="71" spans="1:73" x14ac:dyDescent="0.25">
      <c r="J71" s="193" t="str">
        <f t="shared" si="58"/>
        <v>-</v>
      </c>
      <c r="K71" s="193"/>
    </row>
    <row r="72" spans="1:73" x14ac:dyDescent="0.25">
      <c r="J72" s="193" t="str">
        <f t="shared" si="58"/>
        <v>-</v>
      </c>
      <c r="K72" s="193"/>
    </row>
    <row r="73" spans="1:73" x14ac:dyDescent="0.25">
      <c r="J73" s="193" t="str">
        <f t="shared" si="58"/>
        <v>-</v>
      </c>
      <c r="K73" s="193"/>
    </row>
    <row r="74" spans="1:73" x14ac:dyDescent="0.25">
      <c r="J74" s="193" t="str">
        <f t="shared" si="58"/>
        <v>-</v>
      </c>
      <c r="K74" s="193"/>
    </row>
    <row r="75" spans="1:73" x14ac:dyDescent="0.25">
      <c r="J75" s="193" t="str">
        <f t="shared" si="58"/>
        <v>-</v>
      </c>
      <c r="K75" s="193"/>
    </row>
    <row r="76" spans="1:73" x14ac:dyDescent="0.25">
      <c r="J76" s="193" t="str">
        <f t="shared" si="58"/>
        <v>-</v>
      </c>
      <c r="K76" s="193"/>
    </row>
    <row r="77" spans="1:73" x14ac:dyDescent="0.25">
      <c r="J77" s="193" t="str">
        <f t="shared" si="58"/>
        <v>-</v>
      </c>
      <c r="K77" s="193"/>
    </row>
    <row r="78" spans="1:73" x14ac:dyDescent="0.25">
      <c r="J78" s="193" t="str">
        <f t="shared" si="58"/>
        <v>-</v>
      </c>
      <c r="K78" s="193"/>
    </row>
    <row r="79" spans="1:73" x14ac:dyDescent="0.25">
      <c r="J79" s="193" t="str">
        <f t="shared" si="58"/>
        <v>-</v>
      </c>
      <c r="K79" s="193"/>
    </row>
    <row r="80" spans="1:73" x14ac:dyDescent="0.25">
      <c r="J80" s="193" t="str">
        <f t="shared" si="58"/>
        <v>-</v>
      </c>
      <c r="K80" s="193"/>
    </row>
    <row r="81" spans="10:11" x14ac:dyDescent="0.25">
      <c r="J81" s="193" t="str">
        <f t="shared" si="58"/>
        <v>-</v>
      </c>
      <c r="K81" s="193"/>
    </row>
    <row r="82" spans="10:11" x14ac:dyDescent="0.25">
      <c r="J82" s="193" t="str">
        <f t="shared" si="58"/>
        <v>-</v>
      </c>
      <c r="K82" s="193"/>
    </row>
    <row r="83" spans="10:11" x14ac:dyDescent="0.25">
      <c r="J83" s="193" t="str">
        <f t="shared" si="58"/>
        <v>-</v>
      </c>
      <c r="K83" s="193"/>
    </row>
    <row r="84" spans="10:11" x14ac:dyDescent="0.25">
      <c r="J84" s="193" t="str">
        <f t="shared" si="58"/>
        <v>-</v>
      </c>
      <c r="K84" s="193"/>
    </row>
    <row r="85" spans="10:11" x14ac:dyDescent="0.25">
      <c r="J85" s="193" t="str">
        <f t="shared" si="58"/>
        <v>-</v>
      </c>
      <c r="K85" s="193"/>
    </row>
    <row r="86" spans="10:11" x14ac:dyDescent="0.25">
      <c r="J86" s="193" t="str">
        <f t="shared" si="58"/>
        <v>-</v>
      </c>
      <c r="K86" s="193"/>
    </row>
    <row r="87" spans="10:11" x14ac:dyDescent="0.25">
      <c r="J87" s="193" t="str">
        <f t="shared" si="58"/>
        <v>-</v>
      </c>
      <c r="K87" s="193"/>
    </row>
    <row r="88" spans="10:11" x14ac:dyDescent="0.25">
      <c r="J88" s="193" t="str">
        <f t="shared" si="58"/>
        <v>-</v>
      </c>
      <c r="K88" s="193"/>
    </row>
    <row r="89" spans="10:11" x14ac:dyDescent="0.25">
      <c r="J89" s="193" t="str">
        <f t="shared" si="58"/>
        <v>-</v>
      </c>
      <c r="K89" s="193"/>
    </row>
    <row r="90" spans="10:11" x14ac:dyDescent="0.25">
      <c r="J90" s="193" t="str">
        <f t="shared" si="58"/>
        <v>-</v>
      </c>
      <c r="K90" s="193"/>
    </row>
    <row r="91" spans="10:11" x14ac:dyDescent="0.25">
      <c r="J91" s="193" t="str">
        <f t="shared" si="58"/>
        <v>-</v>
      </c>
      <c r="K91" s="193"/>
    </row>
    <row r="92" spans="10:11" x14ac:dyDescent="0.25">
      <c r="J92" s="193" t="str">
        <f t="shared" si="58"/>
        <v>-</v>
      </c>
      <c r="K92" s="193"/>
    </row>
    <row r="93" spans="10:11" x14ac:dyDescent="0.25">
      <c r="J93" s="193" t="str">
        <f t="shared" si="58"/>
        <v>-</v>
      </c>
      <c r="K93" s="193"/>
    </row>
    <row r="94" spans="10:11" x14ac:dyDescent="0.25">
      <c r="J94" s="193" t="str">
        <f t="shared" si="58"/>
        <v>-</v>
      </c>
      <c r="K94" s="193"/>
    </row>
    <row r="95" spans="10:11" x14ac:dyDescent="0.25">
      <c r="J95" s="193" t="str">
        <f t="shared" si="58"/>
        <v>-</v>
      </c>
      <c r="K95" s="193"/>
    </row>
    <row r="96" spans="10:11" x14ac:dyDescent="0.25">
      <c r="J96" s="193" t="str">
        <f t="shared" si="58"/>
        <v>-</v>
      </c>
      <c r="K96" s="193"/>
    </row>
    <row r="97" spans="10:11" x14ac:dyDescent="0.25">
      <c r="J97" s="193" t="str">
        <f t="shared" si="58"/>
        <v>-</v>
      </c>
      <c r="K97" s="193"/>
    </row>
    <row r="98" spans="10:11" x14ac:dyDescent="0.25">
      <c r="J98" s="193" t="str">
        <f t="shared" si="58"/>
        <v>-</v>
      </c>
      <c r="K98" s="193"/>
    </row>
    <row r="99" spans="10:11" x14ac:dyDescent="0.25">
      <c r="J99" s="193" t="str">
        <f t="shared" si="58"/>
        <v>-</v>
      </c>
      <c r="K99" s="193"/>
    </row>
    <row r="100" spans="10:11" x14ac:dyDescent="0.25">
      <c r="J100" s="193" t="str">
        <f t="shared" si="58"/>
        <v>-</v>
      </c>
      <c r="K100" s="193"/>
    </row>
    <row r="101" spans="10:11" x14ac:dyDescent="0.25">
      <c r="J101" s="193" t="str">
        <f t="shared" si="58"/>
        <v>-</v>
      </c>
      <c r="K101" s="193"/>
    </row>
    <row r="102" spans="10:11" x14ac:dyDescent="0.25">
      <c r="J102" s="193" t="str">
        <f t="shared" si="58"/>
        <v>-</v>
      </c>
      <c r="K102" s="193"/>
    </row>
    <row r="103" spans="10:11" x14ac:dyDescent="0.25">
      <c r="J103" s="193" t="str">
        <f t="shared" si="58"/>
        <v>-</v>
      </c>
      <c r="K103" s="193"/>
    </row>
    <row r="104" spans="10:11" x14ac:dyDescent="0.25">
      <c r="J104" s="193" t="str">
        <f t="shared" si="58"/>
        <v>-</v>
      </c>
      <c r="K104" s="193"/>
    </row>
    <row r="105" spans="10:11" x14ac:dyDescent="0.25">
      <c r="J105" s="193" t="str">
        <f t="shared" si="58"/>
        <v>-</v>
      </c>
      <c r="K105" s="193"/>
    </row>
    <row r="106" spans="10:11" x14ac:dyDescent="0.25">
      <c r="J106" s="193" t="str">
        <f t="shared" si="58"/>
        <v>-</v>
      </c>
      <c r="K106" s="193"/>
    </row>
    <row r="107" spans="10:11" x14ac:dyDescent="0.25">
      <c r="J107" s="193" t="str">
        <f t="shared" si="58"/>
        <v>-</v>
      </c>
      <c r="K107" s="193"/>
    </row>
    <row r="108" spans="10:11" x14ac:dyDescent="0.25">
      <c r="J108" s="193" t="str">
        <f t="shared" si="58"/>
        <v>-</v>
      </c>
      <c r="K108" s="193"/>
    </row>
    <row r="109" spans="10:11" x14ac:dyDescent="0.25">
      <c r="J109" s="193" t="str">
        <f t="shared" si="58"/>
        <v>-</v>
      </c>
      <c r="K109" s="193"/>
    </row>
    <row r="110" spans="10:11" x14ac:dyDescent="0.25">
      <c r="J110" s="193" t="str">
        <f t="shared" si="58"/>
        <v>-</v>
      </c>
      <c r="K110" s="193"/>
    </row>
    <row r="111" spans="10:11" x14ac:dyDescent="0.25">
      <c r="J111" s="193" t="str">
        <f t="shared" si="58"/>
        <v>-</v>
      </c>
      <c r="K111" s="193"/>
    </row>
    <row r="112" spans="10:11" x14ac:dyDescent="0.25">
      <c r="J112" s="193" t="str">
        <f t="shared" si="58"/>
        <v>-</v>
      </c>
      <c r="K112" s="193"/>
    </row>
    <row r="113" spans="10:11" x14ac:dyDescent="0.25">
      <c r="J113" s="193" t="str">
        <f t="shared" si="58"/>
        <v>-</v>
      </c>
      <c r="K113" s="193"/>
    </row>
    <row r="114" spans="10:11" x14ac:dyDescent="0.25">
      <c r="J114" s="193" t="str">
        <f t="shared" si="58"/>
        <v>-</v>
      </c>
      <c r="K114" s="193"/>
    </row>
    <row r="115" spans="10:11" x14ac:dyDescent="0.25">
      <c r="J115" s="193" t="str">
        <f t="shared" si="58"/>
        <v>-</v>
      </c>
      <c r="K115" s="193"/>
    </row>
    <row r="116" spans="10:11" x14ac:dyDescent="0.25">
      <c r="J116" s="193" t="str">
        <f t="shared" si="58"/>
        <v>-</v>
      </c>
      <c r="K116" s="193"/>
    </row>
    <row r="117" spans="10:11" x14ac:dyDescent="0.25">
      <c r="J117" s="193" t="str">
        <f t="shared" si="58"/>
        <v>-</v>
      </c>
      <c r="K117" s="193"/>
    </row>
    <row r="118" spans="10:11" x14ac:dyDescent="0.25">
      <c r="J118" s="193" t="str">
        <f t="shared" si="58"/>
        <v>-</v>
      </c>
      <c r="K118" s="193"/>
    </row>
    <row r="119" spans="10:11" x14ac:dyDescent="0.25">
      <c r="J119" s="193" t="str">
        <f t="shared" si="58"/>
        <v>-</v>
      </c>
      <c r="K119" s="193"/>
    </row>
    <row r="120" spans="10:11" x14ac:dyDescent="0.25">
      <c r="J120" s="193" t="str">
        <f t="shared" si="58"/>
        <v>-</v>
      </c>
      <c r="K120" s="193"/>
    </row>
    <row r="121" spans="10:11" x14ac:dyDescent="0.25">
      <c r="J121" s="193" t="str">
        <f t="shared" si="58"/>
        <v>-</v>
      </c>
      <c r="K121" s="193"/>
    </row>
    <row r="122" spans="10:11" x14ac:dyDescent="0.25">
      <c r="J122" s="193" t="str">
        <f t="shared" si="58"/>
        <v>-</v>
      </c>
      <c r="K122" s="193"/>
    </row>
    <row r="123" spans="10:11" x14ac:dyDescent="0.25">
      <c r="J123" s="193" t="str">
        <f t="shared" si="58"/>
        <v>-</v>
      </c>
      <c r="K123" s="193"/>
    </row>
    <row r="124" spans="10:11" x14ac:dyDescent="0.25">
      <c r="J124" s="193" t="str">
        <f t="shared" si="58"/>
        <v>-</v>
      </c>
      <c r="K124" s="193"/>
    </row>
    <row r="125" spans="10:11" x14ac:dyDescent="0.25">
      <c r="J125" s="193" t="str">
        <f t="shared" si="58"/>
        <v>-</v>
      </c>
      <c r="K125" s="193"/>
    </row>
    <row r="126" spans="10:11" x14ac:dyDescent="0.25">
      <c r="J126" s="193" t="str">
        <f t="shared" si="58"/>
        <v>-</v>
      </c>
      <c r="K126" s="193"/>
    </row>
    <row r="127" spans="10:11" x14ac:dyDescent="0.25">
      <c r="J127" s="193" t="str">
        <f t="shared" si="58"/>
        <v>-</v>
      </c>
      <c r="K127" s="193"/>
    </row>
    <row r="128" spans="10:11" x14ac:dyDescent="0.25">
      <c r="J128" s="193" t="str">
        <f t="shared" si="58"/>
        <v>-</v>
      </c>
      <c r="K128" s="193"/>
    </row>
    <row r="129" spans="10:11" x14ac:dyDescent="0.25">
      <c r="J129" s="193" t="str">
        <f t="shared" si="58"/>
        <v>-</v>
      </c>
      <c r="K129" s="193"/>
    </row>
    <row r="130" spans="10:11" x14ac:dyDescent="0.25">
      <c r="J130" s="193" t="str">
        <f t="shared" si="58"/>
        <v>-</v>
      </c>
      <c r="K130" s="193"/>
    </row>
    <row r="131" spans="10:11" x14ac:dyDescent="0.25">
      <c r="J131" s="193" t="str">
        <f t="shared" si="58"/>
        <v>-</v>
      </c>
      <c r="K131" s="193"/>
    </row>
    <row r="132" spans="10:11" x14ac:dyDescent="0.25">
      <c r="J132" s="193" t="str">
        <f t="shared" si="58"/>
        <v>-</v>
      </c>
      <c r="K132" s="193"/>
    </row>
    <row r="133" spans="10:11" x14ac:dyDescent="0.25">
      <c r="J133" s="193" t="str">
        <f t="shared" ref="J133:J196" si="59">CONCATENATE(H133,"-",I133)</f>
        <v>-</v>
      </c>
      <c r="K133" s="193"/>
    </row>
    <row r="134" spans="10:11" x14ac:dyDescent="0.25">
      <c r="J134" s="193" t="str">
        <f t="shared" si="59"/>
        <v>-</v>
      </c>
      <c r="K134" s="193"/>
    </row>
    <row r="135" spans="10:11" x14ac:dyDescent="0.25">
      <c r="J135" s="193" t="str">
        <f t="shared" si="59"/>
        <v>-</v>
      </c>
      <c r="K135" s="193"/>
    </row>
    <row r="136" spans="10:11" x14ac:dyDescent="0.25">
      <c r="J136" s="193" t="str">
        <f t="shared" si="59"/>
        <v>-</v>
      </c>
      <c r="K136" s="193"/>
    </row>
    <row r="137" spans="10:11" x14ac:dyDescent="0.25">
      <c r="J137" s="193" t="str">
        <f t="shared" si="59"/>
        <v>-</v>
      </c>
      <c r="K137" s="193"/>
    </row>
    <row r="138" spans="10:11" x14ac:dyDescent="0.25">
      <c r="J138" s="193" t="str">
        <f t="shared" si="59"/>
        <v>-</v>
      </c>
      <c r="K138" s="193"/>
    </row>
    <row r="139" spans="10:11" x14ac:dyDescent="0.25">
      <c r="J139" s="193" t="str">
        <f t="shared" si="59"/>
        <v>-</v>
      </c>
      <c r="K139" s="193"/>
    </row>
    <row r="140" spans="10:11" x14ac:dyDescent="0.25">
      <c r="J140" s="193" t="str">
        <f t="shared" si="59"/>
        <v>-</v>
      </c>
      <c r="K140" s="193"/>
    </row>
    <row r="141" spans="10:11" x14ac:dyDescent="0.25">
      <c r="J141" s="193" t="str">
        <f t="shared" si="59"/>
        <v>-</v>
      </c>
      <c r="K141" s="193"/>
    </row>
    <row r="142" spans="10:11" x14ac:dyDescent="0.25">
      <c r="J142" s="193" t="str">
        <f t="shared" si="59"/>
        <v>-</v>
      </c>
      <c r="K142" s="193"/>
    </row>
    <row r="143" spans="10:11" x14ac:dyDescent="0.25">
      <c r="J143" s="193" t="str">
        <f t="shared" si="59"/>
        <v>-</v>
      </c>
      <c r="K143" s="193"/>
    </row>
    <row r="144" spans="10:11" x14ac:dyDescent="0.25">
      <c r="J144" s="193" t="str">
        <f t="shared" si="59"/>
        <v>-</v>
      </c>
      <c r="K144" s="193"/>
    </row>
    <row r="145" spans="10:11" x14ac:dyDescent="0.25">
      <c r="J145" s="193" t="str">
        <f t="shared" si="59"/>
        <v>-</v>
      </c>
      <c r="K145" s="193"/>
    </row>
    <row r="146" spans="10:11" x14ac:dyDescent="0.25">
      <c r="J146" s="193" t="str">
        <f t="shared" si="59"/>
        <v>-</v>
      </c>
      <c r="K146" s="193"/>
    </row>
    <row r="147" spans="10:11" x14ac:dyDescent="0.25">
      <c r="J147" s="193" t="str">
        <f t="shared" si="59"/>
        <v>-</v>
      </c>
      <c r="K147" s="193"/>
    </row>
    <row r="148" spans="10:11" x14ac:dyDescent="0.25">
      <c r="J148" s="193" t="str">
        <f t="shared" si="59"/>
        <v>-</v>
      </c>
      <c r="K148" s="193"/>
    </row>
    <row r="149" spans="10:11" x14ac:dyDescent="0.25">
      <c r="J149" s="193" t="str">
        <f t="shared" si="59"/>
        <v>-</v>
      </c>
      <c r="K149" s="193"/>
    </row>
    <row r="150" spans="10:11" x14ac:dyDescent="0.25">
      <c r="J150" s="193" t="str">
        <f t="shared" si="59"/>
        <v>-</v>
      </c>
      <c r="K150" s="193"/>
    </row>
    <row r="151" spans="10:11" x14ac:dyDescent="0.25">
      <c r="J151" s="193" t="str">
        <f t="shared" si="59"/>
        <v>-</v>
      </c>
      <c r="K151" s="193"/>
    </row>
    <row r="152" spans="10:11" x14ac:dyDescent="0.25">
      <c r="J152" s="193" t="str">
        <f t="shared" si="59"/>
        <v>-</v>
      </c>
      <c r="K152" s="193"/>
    </row>
    <row r="153" spans="10:11" x14ac:dyDescent="0.25">
      <c r="J153" s="193" t="str">
        <f t="shared" si="59"/>
        <v>-</v>
      </c>
      <c r="K153" s="193"/>
    </row>
    <row r="154" spans="10:11" x14ac:dyDescent="0.25">
      <c r="J154" s="193" t="str">
        <f t="shared" si="59"/>
        <v>-</v>
      </c>
      <c r="K154" s="193"/>
    </row>
    <row r="155" spans="10:11" x14ac:dyDescent="0.25">
      <c r="J155" s="193" t="str">
        <f t="shared" si="59"/>
        <v>-</v>
      </c>
      <c r="K155" s="193"/>
    </row>
    <row r="156" spans="10:11" x14ac:dyDescent="0.25">
      <c r="J156" s="193" t="str">
        <f t="shared" si="59"/>
        <v>-</v>
      </c>
      <c r="K156" s="193"/>
    </row>
    <row r="157" spans="10:11" x14ac:dyDescent="0.25">
      <c r="J157" s="193" t="str">
        <f t="shared" si="59"/>
        <v>-</v>
      </c>
      <c r="K157" s="193"/>
    </row>
    <row r="158" spans="10:11" x14ac:dyDescent="0.25">
      <c r="J158" s="193" t="str">
        <f t="shared" si="59"/>
        <v>-</v>
      </c>
      <c r="K158" s="193"/>
    </row>
    <row r="159" spans="10:11" x14ac:dyDescent="0.25">
      <c r="J159" s="193" t="str">
        <f t="shared" si="59"/>
        <v>-</v>
      </c>
      <c r="K159" s="193"/>
    </row>
    <row r="160" spans="10:11" x14ac:dyDescent="0.25">
      <c r="J160" s="193" t="str">
        <f t="shared" si="59"/>
        <v>-</v>
      </c>
      <c r="K160" s="193"/>
    </row>
    <row r="161" spans="10:11" x14ac:dyDescent="0.25">
      <c r="J161" s="193" t="str">
        <f t="shared" si="59"/>
        <v>-</v>
      </c>
      <c r="K161" s="193"/>
    </row>
    <row r="162" spans="10:11" x14ac:dyDescent="0.25">
      <c r="J162" s="193" t="str">
        <f t="shared" si="59"/>
        <v>-</v>
      </c>
      <c r="K162" s="193"/>
    </row>
    <row r="163" spans="10:11" x14ac:dyDescent="0.25">
      <c r="J163" s="193" t="str">
        <f t="shared" si="59"/>
        <v>-</v>
      </c>
      <c r="K163" s="193"/>
    </row>
    <row r="164" spans="10:11" x14ac:dyDescent="0.25">
      <c r="J164" s="193" t="str">
        <f t="shared" si="59"/>
        <v>-</v>
      </c>
      <c r="K164" s="193"/>
    </row>
    <row r="165" spans="10:11" x14ac:dyDescent="0.25">
      <c r="J165" s="193" t="str">
        <f t="shared" si="59"/>
        <v>-</v>
      </c>
      <c r="K165" s="193"/>
    </row>
    <row r="166" spans="10:11" x14ac:dyDescent="0.25">
      <c r="J166" s="193" t="str">
        <f t="shared" si="59"/>
        <v>-</v>
      </c>
      <c r="K166" s="193"/>
    </row>
    <row r="167" spans="10:11" x14ac:dyDescent="0.25">
      <c r="J167" s="193" t="str">
        <f t="shared" si="59"/>
        <v>-</v>
      </c>
      <c r="K167" s="193"/>
    </row>
    <row r="168" spans="10:11" x14ac:dyDescent="0.25">
      <c r="J168" s="193" t="str">
        <f t="shared" si="59"/>
        <v>-</v>
      </c>
      <c r="K168" s="193"/>
    </row>
    <row r="169" spans="10:11" x14ac:dyDescent="0.25">
      <c r="J169" s="193" t="str">
        <f t="shared" si="59"/>
        <v>-</v>
      </c>
      <c r="K169" s="193"/>
    </row>
    <row r="170" spans="10:11" x14ac:dyDescent="0.25">
      <c r="J170" s="193" t="str">
        <f t="shared" si="59"/>
        <v>-</v>
      </c>
      <c r="K170" s="193"/>
    </row>
    <row r="171" spans="10:11" x14ac:dyDescent="0.25">
      <c r="J171" s="193" t="str">
        <f t="shared" si="59"/>
        <v>-</v>
      </c>
      <c r="K171" s="193"/>
    </row>
    <row r="172" spans="10:11" x14ac:dyDescent="0.25">
      <c r="J172" s="193" t="str">
        <f t="shared" si="59"/>
        <v>-</v>
      </c>
      <c r="K172" s="193"/>
    </row>
    <row r="173" spans="10:11" x14ac:dyDescent="0.25">
      <c r="J173" s="193" t="str">
        <f t="shared" si="59"/>
        <v>-</v>
      </c>
      <c r="K173" s="193"/>
    </row>
    <row r="174" spans="10:11" x14ac:dyDescent="0.25">
      <c r="J174" s="193" t="str">
        <f t="shared" si="59"/>
        <v>-</v>
      </c>
      <c r="K174" s="193"/>
    </row>
    <row r="175" spans="10:11" x14ac:dyDescent="0.25">
      <c r="J175" s="193" t="str">
        <f t="shared" si="59"/>
        <v>-</v>
      </c>
      <c r="K175" s="193"/>
    </row>
    <row r="176" spans="10:11" x14ac:dyDescent="0.25">
      <c r="J176" s="193" t="str">
        <f t="shared" si="59"/>
        <v>-</v>
      </c>
      <c r="K176" s="193"/>
    </row>
    <row r="177" spans="10:11" x14ac:dyDescent="0.25">
      <c r="J177" s="193" t="str">
        <f t="shared" si="59"/>
        <v>-</v>
      </c>
      <c r="K177" s="193"/>
    </row>
    <row r="178" spans="10:11" x14ac:dyDescent="0.25">
      <c r="J178" s="193" t="str">
        <f t="shared" si="59"/>
        <v>-</v>
      </c>
      <c r="K178" s="193"/>
    </row>
    <row r="179" spans="10:11" x14ac:dyDescent="0.25">
      <c r="J179" s="193" t="str">
        <f t="shared" si="59"/>
        <v>-</v>
      </c>
      <c r="K179" s="193"/>
    </row>
    <row r="180" spans="10:11" x14ac:dyDescent="0.25">
      <c r="J180" s="193" t="str">
        <f t="shared" si="59"/>
        <v>-</v>
      </c>
      <c r="K180" s="193"/>
    </row>
    <row r="181" spans="10:11" x14ac:dyDescent="0.25">
      <c r="J181" s="193" t="str">
        <f t="shared" si="59"/>
        <v>-</v>
      </c>
      <c r="K181" s="193"/>
    </row>
    <row r="182" spans="10:11" x14ac:dyDescent="0.25">
      <c r="J182" s="193" t="str">
        <f t="shared" si="59"/>
        <v>-</v>
      </c>
      <c r="K182" s="193"/>
    </row>
    <row r="183" spans="10:11" x14ac:dyDescent="0.25">
      <c r="J183" s="193" t="str">
        <f t="shared" si="59"/>
        <v>-</v>
      </c>
      <c r="K183" s="193"/>
    </row>
    <row r="184" spans="10:11" x14ac:dyDescent="0.25">
      <c r="J184" s="193" t="str">
        <f t="shared" si="59"/>
        <v>-</v>
      </c>
      <c r="K184" s="193"/>
    </row>
    <row r="185" spans="10:11" x14ac:dyDescent="0.25">
      <c r="J185" s="193" t="str">
        <f t="shared" si="59"/>
        <v>-</v>
      </c>
      <c r="K185" s="193"/>
    </row>
    <row r="186" spans="10:11" x14ac:dyDescent="0.25">
      <c r="J186" s="193" t="str">
        <f t="shared" si="59"/>
        <v>-</v>
      </c>
      <c r="K186" s="193"/>
    </row>
    <row r="187" spans="10:11" x14ac:dyDescent="0.25">
      <c r="J187" s="193" t="str">
        <f t="shared" si="59"/>
        <v>-</v>
      </c>
      <c r="K187" s="193"/>
    </row>
    <row r="188" spans="10:11" x14ac:dyDescent="0.25">
      <c r="J188" s="193" t="str">
        <f t="shared" si="59"/>
        <v>-</v>
      </c>
      <c r="K188" s="193"/>
    </row>
    <row r="189" spans="10:11" x14ac:dyDescent="0.25">
      <c r="J189" s="193" t="str">
        <f t="shared" si="59"/>
        <v>-</v>
      </c>
      <c r="K189" s="193"/>
    </row>
    <row r="190" spans="10:11" x14ac:dyDescent="0.25">
      <c r="J190" s="193" t="str">
        <f t="shared" si="59"/>
        <v>-</v>
      </c>
      <c r="K190" s="193"/>
    </row>
    <row r="191" spans="10:11" x14ac:dyDescent="0.25">
      <c r="J191" s="193" t="str">
        <f t="shared" si="59"/>
        <v>-</v>
      </c>
      <c r="K191" s="193"/>
    </row>
    <row r="192" spans="10:11" x14ac:dyDescent="0.25">
      <c r="J192" s="193" t="str">
        <f t="shared" si="59"/>
        <v>-</v>
      </c>
      <c r="K192" s="193"/>
    </row>
    <row r="193" spans="10:11" x14ac:dyDescent="0.25">
      <c r="J193" s="193" t="str">
        <f t="shared" si="59"/>
        <v>-</v>
      </c>
      <c r="K193" s="193"/>
    </row>
    <row r="194" spans="10:11" x14ac:dyDescent="0.25">
      <c r="J194" s="193" t="str">
        <f t="shared" si="59"/>
        <v>-</v>
      </c>
      <c r="K194" s="193"/>
    </row>
    <row r="195" spans="10:11" x14ac:dyDescent="0.25">
      <c r="J195" s="193" t="str">
        <f t="shared" si="59"/>
        <v>-</v>
      </c>
      <c r="K195" s="193"/>
    </row>
    <row r="196" spans="10:11" x14ac:dyDescent="0.25">
      <c r="J196" s="193" t="str">
        <f t="shared" si="59"/>
        <v>-</v>
      </c>
      <c r="K196" s="193"/>
    </row>
    <row r="197" spans="10:11" x14ac:dyDescent="0.25">
      <c r="J197" s="193" t="str">
        <f t="shared" ref="J197:J260" si="60">CONCATENATE(H197,"-",I197)</f>
        <v>-</v>
      </c>
      <c r="K197" s="193"/>
    </row>
    <row r="198" spans="10:11" x14ac:dyDescent="0.25">
      <c r="J198" s="193" t="str">
        <f t="shared" si="60"/>
        <v>-</v>
      </c>
      <c r="K198" s="193"/>
    </row>
    <row r="199" spans="10:11" x14ac:dyDescent="0.25">
      <c r="J199" s="193" t="str">
        <f t="shared" si="60"/>
        <v>-</v>
      </c>
      <c r="K199" s="193"/>
    </row>
    <row r="200" spans="10:11" x14ac:dyDescent="0.25">
      <c r="J200" s="193" t="str">
        <f t="shared" si="60"/>
        <v>-</v>
      </c>
      <c r="K200" s="193"/>
    </row>
    <row r="201" spans="10:11" x14ac:dyDescent="0.25">
      <c r="J201" s="193" t="str">
        <f t="shared" si="60"/>
        <v>-</v>
      </c>
      <c r="K201" s="193"/>
    </row>
    <row r="202" spans="10:11" x14ac:dyDescent="0.25">
      <c r="J202" s="193" t="str">
        <f t="shared" si="60"/>
        <v>-</v>
      </c>
      <c r="K202" s="193"/>
    </row>
    <row r="203" spans="10:11" x14ac:dyDescent="0.25">
      <c r="J203" s="193" t="str">
        <f t="shared" si="60"/>
        <v>-</v>
      </c>
      <c r="K203" s="193"/>
    </row>
    <row r="204" spans="10:11" x14ac:dyDescent="0.25">
      <c r="J204" s="193" t="str">
        <f t="shared" si="60"/>
        <v>-</v>
      </c>
      <c r="K204" s="193"/>
    </row>
    <row r="205" spans="10:11" x14ac:dyDescent="0.25">
      <c r="J205" s="193" t="str">
        <f t="shared" si="60"/>
        <v>-</v>
      </c>
      <c r="K205" s="193"/>
    </row>
    <row r="206" spans="10:11" x14ac:dyDescent="0.25">
      <c r="J206" s="193" t="str">
        <f t="shared" si="60"/>
        <v>-</v>
      </c>
      <c r="K206" s="193"/>
    </row>
    <row r="207" spans="10:11" x14ac:dyDescent="0.25">
      <c r="J207" s="193" t="str">
        <f t="shared" si="60"/>
        <v>-</v>
      </c>
      <c r="K207" s="193"/>
    </row>
    <row r="208" spans="10:11" x14ac:dyDescent="0.25">
      <c r="J208" s="193" t="str">
        <f t="shared" si="60"/>
        <v>-</v>
      </c>
      <c r="K208" s="193"/>
    </row>
    <row r="209" spans="10:11" x14ac:dyDescent="0.25">
      <c r="J209" s="193" t="str">
        <f t="shared" si="60"/>
        <v>-</v>
      </c>
      <c r="K209" s="193"/>
    </row>
    <row r="210" spans="10:11" x14ac:dyDescent="0.25">
      <c r="J210" s="193" t="str">
        <f t="shared" si="60"/>
        <v>-</v>
      </c>
      <c r="K210" s="193"/>
    </row>
    <row r="211" spans="10:11" x14ac:dyDescent="0.25">
      <c r="J211" s="193" t="str">
        <f t="shared" si="60"/>
        <v>-</v>
      </c>
      <c r="K211" s="193"/>
    </row>
    <row r="212" spans="10:11" x14ac:dyDescent="0.25">
      <c r="J212" s="193" t="str">
        <f t="shared" si="60"/>
        <v>-</v>
      </c>
      <c r="K212" s="193"/>
    </row>
    <row r="213" spans="10:11" x14ac:dyDescent="0.25">
      <c r="J213" s="193" t="str">
        <f t="shared" si="60"/>
        <v>-</v>
      </c>
      <c r="K213" s="193"/>
    </row>
    <row r="214" spans="10:11" x14ac:dyDescent="0.25">
      <c r="J214" s="193" t="str">
        <f t="shared" si="60"/>
        <v>-</v>
      </c>
      <c r="K214" s="193"/>
    </row>
    <row r="215" spans="10:11" x14ac:dyDescent="0.25">
      <c r="J215" s="193" t="str">
        <f t="shared" si="60"/>
        <v>-</v>
      </c>
      <c r="K215" s="193"/>
    </row>
    <row r="216" spans="10:11" x14ac:dyDescent="0.25">
      <c r="J216" s="193" t="str">
        <f t="shared" si="60"/>
        <v>-</v>
      </c>
      <c r="K216" s="193"/>
    </row>
    <row r="217" spans="10:11" x14ac:dyDescent="0.25">
      <c r="J217" s="193" t="str">
        <f t="shared" si="60"/>
        <v>-</v>
      </c>
      <c r="K217" s="193"/>
    </row>
    <row r="218" spans="10:11" x14ac:dyDescent="0.25">
      <c r="J218" s="193" t="str">
        <f t="shared" si="60"/>
        <v>-</v>
      </c>
      <c r="K218" s="193"/>
    </row>
    <row r="219" spans="10:11" x14ac:dyDescent="0.25">
      <c r="J219" s="193" t="str">
        <f t="shared" si="60"/>
        <v>-</v>
      </c>
      <c r="K219" s="193"/>
    </row>
    <row r="220" spans="10:11" x14ac:dyDescent="0.25">
      <c r="J220" s="193" t="str">
        <f t="shared" si="60"/>
        <v>-</v>
      </c>
      <c r="K220" s="193"/>
    </row>
    <row r="221" spans="10:11" x14ac:dyDescent="0.25">
      <c r="J221" s="193" t="str">
        <f t="shared" si="60"/>
        <v>-</v>
      </c>
      <c r="K221" s="193"/>
    </row>
    <row r="222" spans="10:11" x14ac:dyDescent="0.25">
      <c r="J222" s="193" t="str">
        <f t="shared" si="60"/>
        <v>-</v>
      </c>
      <c r="K222" s="193"/>
    </row>
    <row r="223" spans="10:11" x14ac:dyDescent="0.25">
      <c r="J223" s="193" t="str">
        <f t="shared" si="60"/>
        <v>-</v>
      </c>
      <c r="K223" s="193"/>
    </row>
    <row r="224" spans="10:11" x14ac:dyDescent="0.25">
      <c r="J224" s="193" t="str">
        <f t="shared" si="60"/>
        <v>-</v>
      </c>
      <c r="K224" s="193"/>
    </row>
    <row r="225" spans="10:11" x14ac:dyDescent="0.25">
      <c r="J225" s="193" t="str">
        <f t="shared" si="60"/>
        <v>-</v>
      </c>
      <c r="K225" s="193"/>
    </row>
    <row r="226" spans="10:11" x14ac:dyDescent="0.25">
      <c r="J226" s="193" t="str">
        <f t="shared" si="60"/>
        <v>-</v>
      </c>
      <c r="K226" s="193"/>
    </row>
    <row r="227" spans="10:11" x14ac:dyDescent="0.25">
      <c r="J227" s="193" t="str">
        <f t="shared" si="60"/>
        <v>-</v>
      </c>
      <c r="K227" s="193"/>
    </row>
    <row r="228" spans="10:11" x14ac:dyDescent="0.25">
      <c r="J228" s="193" t="str">
        <f t="shared" si="60"/>
        <v>-</v>
      </c>
      <c r="K228" s="193"/>
    </row>
    <row r="229" spans="10:11" x14ac:dyDescent="0.25">
      <c r="J229" s="193" t="str">
        <f t="shared" si="60"/>
        <v>-</v>
      </c>
      <c r="K229" s="193"/>
    </row>
    <row r="230" spans="10:11" x14ac:dyDescent="0.25">
      <c r="J230" s="193" t="str">
        <f t="shared" si="60"/>
        <v>-</v>
      </c>
      <c r="K230" s="193"/>
    </row>
    <row r="231" spans="10:11" x14ac:dyDescent="0.25">
      <c r="J231" s="193" t="str">
        <f t="shared" si="60"/>
        <v>-</v>
      </c>
      <c r="K231" s="193"/>
    </row>
    <row r="232" spans="10:11" x14ac:dyDescent="0.25">
      <c r="J232" s="193" t="str">
        <f t="shared" si="60"/>
        <v>-</v>
      </c>
      <c r="K232" s="193"/>
    </row>
    <row r="233" spans="10:11" x14ac:dyDescent="0.25">
      <c r="J233" s="193" t="str">
        <f t="shared" si="60"/>
        <v>-</v>
      </c>
      <c r="K233" s="193"/>
    </row>
    <row r="234" spans="10:11" x14ac:dyDescent="0.25">
      <c r="J234" s="193" t="str">
        <f t="shared" si="60"/>
        <v>-</v>
      </c>
      <c r="K234" s="193"/>
    </row>
    <row r="235" spans="10:11" x14ac:dyDescent="0.25">
      <c r="J235" s="193" t="str">
        <f t="shared" si="60"/>
        <v>-</v>
      </c>
      <c r="K235" s="193"/>
    </row>
    <row r="236" spans="10:11" x14ac:dyDescent="0.25">
      <c r="J236" s="193" t="str">
        <f t="shared" si="60"/>
        <v>-</v>
      </c>
      <c r="K236" s="193"/>
    </row>
    <row r="237" spans="10:11" x14ac:dyDescent="0.25">
      <c r="J237" s="193" t="str">
        <f t="shared" si="60"/>
        <v>-</v>
      </c>
      <c r="K237" s="193"/>
    </row>
    <row r="238" spans="10:11" x14ac:dyDescent="0.25">
      <c r="J238" s="193" t="str">
        <f t="shared" si="60"/>
        <v>-</v>
      </c>
      <c r="K238" s="193"/>
    </row>
    <row r="239" spans="10:11" x14ac:dyDescent="0.25">
      <c r="J239" s="193" t="str">
        <f t="shared" si="60"/>
        <v>-</v>
      </c>
      <c r="K239" s="193"/>
    </row>
    <row r="240" spans="10:11" x14ac:dyDescent="0.25">
      <c r="J240" s="193" t="str">
        <f t="shared" si="60"/>
        <v>-</v>
      </c>
      <c r="K240" s="193"/>
    </row>
    <row r="241" spans="10:11" x14ac:dyDescent="0.25">
      <c r="J241" s="193" t="str">
        <f t="shared" si="60"/>
        <v>-</v>
      </c>
      <c r="K241" s="193"/>
    </row>
    <row r="242" spans="10:11" x14ac:dyDescent="0.25">
      <c r="J242" s="193" t="str">
        <f t="shared" si="60"/>
        <v>-</v>
      </c>
      <c r="K242" s="193"/>
    </row>
    <row r="243" spans="10:11" x14ac:dyDescent="0.25">
      <c r="J243" s="193" t="str">
        <f t="shared" si="60"/>
        <v>-</v>
      </c>
      <c r="K243" s="193"/>
    </row>
    <row r="244" spans="10:11" x14ac:dyDescent="0.25">
      <c r="J244" s="193" t="str">
        <f t="shared" si="60"/>
        <v>-</v>
      </c>
      <c r="K244" s="193"/>
    </row>
    <row r="245" spans="10:11" x14ac:dyDescent="0.25">
      <c r="J245" s="193" t="str">
        <f t="shared" si="60"/>
        <v>-</v>
      </c>
      <c r="K245" s="193"/>
    </row>
    <row r="246" spans="10:11" x14ac:dyDescent="0.25">
      <c r="J246" s="193" t="str">
        <f t="shared" si="60"/>
        <v>-</v>
      </c>
      <c r="K246" s="193"/>
    </row>
    <row r="247" spans="10:11" x14ac:dyDescent="0.25">
      <c r="J247" s="193" t="str">
        <f t="shared" si="60"/>
        <v>-</v>
      </c>
      <c r="K247" s="193"/>
    </row>
    <row r="248" spans="10:11" x14ac:dyDescent="0.25">
      <c r="J248" s="193" t="str">
        <f t="shared" si="60"/>
        <v>-</v>
      </c>
      <c r="K248" s="193"/>
    </row>
    <row r="249" spans="10:11" x14ac:dyDescent="0.25">
      <c r="J249" s="193" t="str">
        <f t="shared" si="60"/>
        <v>-</v>
      </c>
      <c r="K249" s="193"/>
    </row>
    <row r="250" spans="10:11" x14ac:dyDescent="0.25">
      <c r="J250" s="193" t="str">
        <f t="shared" si="60"/>
        <v>-</v>
      </c>
      <c r="K250" s="193"/>
    </row>
    <row r="251" spans="10:11" x14ac:dyDescent="0.25">
      <c r="J251" s="193" t="str">
        <f t="shared" si="60"/>
        <v>-</v>
      </c>
      <c r="K251" s="193"/>
    </row>
    <row r="252" spans="10:11" x14ac:dyDescent="0.25">
      <c r="J252" s="193" t="str">
        <f t="shared" si="60"/>
        <v>-</v>
      </c>
      <c r="K252" s="193"/>
    </row>
    <row r="253" spans="10:11" x14ac:dyDescent="0.25">
      <c r="J253" s="193" t="str">
        <f t="shared" si="60"/>
        <v>-</v>
      </c>
      <c r="K253" s="193"/>
    </row>
    <row r="254" spans="10:11" x14ac:dyDescent="0.25">
      <c r="J254" s="193" t="str">
        <f t="shared" si="60"/>
        <v>-</v>
      </c>
      <c r="K254" s="193"/>
    </row>
    <row r="255" spans="10:11" x14ac:dyDescent="0.25">
      <c r="J255" s="193" t="str">
        <f t="shared" si="60"/>
        <v>-</v>
      </c>
      <c r="K255" s="193"/>
    </row>
    <row r="256" spans="10:11" x14ac:dyDescent="0.25">
      <c r="J256" s="193" t="str">
        <f t="shared" si="60"/>
        <v>-</v>
      </c>
      <c r="K256" s="193"/>
    </row>
    <row r="257" spans="10:11" x14ac:dyDescent="0.25">
      <c r="J257" s="193" t="str">
        <f t="shared" si="60"/>
        <v>-</v>
      </c>
      <c r="K257" s="193"/>
    </row>
    <row r="258" spans="10:11" x14ac:dyDescent="0.25">
      <c r="J258" s="193" t="str">
        <f t="shared" si="60"/>
        <v>-</v>
      </c>
      <c r="K258" s="193"/>
    </row>
    <row r="259" spans="10:11" x14ac:dyDescent="0.25">
      <c r="J259" s="193" t="str">
        <f t="shared" si="60"/>
        <v>-</v>
      </c>
      <c r="K259" s="193"/>
    </row>
    <row r="260" spans="10:11" x14ac:dyDescent="0.25">
      <c r="J260" s="193" t="str">
        <f t="shared" si="60"/>
        <v>-</v>
      </c>
      <c r="K260" s="193"/>
    </row>
    <row r="261" spans="10:11" x14ac:dyDescent="0.25">
      <c r="J261" s="193" t="str">
        <f t="shared" ref="J261:J324" si="61">CONCATENATE(H261,"-",I261)</f>
        <v>-</v>
      </c>
      <c r="K261" s="193"/>
    </row>
    <row r="262" spans="10:11" x14ac:dyDescent="0.25">
      <c r="J262" s="193" t="str">
        <f t="shared" si="61"/>
        <v>-</v>
      </c>
      <c r="K262" s="193"/>
    </row>
    <row r="263" spans="10:11" x14ac:dyDescent="0.25">
      <c r="J263" s="193" t="str">
        <f t="shared" si="61"/>
        <v>-</v>
      </c>
      <c r="K263" s="193"/>
    </row>
    <row r="264" spans="10:11" x14ac:dyDescent="0.25">
      <c r="J264" s="193" t="str">
        <f t="shared" si="61"/>
        <v>-</v>
      </c>
      <c r="K264" s="193"/>
    </row>
    <row r="265" spans="10:11" x14ac:dyDescent="0.25">
      <c r="J265" s="193" t="str">
        <f t="shared" si="61"/>
        <v>-</v>
      </c>
      <c r="K265" s="193"/>
    </row>
    <row r="266" spans="10:11" x14ac:dyDescent="0.25">
      <c r="J266" s="193" t="str">
        <f t="shared" si="61"/>
        <v>-</v>
      </c>
      <c r="K266" s="193"/>
    </row>
    <row r="267" spans="10:11" x14ac:dyDescent="0.25">
      <c r="J267" s="193" t="str">
        <f t="shared" si="61"/>
        <v>-</v>
      </c>
      <c r="K267" s="193"/>
    </row>
    <row r="268" spans="10:11" x14ac:dyDescent="0.25">
      <c r="J268" s="193" t="str">
        <f t="shared" si="61"/>
        <v>-</v>
      </c>
      <c r="K268" s="193"/>
    </row>
    <row r="269" spans="10:11" x14ac:dyDescent="0.25">
      <c r="J269" s="193" t="str">
        <f t="shared" si="61"/>
        <v>-</v>
      </c>
      <c r="K269" s="193"/>
    </row>
    <row r="270" spans="10:11" x14ac:dyDescent="0.25">
      <c r="J270" s="193" t="str">
        <f t="shared" si="61"/>
        <v>-</v>
      </c>
      <c r="K270" s="193"/>
    </row>
    <row r="271" spans="10:11" x14ac:dyDescent="0.25">
      <c r="J271" s="193" t="str">
        <f t="shared" si="61"/>
        <v>-</v>
      </c>
      <c r="K271" s="193"/>
    </row>
    <row r="272" spans="10:11" x14ac:dyDescent="0.25">
      <c r="J272" s="193" t="str">
        <f t="shared" si="61"/>
        <v>-</v>
      </c>
      <c r="K272" s="193"/>
    </row>
    <row r="273" spans="10:11" x14ac:dyDescent="0.25">
      <c r="J273" s="193" t="str">
        <f t="shared" si="61"/>
        <v>-</v>
      </c>
      <c r="K273" s="193"/>
    </row>
    <row r="274" spans="10:11" x14ac:dyDescent="0.25">
      <c r="J274" s="193" t="str">
        <f t="shared" si="61"/>
        <v>-</v>
      </c>
      <c r="K274" s="193"/>
    </row>
    <row r="275" spans="10:11" x14ac:dyDescent="0.25">
      <c r="J275" s="193" t="str">
        <f t="shared" si="61"/>
        <v>-</v>
      </c>
      <c r="K275" s="193"/>
    </row>
    <row r="276" spans="10:11" x14ac:dyDescent="0.25">
      <c r="J276" s="193" t="str">
        <f t="shared" si="61"/>
        <v>-</v>
      </c>
      <c r="K276" s="193"/>
    </row>
    <row r="277" spans="10:11" x14ac:dyDescent="0.25">
      <c r="J277" s="193" t="str">
        <f t="shared" si="61"/>
        <v>-</v>
      </c>
      <c r="K277" s="193"/>
    </row>
    <row r="278" spans="10:11" x14ac:dyDescent="0.25">
      <c r="J278" s="193" t="str">
        <f t="shared" si="61"/>
        <v>-</v>
      </c>
      <c r="K278" s="193"/>
    </row>
    <row r="279" spans="10:11" x14ac:dyDescent="0.25">
      <c r="J279" s="193" t="str">
        <f t="shared" si="61"/>
        <v>-</v>
      </c>
      <c r="K279" s="193"/>
    </row>
    <row r="280" spans="10:11" x14ac:dyDescent="0.25">
      <c r="J280" s="193" t="str">
        <f t="shared" si="61"/>
        <v>-</v>
      </c>
      <c r="K280" s="193"/>
    </row>
    <row r="281" spans="10:11" x14ac:dyDescent="0.25">
      <c r="J281" s="193" t="str">
        <f t="shared" si="61"/>
        <v>-</v>
      </c>
      <c r="K281" s="193"/>
    </row>
    <row r="282" spans="10:11" x14ac:dyDescent="0.25">
      <c r="J282" s="193" t="str">
        <f t="shared" si="61"/>
        <v>-</v>
      </c>
      <c r="K282" s="193"/>
    </row>
    <row r="283" spans="10:11" x14ac:dyDescent="0.25">
      <c r="J283" s="193" t="str">
        <f t="shared" si="61"/>
        <v>-</v>
      </c>
      <c r="K283" s="193"/>
    </row>
    <row r="284" spans="10:11" x14ac:dyDescent="0.25">
      <c r="J284" s="193" t="str">
        <f t="shared" si="61"/>
        <v>-</v>
      </c>
      <c r="K284" s="193"/>
    </row>
    <row r="285" spans="10:11" x14ac:dyDescent="0.25">
      <c r="J285" s="193" t="str">
        <f t="shared" si="61"/>
        <v>-</v>
      </c>
      <c r="K285" s="193"/>
    </row>
    <row r="286" spans="10:11" x14ac:dyDescent="0.25">
      <c r="J286" s="193" t="str">
        <f t="shared" si="61"/>
        <v>-</v>
      </c>
      <c r="K286" s="193"/>
    </row>
    <row r="287" spans="10:11" x14ac:dyDescent="0.25">
      <c r="J287" s="193" t="str">
        <f t="shared" si="61"/>
        <v>-</v>
      </c>
      <c r="K287" s="193"/>
    </row>
    <row r="288" spans="10:11" x14ac:dyDescent="0.25">
      <c r="J288" s="193" t="str">
        <f t="shared" si="61"/>
        <v>-</v>
      </c>
      <c r="K288" s="193"/>
    </row>
    <row r="289" spans="10:11" x14ac:dyDescent="0.25">
      <c r="J289" s="193" t="str">
        <f t="shared" si="61"/>
        <v>-</v>
      </c>
      <c r="K289" s="193"/>
    </row>
    <row r="290" spans="10:11" x14ac:dyDescent="0.25">
      <c r="J290" s="193" t="str">
        <f t="shared" si="61"/>
        <v>-</v>
      </c>
      <c r="K290" s="193"/>
    </row>
    <row r="291" spans="10:11" x14ac:dyDescent="0.25">
      <c r="J291" s="193" t="str">
        <f t="shared" si="61"/>
        <v>-</v>
      </c>
      <c r="K291" s="193"/>
    </row>
    <row r="292" spans="10:11" x14ac:dyDescent="0.25">
      <c r="J292" s="193" t="str">
        <f t="shared" si="61"/>
        <v>-</v>
      </c>
      <c r="K292" s="193"/>
    </row>
    <row r="293" spans="10:11" x14ac:dyDescent="0.25">
      <c r="J293" s="193" t="str">
        <f t="shared" si="61"/>
        <v>-</v>
      </c>
      <c r="K293" s="193"/>
    </row>
    <row r="294" spans="10:11" x14ac:dyDescent="0.25">
      <c r="J294" s="193" t="str">
        <f t="shared" si="61"/>
        <v>-</v>
      </c>
      <c r="K294" s="193"/>
    </row>
    <row r="295" spans="10:11" x14ac:dyDescent="0.25">
      <c r="J295" s="193" t="str">
        <f t="shared" si="61"/>
        <v>-</v>
      </c>
      <c r="K295" s="193"/>
    </row>
    <row r="296" spans="10:11" x14ac:dyDescent="0.25">
      <c r="J296" s="193" t="str">
        <f t="shared" si="61"/>
        <v>-</v>
      </c>
      <c r="K296" s="193"/>
    </row>
    <row r="297" spans="10:11" x14ac:dyDescent="0.25">
      <c r="J297" s="193" t="str">
        <f t="shared" si="61"/>
        <v>-</v>
      </c>
      <c r="K297" s="193"/>
    </row>
    <row r="298" spans="10:11" x14ac:dyDescent="0.25">
      <c r="J298" s="193" t="str">
        <f t="shared" si="61"/>
        <v>-</v>
      </c>
      <c r="K298" s="193"/>
    </row>
    <row r="299" spans="10:11" x14ac:dyDescent="0.25">
      <c r="J299" s="193" t="str">
        <f t="shared" si="61"/>
        <v>-</v>
      </c>
      <c r="K299" s="193"/>
    </row>
    <row r="300" spans="10:11" x14ac:dyDescent="0.25">
      <c r="J300" s="193" t="str">
        <f t="shared" si="61"/>
        <v>-</v>
      </c>
      <c r="K300" s="193"/>
    </row>
    <row r="301" spans="10:11" x14ac:dyDescent="0.25">
      <c r="J301" s="193" t="str">
        <f t="shared" si="61"/>
        <v>-</v>
      </c>
      <c r="K301" s="193"/>
    </row>
    <row r="302" spans="10:11" x14ac:dyDescent="0.25">
      <c r="J302" s="193" t="str">
        <f t="shared" si="61"/>
        <v>-</v>
      </c>
      <c r="K302" s="193"/>
    </row>
    <row r="303" spans="10:11" x14ac:dyDescent="0.25">
      <c r="J303" s="193" t="str">
        <f t="shared" si="61"/>
        <v>-</v>
      </c>
      <c r="K303" s="193"/>
    </row>
    <row r="304" spans="10:11" x14ac:dyDescent="0.25">
      <c r="J304" s="193" t="str">
        <f t="shared" si="61"/>
        <v>-</v>
      </c>
      <c r="K304" s="193"/>
    </row>
    <row r="305" spans="10:11" x14ac:dyDescent="0.25">
      <c r="J305" s="193" t="str">
        <f t="shared" si="61"/>
        <v>-</v>
      </c>
      <c r="K305" s="193"/>
    </row>
    <row r="306" spans="10:11" x14ac:dyDescent="0.25">
      <c r="J306" s="193" t="str">
        <f t="shared" si="61"/>
        <v>-</v>
      </c>
      <c r="K306" s="193"/>
    </row>
    <row r="307" spans="10:11" x14ac:dyDescent="0.25">
      <c r="J307" s="193" t="str">
        <f t="shared" si="61"/>
        <v>-</v>
      </c>
      <c r="K307" s="193"/>
    </row>
    <row r="308" spans="10:11" x14ac:dyDescent="0.25">
      <c r="J308" s="193" t="str">
        <f t="shared" si="61"/>
        <v>-</v>
      </c>
      <c r="K308" s="193"/>
    </row>
    <row r="309" spans="10:11" x14ac:dyDescent="0.25">
      <c r="J309" s="193" t="str">
        <f t="shared" si="61"/>
        <v>-</v>
      </c>
      <c r="K309" s="193"/>
    </row>
    <row r="310" spans="10:11" x14ac:dyDescent="0.25">
      <c r="J310" s="193" t="str">
        <f t="shared" si="61"/>
        <v>-</v>
      </c>
      <c r="K310" s="193"/>
    </row>
    <row r="311" spans="10:11" x14ac:dyDescent="0.25">
      <c r="J311" s="193" t="str">
        <f t="shared" si="61"/>
        <v>-</v>
      </c>
      <c r="K311" s="193"/>
    </row>
    <row r="312" spans="10:11" x14ac:dyDescent="0.25">
      <c r="J312" s="193" t="str">
        <f t="shared" si="61"/>
        <v>-</v>
      </c>
      <c r="K312" s="193"/>
    </row>
    <row r="313" spans="10:11" x14ac:dyDescent="0.25">
      <c r="J313" s="193" t="str">
        <f t="shared" si="61"/>
        <v>-</v>
      </c>
      <c r="K313" s="193"/>
    </row>
    <row r="314" spans="10:11" x14ac:dyDescent="0.25">
      <c r="J314" s="193" t="str">
        <f t="shared" si="61"/>
        <v>-</v>
      </c>
      <c r="K314" s="193"/>
    </row>
    <row r="315" spans="10:11" x14ac:dyDescent="0.25">
      <c r="J315" s="193" t="str">
        <f t="shared" si="61"/>
        <v>-</v>
      </c>
      <c r="K315" s="193"/>
    </row>
    <row r="316" spans="10:11" x14ac:dyDescent="0.25">
      <c r="J316" s="193" t="str">
        <f t="shared" si="61"/>
        <v>-</v>
      </c>
      <c r="K316" s="193"/>
    </row>
    <row r="317" spans="10:11" x14ac:dyDescent="0.25">
      <c r="J317" s="193" t="str">
        <f t="shared" si="61"/>
        <v>-</v>
      </c>
      <c r="K317" s="193"/>
    </row>
    <row r="318" spans="10:11" x14ac:dyDescent="0.25">
      <c r="J318" s="193" t="str">
        <f t="shared" si="61"/>
        <v>-</v>
      </c>
      <c r="K318" s="193"/>
    </row>
    <row r="319" spans="10:11" x14ac:dyDescent="0.25">
      <c r="J319" s="193" t="str">
        <f t="shared" si="61"/>
        <v>-</v>
      </c>
      <c r="K319" s="193"/>
    </row>
    <row r="320" spans="10:11" x14ac:dyDescent="0.25">
      <c r="J320" s="193" t="str">
        <f t="shared" si="61"/>
        <v>-</v>
      </c>
      <c r="K320" s="193"/>
    </row>
    <row r="321" spans="10:11" x14ac:dyDescent="0.25">
      <c r="J321" s="193" t="str">
        <f t="shared" si="61"/>
        <v>-</v>
      </c>
      <c r="K321" s="193"/>
    </row>
    <row r="322" spans="10:11" x14ac:dyDescent="0.25">
      <c r="J322" s="193" t="str">
        <f t="shared" si="61"/>
        <v>-</v>
      </c>
      <c r="K322" s="193"/>
    </row>
    <row r="323" spans="10:11" x14ac:dyDescent="0.25">
      <c r="J323" s="193" t="str">
        <f t="shared" si="61"/>
        <v>-</v>
      </c>
      <c r="K323" s="193"/>
    </row>
    <row r="324" spans="10:11" x14ac:dyDescent="0.25">
      <c r="J324" s="193" t="str">
        <f t="shared" si="61"/>
        <v>-</v>
      </c>
      <c r="K324" s="193"/>
    </row>
    <row r="325" spans="10:11" x14ac:dyDescent="0.25">
      <c r="J325" s="193" t="str">
        <f t="shared" ref="J325:J388" si="62">CONCATENATE(H325,"-",I325)</f>
        <v>-</v>
      </c>
      <c r="K325" s="193"/>
    </row>
    <row r="326" spans="10:11" x14ac:dyDescent="0.25">
      <c r="J326" s="193" t="str">
        <f t="shared" si="62"/>
        <v>-</v>
      </c>
      <c r="K326" s="193"/>
    </row>
    <row r="327" spans="10:11" x14ac:dyDescent="0.25">
      <c r="J327" s="193" t="str">
        <f t="shared" si="62"/>
        <v>-</v>
      </c>
      <c r="K327" s="193"/>
    </row>
    <row r="328" spans="10:11" x14ac:dyDescent="0.25">
      <c r="J328" s="193" t="str">
        <f t="shared" si="62"/>
        <v>-</v>
      </c>
      <c r="K328" s="193"/>
    </row>
    <row r="329" spans="10:11" x14ac:dyDescent="0.25">
      <c r="J329" s="193" t="str">
        <f t="shared" si="62"/>
        <v>-</v>
      </c>
      <c r="K329" s="193"/>
    </row>
    <row r="330" spans="10:11" x14ac:dyDescent="0.25">
      <c r="J330" s="193" t="str">
        <f t="shared" si="62"/>
        <v>-</v>
      </c>
      <c r="K330" s="193"/>
    </row>
    <row r="331" spans="10:11" x14ac:dyDescent="0.25">
      <c r="J331" s="193" t="str">
        <f t="shared" si="62"/>
        <v>-</v>
      </c>
      <c r="K331" s="193"/>
    </row>
    <row r="332" spans="10:11" x14ac:dyDescent="0.25">
      <c r="J332" s="193" t="str">
        <f t="shared" si="62"/>
        <v>-</v>
      </c>
      <c r="K332" s="193"/>
    </row>
    <row r="333" spans="10:11" x14ac:dyDescent="0.25">
      <c r="J333" s="193" t="str">
        <f t="shared" si="62"/>
        <v>-</v>
      </c>
      <c r="K333" s="193"/>
    </row>
    <row r="334" spans="10:11" x14ac:dyDescent="0.25">
      <c r="J334" s="193" t="str">
        <f t="shared" si="62"/>
        <v>-</v>
      </c>
      <c r="K334" s="193"/>
    </row>
    <row r="335" spans="10:11" x14ac:dyDescent="0.25">
      <c r="J335" s="193" t="str">
        <f t="shared" si="62"/>
        <v>-</v>
      </c>
      <c r="K335" s="193"/>
    </row>
    <row r="336" spans="10:11" x14ac:dyDescent="0.25">
      <c r="J336" s="193" t="str">
        <f t="shared" si="62"/>
        <v>-</v>
      </c>
      <c r="K336" s="193"/>
    </row>
    <row r="337" spans="10:11" x14ac:dyDescent="0.25">
      <c r="J337" s="193" t="str">
        <f t="shared" si="62"/>
        <v>-</v>
      </c>
      <c r="K337" s="193"/>
    </row>
    <row r="338" spans="10:11" x14ac:dyDescent="0.25">
      <c r="J338" s="193" t="str">
        <f t="shared" si="62"/>
        <v>-</v>
      </c>
      <c r="K338" s="193"/>
    </row>
    <row r="339" spans="10:11" x14ac:dyDescent="0.25">
      <c r="J339" s="193" t="str">
        <f t="shared" si="62"/>
        <v>-</v>
      </c>
      <c r="K339" s="193"/>
    </row>
    <row r="340" spans="10:11" x14ac:dyDescent="0.25">
      <c r="J340" s="193" t="str">
        <f t="shared" si="62"/>
        <v>-</v>
      </c>
      <c r="K340" s="193"/>
    </row>
    <row r="341" spans="10:11" x14ac:dyDescent="0.25">
      <c r="J341" s="193" t="str">
        <f t="shared" si="62"/>
        <v>-</v>
      </c>
      <c r="K341" s="193"/>
    </row>
    <row r="342" spans="10:11" x14ac:dyDescent="0.25">
      <c r="J342" s="193" t="str">
        <f t="shared" si="62"/>
        <v>-</v>
      </c>
      <c r="K342" s="193"/>
    </row>
    <row r="343" spans="10:11" x14ac:dyDescent="0.25">
      <c r="J343" s="193" t="str">
        <f t="shared" si="62"/>
        <v>-</v>
      </c>
      <c r="K343" s="193"/>
    </row>
    <row r="344" spans="10:11" x14ac:dyDescent="0.25">
      <c r="J344" s="193" t="str">
        <f t="shared" si="62"/>
        <v>-</v>
      </c>
      <c r="K344" s="193"/>
    </row>
    <row r="345" spans="10:11" x14ac:dyDescent="0.25">
      <c r="J345" s="193" t="str">
        <f t="shared" si="62"/>
        <v>-</v>
      </c>
      <c r="K345" s="193"/>
    </row>
    <row r="346" spans="10:11" x14ac:dyDescent="0.25">
      <c r="J346" s="193" t="str">
        <f t="shared" si="62"/>
        <v>-</v>
      </c>
      <c r="K346" s="193"/>
    </row>
    <row r="347" spans="10:11" x14ac:dyDescent="0.25">
      <c r="J347" s="193" t="str">
        <f t="shared" si="62"/>
        <v>-</v>
      </c>
      <c r="K347" s="193"/>
    </row>
    <row r="348" spans="10:11" x14ac:dyDescent="0.25">
      <c r="J348" s="193" t="str">
        <f t="shared" si="62"/>
        <v>-</v>
      </c>
      <c r="K348" s="193"/>
    </row>
    <row r="349" spans="10:11" x14ac:dyDescent="0.25">
      <c r="J349" s="193" t="str">
        <f t="shared" si="62"/>
        <v>-</v>
      </c>
      <c r="K349" s="193"/>
    </row>
    <row r="350" spans="10:11" x14ac:dyDescent="0.25">
      <c r="J350" s="193" t="str">
        <f t="shared" si="62"/>
        <v>-</v>
      </c>
      <c r="K350" s="193"/>
    </row>
    <row r="351" spans="10:11" x14ac:dyDescent="0.25">
      <c r="J351" s="193" t="str">
        <f t="shared" si="62"/>
        <v>-</v>
      </c>
      <c r="K351" s="193"/>
    </row>
    <row r="352" spans="10:11" x14ac:dyDescent="0.25">
      <c r="J352" s="193" t="str">
        <f t="shared" si="62"/>
        <v>-</v>
      </c>
      <c r="K352" s="193"/>
    </row>
    <row r="353" spans="10:11" x14ac:dyDescent="0.25">
      <c r="J353" s="193" t="str">
        <f t="shared" si="62"/>
        <v>-</v>
      </c>
      <c r="K353" s="193"/>
    </row>
    <row r="354" spans="10:11" x14ac:dyDescent="0.25">
      <c r="J354" s="193" t="str">
        <f t="shared" si="62"/>
        <v>-</v>
      </c>
      <c r="K354" s="193"/>
    </row>
    <row r="355" spans="10:11" x14ac:dyDescent="0.25">
      <c r="J355" s="193" t="str">
        <f t="shared" si="62"/>
        <v>-</v>
      </c>
      <c r="K355" s="193"/>
    </row>
    <row r="356" spans="10:11" x14ac:dyDescent="0.25">
      <c r="J356" s="193" t="str">
        <f t="shared" si="62"/>
        <v>-</v>
      </c>
      <c r="K356" s="193"/>
    </row>
    <row r="357" spans="10:11" x14ac:dyDescent="0.25">
      <c r="J357" s="193" t="str">
        <f t="shared" si="62"/>
        <v>-</v>
      </c>
      <c r="K357" s="193"/>
    </row>
    <row r="358" spans="10:11" x14ac:dyDescent="0.25">
      <c r="J358" s="193" t="str">
        <f t="shared" si="62"/>
        <v>-</v>
      </c>
      <c r="K358" s="193"/>
    </row>
    <row r="359" spans="10:11" x14ac:dyDescent="0.25">
      <c r="J359" s="193" t="str">
        <f t="shared" si="62"/>
        <v>-</v>
      </c>
      <c r="K359" s="193"/>
    </row>
    <row r="360" spans="10:11" x14ac:dyDescent="0.25">
      <c r="J360" s="193" t="str">
        <f t="shared" si="62"/>
        <v>-</v>
      </c>
      <c r="K360" s="193"/>
    </row>
    <row r="361" spans="10:11" x14ac:dyDescent="0.25">
      <c r="J361" s="193" t="str">
        <f t="shared" si="62"/>
        <v>-</v>
      </c>
      <c r="K361" s="193"/>
    </row>
    <row r="362" spans="10:11" x14ac:dyDescent="0.25">
      <c r="J362" s="193" t="str">
        <f t="shared" si="62"/>
        <v>-</v>
      </c>
      <c r="K362" s="193"/>
    </row>
    <row r="363" spans="10:11" x14ac:dyDescent="0.25">
      <c r="J363" s="193" t="str">
        <f t="shared" si="62"/>
        <v>-</v>
      </c>
      <c r="K363" s="193"/>
    </row>
    <row r="364" spans="10:11" x14ac:dyDescent="0.25">
      <c r="J364" s="193" t="str">
        <f t="shared" si="62"/>
        <v>-</v>
      </c>
      <c r="K364" s="193"/>
    </row>
    <row r="365" spans="10:11" x14ac:dyDescent="0.25">
      <c r="J365" s="193" t="str">
        <f t="shared" si="62"/>
        <v>-</v>
      </c>
      <c r="K365" s="193"/>
    </row>
    <row r="366" spans="10:11" x14ac:dyDescent="0.25">
      <c r="J366" s="193" t="str">
        <f t="shared" si="62"/>
        <v>-</v>
      </c>
      <c r="K366" s="193"/>
    </row>
    <row r="367" spans="10:11" x14ac:dyDescent="0.25">
      <c r="J367" s="193" t="str">
        <f t="shared" si="62"/>
        <v>-</v>
      </c>
      <c r="K367" s="193"/>
    </row>
    <row r="368" spans="10:11" x14ac:dyDescent="0.25">
      <c r="J368" s="193" t="str">
        <f t="shared" si="62"/>
        <v>-</v>
      </c>
      <c r="K368" s="193"/>
    </row>
    <row r="369" spans="10:11" x14ac:dyDescent="0.25">
      <c r="J369" s="193" t="str">
        <f t="shared" si="62"/>
        <v>-</v>
      </c>
      <c r="K369" s="193"/>
    </row>
    <row r="370" spans="10:11" x14ac:dyDescent="0.25">
      <c r="J370" s="193" t="str">
        <f t="shared" si="62"/>
        <v>-</v>
      </c>
      <c r="K370" s="193"/>
    </row>
    <row r="371" spans="10:11" x14ac:dyDescent="0.25">
      <c r="J371" s="193" t="str">
        <f t="shared" si="62"/>
        <v>-</v>
      </c>
      <c r="K371" s="193"/>
    </row>
    <row r="372" spans="10:11" x14ac:dyDescent="0.25">
      <c r="J372" s="193" t="str">
        <f t="shared" si="62"/>
        <v>-</v>
      </c>
      <c r="K372" s="193"/>
    </row>
    <row r="373" spans="10:11" x14ac:dyDescent="0.25">
      <c r="J373" s="193" t="str">
        <f t="shared" si="62"/>
        <v>-</v>
      </c>
      <c r="K373" s="193"/>
    </row>
    <row r="374" spans="10:11" x14ac:dyDescent="0.25">
      <c r="J374" s="193" t="str">
        <f t="shared" si="62"/>
        <v>-</v>
      </c>
      <c r="K374" s="193"/>
    </row>
    <row r="375" spans="10:11" x14ac:dyDescent="0.25">
      <c r="J375" s="193" t="str">
        <f t="shared" si="62"/>
        <v>-</v>
      </c>
      <c r="K375" s="193"/>
    </row>
    <row r="376" spans="10:11" x14ac:dyDescent="0.25">
      <c r="J376" s="193" t="str">
        <f t="shared" si="62"/>
        <v>-</v>
      </c>
      <c r="K376" s="193"/>
    </row>
    <row r="377" spans="10:11" x14ac:dyDescent="0.25">
      <c r="J377" s="193" t="str">
        <f t="shared" si="62"/>
        <v>-</v>
      </c>
      <c r="K377" s="193"/>
    </row>
    <row r="378" spans="10:11" x14ac:dyDescent="0.25">
      <c r="J378" s="193" t="str">
        <f t="shared" si="62"/>
        <v>-</v>
      </c>
      <c r="K378" s="193"/>
    </row>
    <row r="379" spans="10:11" x14ac:dyDescent="0.25">
      <c r="J379" s="193" t="str">
        <f t="shared" si="62"/>
        <v>-</v>
      </c>
      <c r="K379" s="193"/>
    </row>
    <row r="380" spans="10:11" x14ac:dyDescent="0.25">
      <c r="J380" s="193" t="str">
        <f t="shared" si="62"/>
        <v>-</v>
      </c>
      <c r="K380" s="193"/>
    </row>
    <row r="381" spans="10:11" x14ac:dyDescent="0.25">
      <c r="J381" s="193" t="str">
        <f t="shared" si="62"/>
        <v>-</v>
      </c>
      <c r="K381" s="193"/>
    </row>
    <row r="382" spans="10:11" x14ac:dyDescent="0.25">
      <c r="J382" s="193" t="str">
        <f t="shared" si="62"/>
        <v>-</v>
      </c>
      <c r="K382" s="193"/>
    </row>
    <row r="383" spans="10:11" x14ac:dyDescent="0.25">
      <c r="J383" s="193" t="str">
        <f t="shared" si="62"/>
        <v>-</v>
      </c>
      <c r="K383" s="193"/>
    </row>
    <row r="384" spans="10:11" x14ac:dyDescent="0.25">
      <c r="J384" s="193" t="str">
        <f t="shared" si="62"/>
        <v>-</v>
      </c>
      <c r="K384" s="193"/>
    </row>
    <row r="385" spans="10:11" x14ac:dyDescent="0.25">
      <c r="J385" s="193" t="str">
        <f t="shared" si="62"/>
        <v>-</v>
      </c>
      <c r="K385" s="193"/>
    </row>
    <row r="386" spans="10:11" x14ac:dyDescent="0.25">
      <c r="J386" s="193" t="str">
        <f t="shared" si="62"/>
        <v>-</v>
      </c>
      <c r="K386" s="193"/>
    </row>
    <row r="387" spans="10:11" x14ac:dyDescent="0.25">
      <c r="J387" s="193" t="str">
        <f t="shared" si="62"/>
        <v>-</v>
      </c>
      <c r="K387" s="193"/>
    </row>
    <row r="388" spans="10:11" x14ac:dyDescent="0.25">
      <c r="J388" s="193" t="str">
        <f t="shared" si="62"/>
        <v>-</v>
      </c>
      <c r="K388" s="193"/>
    </row>
    <row r="389" spans="10:11" x14ac:dyDescent="0.25">
      <c r="J389" s="193" t="str">
        <f t="shared" ref="J389:J452" si="63">CONCATENATE(H389,"-",I389)</f>
        <v>-</v>
      </c>
      <c r="K389" s="193"/>
    </row>
    <row r="390" spans="10:11" x14ac:dyDescent="0.25">
      <c r="J390" s="193" t="str">
        <f t="shared" si="63"/>
        <v>-</v>
      </c>
      <c r="K390" s="193"/>
    </row>
    <row r="391" spans="10:11" x14ac:dyDescent="0.25">
      <c r="J391" s="193" t="str">
        <f t="shared" si="63"/>
        <v>-</v>
      </c>
      <c r="K391" s="193"/>
    </row>
    <row r="392" spans="10:11" x14ac:dyDescent="0.25">
      <c r="J392" s="193" t="str">
        <f t="shared" si="63"/>
        <v>-</v>
      </c>
      <c r="K392" s="193"/>
    </row>
    <row r="393" spans="10:11" x14ac:dyDescent="0.25">
      <c r="J393" s="193" t="str">
        <f t="shared" si="63"/>
        <v>-</v>
      </c>
      <c r="K393" s="193"/>
    </row>
    <row r="394" spans="10:11" x14ac:dyDescent="0.25">
      <c r="J394" s="193" t="str">
        <f t="shared" si="63"/>
        <v>-</v>
      </c>
      <c r="K394" s="193"/>
    </row>
    <row r="395" spans="10:11" x14ac:dyDescent="0.25">
      <c r="J395" s="193" t="str">
        <f t="shared" si="63"/>
        <v>-</v>
      </c>
      <c r="K395" s="193"/>
    </row>
    <row r="396" spans="10:11" x14ac:dyDescent="0.25">
      <c r="J396" s="193" t="str">
        <f t="shared" si="63"/>
        <v>-</v>
      </c>
      <c r="K396" s="193"/>
    </row>
    <row r="397" spans="10:11" x14ac:dyDescent="0.25">
      <c r="J397" s="193" t="str">
        <f t="shared" si="63"/>
        <v>-</v>
      </c>
      <c r="K397" s="193"/>
    </row>
    <row r="398" spans="10:11" x14ac:dyDescent="0.25">
      <c r="J398" s="193" t="str">
        <f t="shared" si="63"/>
        <v>-</v>
      </c>
      <c r="K398" s="193"/>
    </row>
    <row r="399" spans="10:11" x14ac:dyDescent="0.25">
      <c r="J399" s="193" t="str">
        <f t="shared" si="63"/>
        <v>-</v>
      </c>
      <c r="K399" s="193"/>
    </row>
    <row r="400" spans="10:11" x14ac:dyDescent="0.25">
      <c r="J400" s="193" t="str">
        <f t="shared" si="63"/>
        <v>-</v>
      </c>
      <c r="K400" s="193"/>
    </row>
    <row r="401" spans="10:11" x14ac:dyDescent="0.25">
      <c r="J401" s="193" t="str">
        <f t="shared" si="63"/>
        <v>-</v>
      </c>
      <c r="K401" s="193"/>
    </row>
    <row r="402" spans="10:11" x14ac:dyDescent="0.25">
      <c r="J402" s="193" t="str">
        <f t="shared" si="63"/>
        <v>-</v>
      </c>
      <c r="K402" s="193"/>
    </row>
    <row r="403" spans="10:11" x14ac:dyDescent="0.25">
      <c r="J403" s="193" t="str">
        <f t="shared" si="63"/>
        <v>-</v>
      </c>
      <c r="K403" s="193"/>
    </row>
    <row r="404" spans="10:11" x14ac:dyDescent="0.25">
      <c r="J404" s="193" t="str">
        <f t="shared" si="63"/>
        <v>-</v>
      </c>
      <c r="K404" s="193"/>
    </row>
    <row r="405" spans="10:11" x14ac:dyDescent="0.25">
      <c r="J405" s="193" t="str">
        <f t="shared" si="63"/>
        <v>-</v>
      </c>
      <c r="K405" s="193"/>
    </row>
    <row r="406" spans="10:11" x14ac:dyDescent="0.25">
      <c r="J406" s="193" t="str">
        <f t="shared" si="63"/>
        <v>-</v>
      </c>
      <c r="K406" s="193"/>
    </row>
    <row r="407" spans="10:11" x14ac:dyDescent="0.25">
      <c r="J407" s="193" t="str">
        <f t="shared" si="63"/>
        <v>-</v>
      </c>
      <c r="K407" s="193"/>
    </row>
    <row r="408" spans="10:11" x14ac:dyDescent="0.25">
      <c r="J408" s="193" t="str">
        <f t="shared" si="63"/>
        <v>-</v>
      </c>
      <c r="K408" s="193"/>
    </row>
    <row r="409" spans="10:11" x14ac:dyDescent="0.25">
      <c r="J409" s="193" t="str">
        <f t="shared" si="63"/>
        <v>-</v>
      </c>
      <c r="K409" s="193"/>
    </row>
    <row r="410" spans="10:11" x14ac:dyDescent="0.25">
      <c r="J410" s="193" t="str">
        <f t="shared" si="63"/>
        <v>-</v>
      </c>
      <c r="K410" s="193"/>
    </row>
    <row r="411" spans="10:11" x14ac:dyDescent="0.25">
      <c r="J411" s="193" t="str">
        <f t="shared" si="63"/>
        <v>-</v>
      </c>
      <c r="K411" s="193"/>
    </row>
    <row r="412" spans="10:11" x14ac:dyDescent="0.25">
      <c r="J412" s="193" t="str">
        <f t="shared" si="63"/>
        <v>-</v>
      </c>
      <c r="K412" s="193"/>
    </row>
    <row r="413" spans="10:11" x14ac:dyDescent="0.25">
      <c r="J413" s="193" t="str">
        <f t="shared" si="63"/>
        <v>-</v>
      </c>
      <c r="K413" s="193"/>
    </row>
    <row r="414" spans="10:11" x14ac:dyDescent="0.25">
      <c r="J414" s="193" t="str">
        <f t="shared" si="63"/>
        <v>-</v>
      </c>
      <c r="K414" s="193"/>
    </row>
    <row r="415" spans="10:11" x14ac:dyDescent="0.25">
      <c r="J415" s="193" t="str">
        <f t="shared" si="63"/>
        <v>-</v>
      </c>
      <c r="K415" s="193"/>
    </row>
    <row r="416" spans="10:11" x14ac:dyDescent="0.25">
      <c r="J416" s="193" t="str">
        <f t="shared" si="63"/>
        <v>-</v>
      </c>
      <c r="K416" s="193"/>
    </row>
    <row r="417" spans="10:11" x14ac:dyDescent="0.25">
      <c r="J417" s="193" t="str">
        <f t="shared" si="63"/>
        <v>-</v>
      </c>
      <c r="K417" s="193"/>
    </row>
    <row r="418" spans="10:11" x14ac:dyDescent="0.25">
      <c r="J418" s="193" t="str">
        <f t="shared" si="63"/>
        <v>-</v>
      </c>
      <c r="K418" s="193"/>
    </row>
    <row r="419" spans="10:11" x14ac:dyDescent="0.25">
      <c r="J419" s="193" t="str">
        <f t="shared" si="63"/>
        <v>-</v>
      </c>
      <c r="K419" s="193"/>
    </row>
    <row r="420" spans="10:11" x14ac:dyDescent="0.25">
      <c r="J420" s="193" t="str">
        <f t="shared" si="63"/>
        <v>-</v>
      </c>
      <c r="K420" s="193"/>
    </row>
    <row r="421" spans="10:11" x14ac:dyDescent="0.25">
      <c r="J421" s="193" t="str">
        <f t="shared" si="63"/>
        <v>-</v>
      </c>
      <c r="K421" s="193"/>
    </row>
    <row r="422" spans="10:11" x14ac:dyDescent="0.25">
      <c r="J422" s="193" t="str">
        <f t="shared" si="63"/>
        <v>-</v>
      </c>
      <c r="K422" s="193"/>
    </row>
    <row r="423" spans="10:11" x14ac:dyDescent="0.25">
      <c r="J423" s="193" t="str">
        <f t="shared" si="63"/>
        <v>-</v>
      </c>
      <c r="K423" s="193"/>
    </row>
    <row r="424" spans="10:11" x14ac:dyDescent="0.25">
      <c r="J424" s="193" t="str">
        <f t="shared" si="63"/>
        <v>-</v>
      </c>
      <c r="K424" s="193"/>
    </row>
    <row r="425" spans="10:11" x14ac:dyDescent="0.25">
      <c r="J425" s="193" t="str">
        <f t="shared" si="63"/>
        <v>-</v>
      </c>
      <c r="K425" s="193"/>
    </row>
    <row r="426" spans="10:11" x14ac:dyDescent="0.25">
      <c r="J426" s="193" t="str">
        <f t="shared" si="63"/>
        <v>-</v>
      </c>
      <c r="K426" s="193"/>
    </row>
    <row r="427" spans="10:11" x14ac:dyDescent="0.25">
      <c r="J427" s="193" t="str">
        <f t="shared" si="63"/>
        <v>-</v>
      </c>
      <c r="K427" s="193"/>
    </row>
    <row r="428" spans="10:11" x14ac:dyDescent="0.25">
      <c r="J428" s="193" t="str">
        <f t="shared" si="63"/>
        <v>-</v>
      </c>
      <c r="K428" s="193"/>
    </row>
    <row r="429" spans="10:11" x14ac:dyDescent="0.25">
      <c r="J429" s="193" t="str">
        <f t="shared" si="63"/>
        <v>-</v>
      </c>
      <c r="K429" s="193"/>
    </row>
    <row r="430" spans="10:11" x14ac:dyDescent="0.25">
      <c r="J430" s="193" t="str">
        <f t="shared" si="63"/>
        <v>-</v>
      </c>
      <c r="K430" s="193"/>
    </row>
    <row r="431" spans="10:11" x14ac:dyDescent="0.25">
      <c r="J431" s="193" t="str">
        <f t="shared" si="63"/>
        <v>-</v>
      </c>
      <c r="K431" s="193"/>
    </row>
    <row r="432" spans="10:11" x14ac:dyDescent="0.25">
      <c r="J432" s="193" t="str">
        <f t="shared" si="63"/>
        <v>-</v>
      </c>
      <c r="K432" s="193"/>
    </row>
    <row r="433" spans="10:11" x14ac:dyDescent="0.25">
      <c r="J433" s="193" t="str">
        <f t="shared" si="63"/>
        <v>-</v>
      </c>
      <c r="K433" s="193"/>
    </row>
    <row r="434" spans="10:11" x14ac:dyDescent="0.25">
      <c r="J434" s="193" t="str">
        <f t="shared" si="63"/>
        <v>-</v>
      </c>
      <c r="K434" s="193"/>
    </row>
    <row r="435" spans="10:11" x14ac:dyDescent="0.25">
      <c r="J435" s="193" t="str">
        <f t="shared" si="63"/>
        <v>-</v>
      </c>
      <c r="K435" s="193"/>
    </row>
    <row r="436" spans="10:11" x14ac:dyDescent="0.25">
      <c r="J436" s="193" t="str">
        <f t="shared" si="63"/>
        <v>-</v>
      </c>
      <c r="K436" s="193"/>
    </row>
    <row r="437" spans="10:11" x14ac:dyDescent="0.25">
      <c r="J437" s="193" t="str">
        <f t="shared" si="63"/>
        <v>-</v>
      </c>
      <c r="K437" s="193"/>
    </row>
    <row r="438" spans="10:11" x14ac:dyDescent="0.25">
      <c r="J438" s="193" t="str">
        <f t="shared" si="63"/>
        <v>-</v>
      </c>
      <c r="K438" s="193"/>
    </row>
    <row r="439" spans="10:11" x14ac:dyDescent="0.25">
      <c r="J439" s="193" t="str">
        <f t="shared" si="63"/>
        <v>-</v>
      </c>
      <c r="K439" s="193"/>
    </row>
    <row r="440" spans="10:11" x14ac:dyDescent="0.25">
      <c r="J440" s="193" t="str">
        <f t="shared" si="63"/>
        <v>-</v>
      </c>
      <c r="K440" s="193"/>
    </row>
    <row r="441" spans="10:11" x14ac:dyDescent="0.25">
      <c r="J441" s="193" t="str">
        <f t="shared" si="63"/>
        <v>-</v>
      </c>
      <c r="K441" s="193"/>
    </row>
    <row r="442" spans="10:11" x14ac:dyDescent="0.25">
      <c r="J442" s="193" t="str">
        <f t="shared" si="63"/>
        <v>-</v>
      </c>
      <c r="K442" s="193"/>
    </row>
    <row r="443" spans="10:11" x14ac:dyDescent="0.25">
      <c r="J443" s="193" t="str">
        <f t="shared" si="63"/>
        <v>-</v>
      </c>
      <c r="K443" s="193"/>
    </row>
    <row r="444" spans="10:11" x14ac:dyDescent="0.25">
      <c r="J444" s="193" t="str">
        <f t="shared" si="63"/>
        <v>-</v>
      </c>
      <c r="K444" s="193"/>
    </row>
    <row r="445" spans="10:11" x14ac:dyDescent="0.25">
      <c r="J445" s="193" t="str">
        <f t="shared" si="63"/>
        <v>-</v>
      </c>
      <c r="K445" s="193"/>
    </row>
    <row r="446" spans="10:11" x14ac:dyDescent="0.25">
      <c r="J446" s="193" t="str">
        <f t="shared" si="63"/>
        <v>-</v>
      </c>
      <c r="K446" s="193"/>
    </row>
    <row r="447" spans="10:11" x14ac:dyDescent="0.25">
      <c r="J447" s="193" t="str">
        <f t="shared" si="63"/>
        <v>-</v>
      </c>
      <c r="K447" s="193"/>
    </row>
    <row r="448" spans="10:11" x14ac:dyDescent="0.25">
      <c r="J448" s="193" t="str">
        <f t="shared" si="63"/>
        <v>-</v>
      </c>
      <c r="K448" s="193"/>
    </row>
    <row r="449" spans="10:11" x14ac:dyDescent="0.25">
      <c r="J449" s="193" t="str">
        <f t="shared" si="63"/>
        <v>-</v>
      </c>
      <c r="K449" s="193"/>
    </row>
    <row r="450" spans="10:11" x14ac:dyDescent="0.25">
      <c r="J450" s="193" t="str">
        <f t="shared" si="63"/>
        <v>-</v>
      </c>
      <c r="K450" s="193"/>
    </row>
    <row r="451" spans="10:11" x14ac:dyDescent="0.25">
      <c r="J451" s="193" t="str">
        <f t="shared" si="63"/>
        <v>-</v>
      </c>
      <c r="K451" s="193"/>
    </row>
    <row r="452" spans="10:11" x14ac:dyDescent="0.25">
      <c r="J452" s="193" t="str">
        <f t="shared" si="63"/>
        <v>-</v>
      </c>
      <c r="K452" s="193"/>
    </row>
    <row r="453" spans="10:11" x14ac:dyDescent="0.25">
      <c r="J453" s="193" t="str">
        <f t="shared" ref="J453:J516" si="64">CONCATENATE(H453,"-",I453)</f>
        <v>-</v>
      </c>
      <c r="K453" s="193"/>
    </row>
    <row r="454" spans="10:11" x14ac:dyDescent="0.25">
      <c r="J454" s="193" t="str">
        <f t="shared" si="64"/>
        <v>-</v>
      </c>
      <c r="K454" s="193"/>
    </row>
    <row r="455" spans="10:11" x14ac:dyDescent="0.25">
      <c r="J455" s="193" t="str">
        <f t="shared" si="64"/>
        <v>-</v>
      </c>
      <c r="K455" s="193"/>
    </row>
    <row r="456" spans="10:11" x14ac:dyDescent="0.25">
      <c r="J456" s="193" t="str">
        <f t="shared" si="64"/>
        <v>-</v>
      </c>
      <c r="K456" s="193"/>
    </row>
    <row r="457" spans="10:11" x14ac:dyDescent="0.25">
      <c r="J457" s="193" t="str">
        <f t="shared" si="64"/>
        <v>-</v>
      </c>
      <c r="K457" s="193"/>
    </row>
    <row r="458" spans="10:11" x14ac:dyDescent="0.25">
      <c r="J458" s="193" t="str">
        <f t="shared" si="64"/>
        <v>-</v>
      </c>
      <c r="K458" s="193"/>
    </row>
    <row r="459" spans="10:11" x14ac:dyDescent="0.25">
      <c r="J459" s="193" t="str">
        <f t="shared" si="64"/>
        <v>-</v>
      </c>
      <c r="K459" s="193"/>
    </row>
    <row r="460" spans="10:11" x14ac:dyDescent="0.25">
      <c r="J460" s="193" t="str">
        <f t="shared" si="64"/>
        <v>-</v>
      </c>
      <c r="K460" s="193"/>
    </row>
    <row r="461" spans="10:11" x14ac:dyDescent="0.25">
      <c r="J461" s="193" t="str">
        <f t="shared" si="64"/>
        <v>-</v>
      </c>
      <c r="K461" s="193"/>
    </row>
    <row r="462" spans="10:11" x14ac:dyDescent="0.25">
      <c r="J462" s="193" t="str">
        <f t="shared" si="64"/>
        <v>-</v>
      </c>
      <c r="K462" s="193"/>
    </row>
    <row r="463" spans="10:11" x14ac:dyDescent="0.25">
      <c r="J463" s="193" t="str">
        <f t="shared" si="64"/>
        <v>-</v>
      </c>
      <c r="K463" s="193"/>
    </row>
    <row r="464" spans="10:11" x14ac:dyDescent="0.25">
      <c r="J464" s="193" t="str">
        <f t="shared" si="64"/>
        <v>-</v>
      </c>
      <c r="K464" s="193"/>
    </row>
    <row r="465" spans="10:11" x14ac:dyDescent="0.25">
      <c r="J465" s="193" t="str">
        <f t="shared" si="64"/>
        <v>-</v>
      </c>
      <c r="K465" s="193"/>
    </row>
    <row r="466" spans="10:11" x14ac:dyDescent="0.25">
      <c r="J466" s="193" t="str">
        <f t="shared" si="64"/>
        <v>-</v>
      </c>
      <c r="K466" s="193"/>
    </row>
    <row r="467" spans="10:11" x14ac:dyDescent="0.25">
      <c r="J467" s="193" t="str">
        <f t="shared" si="64"/>
        <v>-</v>
      </c>
      <c r="K467" s="193"/>
    </row>
    <row r="468" spans="10:11" x14ac:dyDescent="0.25">
      <c r="J468" s="193" t="str">
        <f t="shared" si="64"/>
        <v>-</v>
      </c>
      <c r="K468" s="193"/>
    </row>
    <row r="469" spans="10:11" x14ac:dyDescent="0.25">
      <c r="J469" s="193" t="str">
        <f t="shared" si="64"/>
        <v>-</v>
      </c>
      <c r="K469" s="193"/>
    </row>
    <row r="470" spans="10:11" x14ac:dyDescent="0.25">
      <c r="J470" s="193" t="str">
        <f t="shared" si="64"/>
        <v>-</v>
      </c>
      <c r="K470" s="193"/>
    </row>
    <row r="471" spans="10:11" x14ac:dyDescent="0.25">
      <c r="J471" s="193" t="str">
        <f t="shared" si="64"/>
        <v>-</v>
      </c>
      <c r="K471" s="193"/>
    </row>
    <row r="472" spans="10:11" x14ac:dyDescent="0.25">
      <c r="J472" s="193" t="str">
        <f t="shared" si="64"/>
        <v>-</v>
      </c>
      <c r="K472" s="193"/>
    </row>
    <row r="473" spans="10:11" x14ac:dyDescent="0.25">
      <c r="J473" s="193" t="str">
        <f t="shared" si="64"/>
        <v>-</v>
      </c>
      <c r="K473" s="193"/>
    </row>
    <row r="474" spans="10:11" x14ac:dyDescent="0.25">
      <c r="J474" s="193" t="str">
        <f t="shared" si="64"/>
        <v>-</v>
      </c>
      <c r="K474" s="193"/>
    </row>
    <row r="475" spans="10:11" x14ac:dyDescent="0.25">
      <c r="J475" s="193" t="str">
        <f t="shared" si="64"/>
        <v>-</v>
      </c>
      <c r="K475" s="193"/>
    </row>
    <row r="476" spans="10:11" x14ac:dyDescent="0.25">
      <c r="J476" s="193" t="str">
        <f t="shared" si="64"/>
        <v>-</v>
      </c>
      <c r="K476" s="193"/>
    </row>
    <row r="477" spans="10:11" x14ac:dyDescent="0.25">
      <c r="J477" s="193" t="str">
        <f t="shared" si="64"/>
        <v>-</v>
      </c>
      <c r="K477" s="193"/>
    </row>
    <row r="478" spans="10:11" x14ac:dyDescent="0.25">
      <c r="J478" s="193" t="str">
        <f t="shared" si="64"/>
        <v>-</v>
      </c>
      <c r="K478" s="193"/>
    </row>
    <row r="479" spans="10:11" x14ac:dyDescent="0.25">
      <c r="J479" s="193" t="str">
        <f t="shared" si="64"/>
        <v>-</v>
      </c>
      <c r="K479" s="193"/>
    </row>
    <row r="480" spans="10:11" x14ac:dyDescent="0.25">
      <c r="J480" s="193" t="str">
        <f t="shared" si="64"/>
        <v>-</v>
      </c>
      <c r="K480" s="193"/>
    </row>
    <row r="481" spans="10:11" x14ac:dyDescent="0.25">
      <c r="J481" s="193" t="str">
        <f t="shared" si="64"/>
        <v>-</v>
      </c>
      <c r="K481" s="193"/>
    </row>
    <row r="482" spans="10:11" x14ac:dyDescent="0.25">
      <c r="J482" s="193" t="str">
        <f t="shared" si="64"/>
        <v>-</v>
      </c>
      <c r="K482" s="193"/>
    </row>
    <row r="483" spans="10:11" x14ac:dyDescent="0.25">
      <c r="J483" s="193" t="str">
        <f t="shared" si="64"/>
        <v>-</v>
      </c>
      <c r="K483" s="193"/>
    </row>
    <row r="484" spans="10:11" x14ac:dyDescent="0.25">
      <c r="J484" s="193" t="str">
        <f t="shared" si="64"/>
        <v>-</v>
      </c>
      <c r="K484" s="193"/>
    </row>
    <row r="485" spans="10:11" x14ac:dyDescent="0.25">
      <c r="J485" s="193" t="str">
        <f t="shared" si="64"/>
        <v>-</v>
      </c>
      <c r="K485" s="193"/>
    </row>
    <row r="486" spans="10:11" x14ac:dyDescent="0.25">
      <c r="J486" s="193" t="str">
        <f t="shared" si="64"/>
        <v>-</v>
      </c>
      <c r="K486" s="193"/>
    </row>
    <row r="487" spans="10:11" x14ac:dyDescent="0.25">
      <c r="J487" s="193" t="str">
        <f t="shared" si="64"/>
        <v>-</v>
      </c>
      <c r="K487" s="193"/>
    </row>
    <row r="488" spans="10:11" x14ac:dyDescent="0.25">
      <c r="J488" s="193" t="str">
        <f t="shared" si="64"/>
        <v>-</v>
      </c>
      <c r="K488" s="193"/>
    </row>
    <row r="489" spans="10:11" x14ac:dyDescent="0.25">
      <c r="J489" s="193" t="str">
        <f t="shared" si="64"/>
        <v>-</v>
      </c>
      <c r="K489" s="193"/>
    </row>
    <row r="490" spans="10:11" x14ac:dyDescent="0.25">
      <c r="J490" s="193" t="str">
        <f t="shared" si="64"/>
        <v>-</v>
      </c>
      <c r="K490" s="193"/>
    </row>
    <row r="491" spans="10:11" x14ac:dyDescent="0.25">
      <c r="J491" s="193" t="str">
        <f t="shared" si="64"/>
        <v>-</v>
      </c>
      <c r="K491" s="193"/>
    </row>
    <row r="492" spans="10:11" x14ac:dyDescent="0.25">
      <c r="J492" s="193" t="str">
        <f t="shared" si="64"/>
        <v>-</v>
      </c>
      <c r="K492" s="193"/>
    </row>
    <row r="493" spans="10:11" x14ac:dyDescent="0.25">
      <c r="J493" s="193" t="str">
        <f t="shared" si="64"/>
        <v>-</v>
      </c>
      <c r="K493" s="193"/>
    </row>
    <row r="494" spans="10:11" x14ac:dyDescent="0.25">
      <c r="J494" s="193" t="str">
        <f t="shared" si="64"/>
        <v>-</v>
      </c>
      <c r="K494" s="193"/>
    </row>
    <row r="495" spans="10:11" x14ac:dyDescent="0.25">
      <c r="J495" s="193" t="str">
        <f t="shared" si="64"/>
        <v>-</v>
      </c>
      <c r="K495" s="193"/>
    </row>
    <row r="496" spans="10:11" x14ac:dyDescent="0.25">
      <c r="J496" s="193" t="str">
        <f t="shared" si="64"/>
        <v>-</v>
      </c>
      <c r="K496" s="193"/>
    </row>
    <row r="497" spans="10:11" x14ac:dyDescent="0.25">
      <c r="J497" s="193" t="str">
        <f t="shared" si="64"/>
        <v>-</v>
      </c>
      <c r="K497" s="193"/>
    </row>
    <row r="498" spans="10:11" x14ac:dyDescent="0.25">
      <c r="J498" s="193" t="str">
        <f t="shared" si="64"/>
        <v>-</v>
      </c>
      <c r="K498" s="193"/>
    </row>
    <row r="499" spans="10:11" x14ac:dyDescent="0.25">
      <c r="J499" s="193" t="str">
        <f t="shared" si="64"/>
        <v>-</v>
      </c>
      <c r="K499" s="193"/>
    </row>
    <row r="500" spans="10:11" x14ac:dyDescent="0.25">
      <c r="J500" s="193" t="str">
        <f t="shared" si="64"/>
        <v>-</v>
      </c>
      <c r="K500" s="193"/>
    </row>
    <row r="501" spans="10:11" x14ac:dyDescent="0.25">
      <c r="J501" s="193" t="str">
        <f t="shared" si="64"/>
        <v>-</v>
      </c>
      <c r="K501" s="193"/>
    </row>
    <row r="502" spans="10:11" x14ac:dyDescent="0.25">
      <c r="J502" s="193" t="str">
        <f t="shared" si="64"/>
        <v>-</v>
      </c>
      <c r="K502" s="193"/>
    </row>
    <row r="503" spans="10:11" x14ac:dyDescent="0.25">
      <c r="J503" s="193" t="str">
        <f t="shared" si="64"/>
        <v>-</v>
      </c>
      <c r="K503" s="193"/>
    </row>
    <row r="504" spans="10:11" x14ac:dyDescent="0.25">
      <c r="J504" s="193" t="str">
        <f t="shared" si="64"/>
        <v>-</v>
      </c>
      <c r="K504" s="193"/>
    </row>
    <row r="505" spans="10:11" x14ac:dyDescent="0.25">
      <c r="J505" s="193" t="str">
        <f t="shared" si="64"/>
        <v>-</v>
      </c>
      <c r="K505" s="193"/>
    </row>
    <row r="506" spans="10:11" x14ac:dyDescent="0.25">
      <c r="J506" s="193" t="str">
        <f t="shared" si="64"/>
        <v>-</v>
      </c>
      <c r="K506" s="193"/>
    </row>
    <row r="507" spans="10:11" x14ac:dyDescent="0.25">
      <c r="J507" s="193" t="str">
        <f t="shared" si="64"/>
        <v>-</v>
      </c>
      <c r="K507" s="193"/>
    </row>
    <row r="508" spans="10:11" x14ac:dyDescent="0.25">
      <c r="J508" s="193" t="str">
        <f t="shared" si="64"/>
        <v>-</v>
      </c>
      <c r="K508" s="193"/>
    </row>
    <row r="509" spans="10:11" x14ac:dyDescent="0.25">
      <c r="J509" s="193" t="str">
        <f t="shared" si="64"/>
        <v>-</v>
      </c>
      <c r="K509" s="193"/>
    </row>
    <row r="510" spans="10:11" x14ac:dyDescent="0.25">
      <c r="J510" s="193" t="str">
        <f t="shared" si="64"/>
        <v>-</v>
      </c>
      <c r="K510" s="193"/>
    </row>
    <row r="511" spans="10:11" x14ac:dyDescent="0.25">
      <c r="J511" s="193" t="str">
        <f t="shared" si="64"/>
        <v>-</v>
      </c>
      <c r="K511" s="193"/>
    </row>
    <row r="512" spans="10:11" x14ac:dyDescent="0.25">
      <c r="J512" s="193" t="str">
        <f t="shared" si="64"/>
        <v>-</v>
      </c>
      <c r="K512" s="193"/>
    </row>
    <row r="513" spans="10:11" x14ac:dyDescent="0.25">
      <c r="J513" s="193" t="str">
        <f t="shared" si="64"/>
        <v>-</v>
      </c>
      <c r="K513" s="193"/>
    </row>
    <row r="514" spans="10:11" x14ac:dyDescent="0.25">
      <c r="J514" s="193" t="str">
        <f t="shared" si="64"/>
        <v>-</v>
      </c>
      <c r="K514" s="193"/>
    </row>
    <row r="515" spans="10:11" x14ac:dyDescent="0.25">
      <c r="J515" s="193" t="str">
        <f t="shared" si="64"/>
        <v>-</v>
      </c>
      <c r="K515" s="193"/>
    </row>
    <row r="516" spans="10:11" x14ac:dyDescent="0.25">
      <c r="J516" s="193" t="str">
        <f t="shared" si="64"/>
        <v>-</v>
      </c>
      <c r="K516" s="193"/>
    </row>
    <row r="517" spans="10:11" x14ac:dyDescent="0.25">
      <c r="J517" s="193" t="str">
        <f t="shared" ref="J517:J580" si="65">CONCATENATE(H517,"-",I517)</f>
        <v>-</v>
      </c>
      <c r="K517" s="193"/>
    </row>
    <row r="518" spans="10:11" x14ac:dyDescent="0.25">
      <c r="J518" s="193" t="str">
        <f t="shared" si="65"/>
        <v>-</v>
      </c>
      <c r="K518" s="193"/>
    </row>
    <row r="519" spans="10:11" x14ac:dyDescent="0.25">
      <c r="J519" s="193" t="str">
        <f t="shared" si="65"/>
        <v>-</v>
      </c>
      <c r="K519" s="193"/>
    </row>
    <row r="520" spans="10:11" x14ac:dyDescent="0.25">
      <c r="J520" s="193" t="str">
        <f t="shared" si="65"/>
        <v>-</v>
      </c>
      <c r="K520" s="193"/>
    </row>
    <row r="521" spans="10:11" x14ac:dyDescent="0.25">
      <c r="J521" s="193" t="str">
        <f t="shared" si="65"/>
        <v>-</v>
      </c>
      <c r="K521" s="193"/>
    </row>
    <row r="522" spans="10:11" x14ac:dyDescent="0.25">
      <c r="J522" s="193" t="str">
        <f t="shared" si="65"/>
        <v>-</v>
      </c>
      <c r="K522" s="193"/>
    </row>
    <row r="523" spans="10:11" x14ac:dyDescent="0.25">
      <c r="J523" s="193" t="str">
        <f t="shared" si="65"/>
        <v>-</v>
      </c>
      <c r="K523" s="193"/>
    </row>
    <row r="524" spans="10:11" x14ac:dyDescent="0.25">
      <c r="J524" s="193" t="str">
        <f t="shared" si="65"/>
        <v>-</v>
      </c>
      <c r="K524" s="193"/>
    </row>
    <row r="525" spans="10:11" x14ac:dyDescent="0.25">
      <c r="J525" s="193" t="str">
        <f t="shared" si="65"/>
        <v>-</v>
      </c>
      <c r="K525" s="193"/>
    </row>
    <row r="526" spans="10:11" x14ac:dyDescent="0.25">
      <c r="J526" s="193" t="str">
        <f t="shared" si="65"/>
        <v>-</v>
      </c>
      <c r="K526" s="193"/>
    </row>
    <row r="527" spans="10:11" x14ac:dyDescent="0.25">
      <c r="J527" s="193" t="str">
        <f t="shared" si="65"/>
        <v>-</v>
      </c>
      <c r="K527" s="193"/>
    </row>
    <row r="528" spans="10:11" x14ac:dyDescent="0.25">
      <c r="J528" s="193" t="str">
        <f t="shared" si="65"/>
        <v>-</v>
      </c>
      <c r="K528" s="193"/>
    </row>
    <row r="529" spans="10:11" x14ac:dyDescent="0.25">
      <c r="J529" s="193" t="str">
        <f t="shared" si="65"/>
        <v>-</v>
      </c>
      <c r="K529" s="193"/>
    </row>
    <row r="530" spans="10:11" x14ac:dyDescent="0.25">
      <c r="J530" s="193" t="str">
        <f t="shared" si="65"/>
        <v>-</v>
      </c>
      <c r="K530" s="193"/>
    </row>
    <row r="531" spans="10:11" x14ac:dyDescent="0.25">
      <c r="J531" s="193" t="str">
        <f t="shared" si="65"/>
        <v>-</v>
      </c>
      <c r="K531" s="193"/>
    </row>
    <row r="532" spans="10:11" x14ac:dyDescent="0.25">
      <c r="J532" s="193" t="str">
        <f t="shared" si="65"/>
        <v>-</v>
      </c>
      <c r="K532" s="193"/>
    </row>
    <row r="533" spans="10:11" x14ac:dyDescent="0.25">
      <c r="J533" s="193" t="str">
        <f t="shared" si="65"/>
        <v>-</v>
      </c>
      <c r="K533" s="193"/>
    </row>
    <row r="534" spans="10:11" x14ac:dyDescent="0.25">
      <c r="J534" s="193" t="str">
        <f t="shared" si="65"/>
        <v>-</v>
      </c>
      <c r="K534" s="193"/>
    </row>
    <row r="535" spans="10:11" x14ac:dyDescent="0.25">
      <c r="J535" s="193" t="str">
        <f t="shared" si="65"/>
        <v>-</v>
      </c>
      <c r="K535" s="193"/>
    </row>
    <row r="536" spans="10:11" x14ac:dyDescent="0.25">
      <c r="J536" s="193" t="str">
        <f t="shared" si="65"/>
        <v>-</v>
      </c>
      <c r="K536" s="193"/>
    </row>
    <row r="537" spans="10:11" x14ac:dyDescent="0.25">
      <c r="J537" s="193" t="str">
        <f t="shared" si="65"/>
        <v>-</v>
      </c>
      <c r="K537" s="193"/>
    </row>
    <row r="538" spans="10:11" x14ac:dyDescent="0.25">
      <c r="J538" s="193" t="str">
        <f t="shared" si="65"/>
        <v>-</v>
      </c>
      <c r="K538" s="193"/>
    </row>
    <row r="539" spans="10:11" x14ac:dyDescent="0.25">
      <c r="J539" s="193" t="str">
        <f t="shared" si="65"/>
        <v>-</v>
      </c>
      <c r="K539" s="193"/>
    </row>
    <row r="540" spans="10:11" x14ac:dyDescent="0.25">
      <c r="J540" s="193" t="str">
        <f t="shared" si="65"/>
        <v>-</v>
      </c>
      <c r="K540" s="193"/>
    </row>
    <row r="541" spans="10:11" x14ac:dyDescent="0.25">
      <c r="J541" s="193" t="str">
        <f t="shared" si="65"/>
        <v>-</v>
      </c>
      <c r="K541" s="193"/>
    </row>
    <row r="542" spans="10:11" x14ac:dyDescent="0.25">
      <c r="J542" s="193" t="str">
        <f t="shared" si="65"/>
        <v>-</v>
      </c>
      <c r="K542" s="193"/>
    </row>
    <row r="543" spans="10:11" x14ac:dyDescent="0.25">
      <c r="J543" s="193" t="str">
        <f t="shared" si="65"/>
        <v>-</v>
      </c>
      <c r="K543" s="193"/>
    </row>
    <row r="544" spans="10:11" x14ac:dyDescent="0.25">
      <c r="J544" s="193" t="str">
        <f t="shared" si="65"/>
        <v>-</v>
      </c>
      <c r="K544" s="193"/>
    </row>
    <row r="545" spans="10:11" x14ac:dyDescent="0.25">
      <c r="J545" s="193" t="str">
        <f t="shared" si="65"/>
        <v>-</v>
      </c>
      <c r="K545" s="193"/>
    </row>
    <row r="546" spans="10:11" x14ac:dyDescent="0.25">
      <c r="J546" s="193" t="str">
        <f t="shared" si="65"/>
        <v>-</v>
      </c>
      <c r="K546" s="193"/>
    </row>
    <row r="547" spans="10:11" x14ac:dyDescent="0.25">
      <c r="J547" s="193" t="str">
        <f t="shared" si="65"/>
        <v>-</v>
      </c>
      <c r="K547" s="193"/>
    </row>
    <row r="548" spans="10:11" x14ac:dyDescent="0.25">
      <c r="J548" s="193" t="str">
        <f t="shared" si="65"/>
        <v>-</v>
      </c>
      <c r="K548" s="193"/>
    </row>
    <row r="549" spans="10:11" x14ac:dyDescent="0.25">
      <c r="J549" s="193" t="str">
        <f t="shared" si="65"/>
        <v>-</v>
      </c>
      <c r="K549" s="193"/>
    </row>
    <row r="550" spans="10:11" x14ac:dyDescent="0.25">
      <c r="J550" s="193" t="str">
        <f t="shared" si="65"/>
        <v>-</v>
      </c>
      <c r="K550" s="193"/>
    </row>
    <row r="551" spans="10:11" x14ac:dyDescent="0.25">
      <c r="J551" s="193" t="str">
        <f t="shared" si="65"/>
        <v>-</v>
      </c>
      <c r="K551" s="193"/>
    </row>
    <row r="552" spans="10:11" x14ac:dyDescent="0.25">
      <c r="J552" s="193" t="str">
        <f t="shared" si="65"/>
        <v>-</v>
      </c>
      <c r="K552" s="193"/>
    </row>
    <row r="553" spans="10:11" x14ac:dyDescent="0.25">
      <c r="J553" s="193" t="str">
        <f t="shared" si="65"/>
        <v>-</v>
      </c>
      <c r="K553" s="193"/>
    </row>
    <row r="554" spans="10:11" x14ac:dyDescent="0.25">
      <c r="J554" s="193" t="str">
        <f t="shared" si="65"/>
        <v>-</v>
      </c>
      <c r="K554" s="193"/>
    </row>
    <row r="555" spans="10:11" x14ac:dyDescent="0.25">
      <c r="J555" s="193" t="str">
        <f t="shared" si="65"/>
        <v>-</v>
      </c>
      <c r="K555" s="193"/>
    </row>
    <row r="556" spans="10:11" x14ac:dyDescent="0.25">
      <c r="J556" s="193" t="str">
        <f t="shared" si="65"/>
        <v>-</v>
      </c>
      <c r="K556" s="193"/>
    </row>
    <row r="557" spans="10:11" x14ac:dyDescent="0.25">
      <c r="J557" s="193" t="str">
        <f t="shared" si="65"/>
        <v>-</v>
      </c>
      <c r="K557" s="193"/>
    </row>
    <row r="558" spans="10:11" x14ac:dyDescent="0.25">
      <c r="J558" s="193" t="str">
        <f t="shared" si="65"/>
        <v>-</v>
      </c>
      <c r="K558" s="193"/>
    </row>
    <row r="559" spans="10:11" x14ac:dyDescent="0.25">
      <c r="J559" s="193" t="str">
        <f t="shared" si="65"/>
        <v>-</v>
      </c>
      <c r="K559" s="193"/>
    </row>
    <row r="560" spans="10:11" x14ac:dyDescent="0.25">
      <c r="J560" s="193" t="str">
        <f t="shared" si="65"/>
        <v>-</v>
      </c>
      <c r="K560" s="193"/>
    </row>
    <row r="561" spans="10:11" x14ac:dyDescent="0.25">
      <c r="J561" s="193" t="str">
        <f t="shared" si="65"/>
        <v>-</v>
      </c>
      <c r="K561" s="193"/>
    </row>
    <row r="562" spans="10:11" x14ac:dyDescent="0.25">
      <c r="J562" s="193" t="str">
        <f t="shared" si="65"/>
        <v>-</v>
      </c>
      <c r="K562" s="193"/>
    </row>
    <row r="563" spans="10:11" x14ac:dyDescent="0.25">
      <c r="J563" s="193" t="str">
        <f t="shared" si="65"/>
        <v>-</v>
      </c>
      <c r="K563" s="193"/>
    </row>
    <row r="564" spans="10:11" x14ac:dyDescent="0.25">
      <c r="J564" s="193" t="str">
        <f t="shared" si="65"/>
        <v>-</v>
      </c>
      <c r="K564" s="193"/>
    </row>
    <row r="565" spans="10:11" x14ac:dyDescent="0.25">
      <c r="J565" s="193" t="str">
        <f t="shared" si="65"/>
        <v>-</v>
      </c>
      <c r="K565" s="193"/>
    </row>
    <row r="566" spans="10:11" x14ac:dyDescent="0.25">
      <c r="J566" s="193" t="str">
        <f t="shared" si="65"/>
        <v>-</v>
      </c>
      <c r="K566" s="193"/>
    </row>
    <row r="567" spans="10:11" x14ac:dyDescent="0.25">
      <c r="J567" s="193" t="str">
        <f t="shared" si="65"/>
        <v>-</v>
      </c>
      <c r="K567" s="193"/>
    </row>
    <row r="568" spans="10:11" x14ac:dyDescent="0.25">
      <c r="J568" s="193" t="str">
        <f t="shared" si="65"/>
        <v>-</v>
      </c>
      <c r="K568" s="193"/>
    </row>
    <row r="569" spans="10:11" x14ac:dyDescent="0.25">
      <c r="J569" s="193" t="str">
        <f t="shared" si="65"/>
        <v>-</v>
      </c>
      <c r="K569" s="193"/>
    </row>
    <row r="570" spans="10:11" x14ac:dyDescent="0.25">
      <c r="J570" s="193" t="str">
        <f t="shared" si="65"/>
        <v>-</v>
      </c>
      <c r="K570" s="193"/>
    </row>
    <row r="571" spans="10:11" x14ac:dyDescent="0.25">
      <c r="J571" s="193" t="str">
        <f t="shared" si="65"/>
        <v>-</v>
      </c>
      <c r="K571" s="193"/>
    </row>
    <row r="572" spans="10:11" x14ac:dyDescent="0.25">
      <c r="J572" s="193" t="str">
        <f t="shared" si="65"/>
        <v>-</v>
      </c>
      <c r="K572" s="193"/>
    </row>
    <row r="573" spans="10:11" x14ac:dyDescent="0.25">
      <c r="J573" s="193" t="str">
        <f t="shared" si="65"/>
        <v>-</v>
      </c>
      <c r="K573" s="193"/>
    </row>
    <row r="574" spans="10:11" x14ac:dyDescent="0.25">
      <c r="J574" s="193" t="str">
        <f t="shared" si="65"/>
        <v>-</v>
      </c>
      <c r="K574" s="193"/>
    </row>
    <row r="575" spans="10:11" x14ac:dyDescent="0.25">
      <c r="J575" s="193" t="str">
        <f t="shared" si="65"/>
        <v>-</v>
      </c>
      <c r="K575" s="193"/>
    </row>
    <row r="576" spans="10:11" x14ac:dyDescent="0.25">
      <c r="J576" s="193" t="str">
        <f t="shared" si="65"/>
        <v>-</v>
      </c>
      <c r="K576" s="193"/>
    </row>
    <row r="577" spans="10:11" x14ac:dyDescent="0.25">
      <c r="J577" s="193" t="str">
        <f t="shared" si="65"/>
        <v>-</v>
      </c>
      <c r="K577" s="193"/>
    </row>
    <row r="578" spans="10:11" x14ac:dyDescent="0.25">
      <c r="J578" s="193" t="str">
        <f t="shared" si="65"/>
        <v>-</v>
      </c>
      <c r="K578" s="193"/>
    </row>
    <row r="579" spans="10:11" x14ac:dyDescent="0.25">
      <c r="J579" s="193" t="str">
        <f t="shared" si="65"/>
        <v>-</v>
      </c>
      <c r="K579" s="193"/>
    </row>
    <row r="580" spans="10:11" x14ac:dyDescent="0.25">
      <c r="J580" s="193" t="str">
        <f t="shared" si="65"/>
        <v>-</v>
      </c>
      <c r="K580" s="193"/>
    </row>
    <row r="581" spans="10:11" x14ac:dyDescent="0.25">
      <c r="J581" s="193" t="str">
        <f t="shared" ref="J581:J644" si="66">CONCATENATE(H581,"-",I581)</f>
        <v>-</v>
      </c>
      <c r="K581" s="193"/>
    </row>
    <row r="582" spans="10:11" x14ac:dyDescent="0.25">
      <c r="J582" s="193" t="str">
        <f t="shared" si="66"/>
        <v>-</v>
      </c>
      <c r="K582" s="193"/>
    </row>
    <row r="583" spans="10:11" x14ac:dyDescent="0.25">
      <c r="J583" s="193" t="str">
        <f t="shared" si="66"/>
        <v>-</v>
      </c>
      <c r="K583" s="193"/>
    </row>
    <row r="584" spans="10:11" x14ac:dyDescent="0.25">
      <c r="J584" s="193" t="str">
        <f t="shared" si="66"/>
        <v>-</v>
      </c>
      <c r="K584" s="193"/>
    </row>
    <row r="585" spans="10:11" x14ac:dyDescent="0.25">
      <c r="J585" s="193" t="str">
        <f t="shared" si="66"/>
        <v>-</v>
      </c>
      <c r="K585" s="193"/>
    </row>
    <row r="586" spans="10:11" x14ac:dyDescent="0.25">
      <c r="J586" s="193" t="str">
        <f t="shared" si="66"/>
        <v>-</v>
      </c>
      <c r="K586" s="193"/>
    </row>
    <row r="587" spans="10:11" x14ac:dyDescent="0.25">
      <c r="J587" s="193" t="str">
        <f t="shared" si="66"/>
        <v>-</v>
      </c>
      <c r="K587" s="193"/>
    </row>
    <row r="588" spans="10:11" x14ac:dyDescent="0.25">
      <c r="J588" s="193" t="str">
        <f t="shared" si="66"/>
        <v>-</v>
      </c>
      <c r="K588" s="193"/>
    </row>
    <row r="589" spans="10:11" x14ac:dyDescent="0.25">
      <c r="J589" s="193" t="str">
        <f t="shared" si="66"/>
        <v>-</v>
      </c>
      <c r="K589" s="193"/>
    </row>
    <row r="590" spans="10:11" x14ac:dyDescent="0.25">
      <c r="J590" s="193" t="str">
        <f t="shared" si="66"/>
        <v>-</v>
      </c>
      <c r="K590" s="193"/>
    </row>
    <row r="591" spans="10:11" x14ac:dyDescent="0.25">
      <c r="J591" s="193" t="str">
        <f t="shared" si="66"/>
        <v>-</v>
      </c>
      <c r="K591" s="193"/>
    </row>
    <row r="592" spans="10:11" x14ac:dyDescent="0.25">
      <c r="J592" s="193" t="str">
        <f t="shared" si="66"/>
        <v>-</v>
      </c>
      <c r="K592" s="193"/>
    </row>
    <row r="593" spans="10:11" x14ac:dyDescent="0.25">
      <c r="J593" s="193" t="str">
        <f t="shared" si="66"/>
        <v>-</v>
      </c>
      <c r="K593" s="193"/>
    </row>
    <row r="594" spans="10:11" x14ac:dyDescent="0.25">
      <c r="J594" s="193" t="str">
        <f t="shared" si="66"/>
        <v>-</v>
      </c>
      <c r="K594" s="193"/>
    </row>
    <row r="595" spans="10:11" x14ac:dyDescent="0.25">
      <c r="J595" s="193" t="str">
        <f t="shared" si="66"/>
        <v>-</v>
      </c>
      <c r="K595" s="193"/>
    </row>
    <row r="596" spans="10:11" x14ac:dyDescent="0.25">
      <c r="J596" s="193" t="str">
        <f t="shared" si="66"/>
        <v>-</v>
      </c>
      <c r="K596" s="193"/>
    </row>
    <row r="597" spans="10:11" x14ac:dyDescent="0.25">
      <c r="J597" s="193" t="str">
        <f t="shared" si="66"/>
        <v>-</v>
      </c>
      <c r="K597" s="193"/>
    </row>
    <row r="598" spans="10:11" x14ac:dyDescent="0.25">
      <c r="J598" s="193" t="str">
        <f t="shared" si="66"/>
        <v>-</v>
      </c>
      <c r="K598" s="193"/>
    </row>
    <row r="599" spans="10:11" x14ac:dyDescent="0.25">
      <c r="J599" s="193" t="str">
        <f t="shared" si="66"/>
        <v>-</v>
      </c>
      <c r="K599" s="193"/>
    </row>
    <row r="600" spans="10:11" x14ac:dyDescent="0.25">
      <c r="J600" s="193" t="str">
        <f t="shared" si="66"/>
        <v>-</v>
      </c>
      <c r="K600" s="193"/>
    </row>
    <row r="601" spans="10:11" x14ac:dyDescent="0.25">
      <c r="J601" s="193" t="str">
        <f t="shared" si="66"/>
        <v>-</v>
      </c>
      <c r="K601" s="193"/>
    </row>
    <row r="602" spans="10:11" x14ac:dyDescent="0.25">
      <c r="J602" s="193" t="str">
        <f t="shared" si="66"/>
        <v>-</v>
      </c>
      <c r="K602" s="193"/>
    </row>
    <row r="603" spans="10:11" x14ac:dyDescent="0.25">
      <c r="J603" s="193" t="str">
        <f t="shared" si="66"/>
        <v>-</v>
      </c>
      <c r="K603" s="193"/>
    </row>
    <row r="604" spans="10:11" x14ac:dyDescent="0.25">
      <c r="J604" s="193" t="str">
        <f t="shared" si="66"/>
        <v>-</v>
      </c>
      <c r="K604" s="193"/>
    </row>
    <row r="605" spans="10:11" x14ac:dyDescent="0.25">
      <c r="J605" s="193" t="str">
        <f t="shared" si="66"/>
        <v>-</v>
      </c>
      <c r="K605" s="193"/>
    </row>
    <row r="606" spans="10:11" x14ac:dyDescent="0.25">
      <c r="J606" s="193" t="str">
        <f t="shared" si="66"/>
        <v>-</v>
      </c>
      <c r="K606" s="193"/>
    </row>
    <row r="607" spans="10:11" x14ac:dyDescent="0.25">
      <c r="J607" s="193" t="str">
        <f t="shared" si="66"/>
        <v>-</v>
      </c>
      <c r="K607" s="193"/>
    </row>
    <row r="608" spans="10:11" x14ac:dyDescent="0.25">
      <c r="J608" s="193" t="str">
        <f t="shared" si="66"/>
        <v>-</v>
      </c>
      <c r="K608" s="193"/>
    </row>
    <row r="609" spans="10:11" x14ac:dyDescent="0.25">
      <c r="J609" s="193" t="str">
        <f t="shared" si="66"/>
        <v>-</v>
      </c>
      <c r="K609" s="193"/>
    </row>
    <row r="610" spans="10:11" x14ac:dyDescent="0.25">
      <c r="J610" s="193" t="str">
        <f t="shared" si="66"/>
        <v>-</v>
      </c>
      <c r="K610" s="193"/>
    </row>
    <row r="611" spans="10:11" x14ac:dyDescent="0.25">
      <c r="J611" s="193" t="str">
        <f t="shared" si="66"/>
        <v>-</v>
      </c>
      <c r="K611" s="193"/>
    </row>
    <row r="612" spans="10:11" x14ac:dyDescent="0.25">
      <c r="J612" s="193" t="str">
        <f t="shared" si="66"/>
        <v>-</v>
      </c>
      <c r="K612" s="193"/>
    </row>
    <row r="613" spans="10:11" x14ac:dyDescent="0.25">
      <c r="J613" s="193" t="str">
        <f t="shared" si="66"/>
        <v>-</v>
      </c>
      <c r="K613" s="193"/>
    </row>
    <row r="614" spans="10:11" x14ac:dyDescent="0.25">
      <c r="J614" s="193" t="str">
        <f t="shared" si="66"/>
        <v>-</v>
      </c>
      <c r="K614" s="193"/>
    </row>
    <row r="615" spans="10:11" x14ac:dyDescent="0.25">
      <c r="J615" s="193" t="str">
        <f t="shared" si="66"/>
        <v>-</v>
      </c>
      <c r="K615" s="193"/>
    </row>
    <row r="616" spans="10:11" x14ac:dyDescent="0.25">
      <c r="J616" s="193" t="str">
        <f t="shared" si="66"/>
        <v>-</v>
      </c>
      <c r="K616" s="193"/>
    </row>
    <row r="617" spans="10:11" x14ac:dyDescent="0.25">
      <c r="J617" s="193" t="str">
        <f t="shared" si="66"/>
        <v>-</v>
      </c>
      <c r="K617" s="193"/>
    </row>
    <row r="618" spans="10:11" x14ac:dyDescent="0.25">
      <c r="J618" s="193" t="str">
        <f t="shared" si="66"/>
        <v>-</v>
      </c>
      <c r="K618" s="193"/>
    </row>
    <row r="619" spans="10:11" x14ac:dyDescent="0.25">
      <c r="J619" s="193" t="str">
        <f t="shared" si="66"/>
        <v>-</v>
      </c>
      <c r="K619" s="193"/>
    </row>
    <row r="620" spans="10:11" x14ac:dyDescent="0.25">
      <c r="J620" s="193" t="str">
        <f t="shared" si="66"/>
        <v>-</v>
      </c>
      <c r="K620" s="193"/>
    </row>
    <row r="621" spans="10:11" x14ac:dyDescent="0.25">
      <c r="J621" s="193" t="str">
        <f t="shared" si="66"/>
        <v>-</v>
      </c>
      <c r="K621" s="193"/>
    </row>
    <row r="622" spans="10:11" x14ac:dyDescent="0.25">
      <c r="J622" s="193" t="str">
        <f t="shared" si="66"/>
        <v>-</v>
      </c>
      <c r="K622" s="193"/>
    </row>
    <row r="623" spans="10:11" x14ac:dyDescent="0.25">
      <c r="J623" s="193" t="str">
        <f t="shared" si="66"/>
        <v>-</v>
      </c>
      <c r="K623" s="193"/>
    </row>
    <row r="624" spans="10:11" x14ac:dyDescent="0.25">
      <c r="J624" s="193" t="str">
        <f t="shared" si="66"/>
        <v>-</v>
      </c>
      <c r="K624" s="193"/>
    </row>
    <row r="625" spans="10:11" x14ac:dyDescent="0.25">
      <c r="J625" s="193" t="str">
        <f t="shared" si="66"/>
        <v>-</v>
      </c>
      <c r="K625" s="193"/>
    </row>
    <row r="626" spans="10:11" x14ac:dyDescent="0.25">
      <c r="J626" s="193" t="str">
        <f t="shared" si="66"/>
        <v>-</v>
      </c>
      <c r="K626" s="193"/>
    </row>
    <row r="627" spans="10:11" x14ac:dyDescent="0.25">
      <c r="J627" s="193" t="str">
        <f t="shared" si="66"/>
        <v>-</v>
      </c>
      <c r="K627" s="193"/>
    </row>
    <row r="628" spans="10:11" x14ac:dyDescent="0.25">
      <c r="J628" s="193" t="str">
        <f t="shared" si="66"/>
        <v>-</v>
      </c>
      <c r="K628" s="193"/>
    </row>
    <row r="629" spans="10:11" x14ac:dyDescent="0.25">
      <c r="J629" s="193" t="str">
        <f t="shared" si="66"/>
        <v>-</v>
      </c>
      <c r="K629" s="193"/>
    </row>
    <row r="630" spans="10:11" x14ac:dyDescent="0.25">
      <c r="J630" s="193" t="str">
        <f t="shared" si="66"/>
        <v>-</v>
      </c>
      <c r="K630" s="193"/>
    </row>
    <row r="631" spans="10:11" x14ac:dyDescent="0.25">
      <c r="J631" s="193" t="str">
        <f t="shared" si="66"/>
        <v>-</v>
      </c>
      <c r="K631" s="193"/>
    </row>
    <row r="632" spans="10:11" x14ac:dyDescent="0.25">
      <c r="J632" s="193" t="str">
        <f t="shared" si="66"/>
        <v>-</v>
      </c>
      <c r="K632" s="193"/>
    </row>
    <row r="633" spans="10:11" x14ac:dyDescent="0.25">
      <c r="J633" s="193" t="str">
        <f t="shared" si="66"/>
        <v>-</v>
      </c>
      <c r="K633" s="193"/>
    </row>
    <row r="634" spans="10:11" x14ac:dyDescent="0.25">
      <c r="J634" s="193" t="str">
        <f t="shared" si="66"/>
        <v>-</v>
      </c>
      <c r="K634" s="193"/>
    </row>
    <row r="635" spans="10:11" x14ac:dyDescent="0.25">
      <c r="J635" s="193" t="str">
        <f t="shared" si="66"/>
        <v>-</v>
      </c>
      <c r="K635" s="193"/>
    </row>
    <row r="636" spans="10:11" x14ac:dyDescent="0.25">
      <c r="J636" s="193" t="str">
        <f t="shared" si="66"/>
        <v>-</v>
      </c>
      <c r="K636" s="193"/>
    </row>
    <row r="637" spans="10:11" x14ac:dyDescent="0.25">
      <c r="J637" s="193" t="str">
        <f t="shared" si="66"/>
        <v>-</v>
      </c>
      <c r="K637" s="193"/>
    </row>
    <row r="638" spans="10:11" x14ac:dyDescent="0.25">
      <c r="J638" s="193" t="str">
        <f t="shared" si="66"/>
        <v>-</v>
      </c>
      <c r="K638" s="193"/>
    </row>
    <row r="639" spans="10:11" x14ac:dyDescent="0.25">
      <c r="J639" s="193" t="str">
        <f t="shared" si="66"/>
        <v>-</v>
      </c>
      <c r="K639" s="193"/>
    </row>
    <row r="640" spans="10:11" x14ac:dyDescent="0.25">
      <c r="J640" s="193" t="str">
        <f t="shared" si="66"/>
        <v>-</v>
      </c>
      <c r="K640" s="193"/>
    </row>
    <row r="641" spans="10:11" x14ac:dyDescent="0.25">
      <c r="J641" s="193" t="str">
        <f t="shared" si="66"/>
        <v>-</v>
      </c>
      <c r="K641" s="193"/>
    </row>
    <row r="642" spans="10:11" x14ac:dyDescent="0.25">
      <c r="J642" s="193" t="str">
        <f t="shared" si="66"/>
        <v>-</v>
      </c>
      <c r="K642" s="193"/>
    </row>
    <row r="643" spans="10:11" x14ac:dyDescent="0.25">
      <c r="J643" s="193" t="str">
        <f t="shared" si="66"/>
        <v>-</v>
      </c>
      <c r="K643" s="193"/>
    </row>
    <row r="644" spans="10:11" x14ac:dyDescent="0.25">
      <c r="J644" s="193" t="str">
        <f t="shared" si="66"/>
        <v>-</v>
      </c>
      <c r="K644" s="193"/>
    </row>
    <row r="645" spans="10:11" x14ac:dyDescent="0.25">
      <c r="J645" s="193" t="str">
        <f t="shared" ref="J645:J708" si="67">CONCATENATE(H645,"-",I645)</f>
        <v>-</v>
      </c>
      <c r="K645" s="193"/>
    </row>
    <row r="646" spans="10:11" x14ac:dyDescent="0.25">
      <c r="J646" s="193" t="str">
        <f t="shared" si="67"/>
        <v>-</v>
      </c>
      <c r="K646" s="193"/>
    </row>
    <row r="647" spans="10:11" x14ac:dyDescent="0.25">
      <c r="J647" s="193" t="str">
        <f t="shared" si="67"/>
        <v>-</v>
      </c>
      <c r="K647" s="193"/>
    </row>
    <row r="648" spans="10:11" x14ac:dyDescent="0.25">
      <c r="J648" s="193" t="str">
        <f t="shared" si="67"/>
        <v>-</v>
      </c>
      <c r="K648" s="193"/>
    </row>
    <row r="649" spans="10:11" x14ac:dyDescent="0.25">
      <c r="J649" s="193" t="str">
        <f t="shared" si="67"/>
        <v>-</v>
      </c>
      <c r="K649" s="193"/>
    </row>
    <row r="650" spans="10:11" x14ac:dyDescent="0.25">
      <c r="J650" s="193" t="str">
        <f t="shared" si="67"/>
        <v>-</v>
      </c>
      <c r="K650" s="193"/>
    </row>
    <row r="651" spans="10:11" x14ac:dyDescent="0.25">
      <c r="J651" s="193" t="str">
        <f t="shared" si="67"/>
        <v>-</v>
      </c>
      <c r="K651" s="193"/>
    </row>
    <row r="652" spans="10:11" x14ac:dyDescent="0.25">
      <c r="J652" s="193" t="str">
        <f t="shared" si="67"/>
        <v>-</v>
      </c>
      <c r="K652" s="193"/>
    </row>
    <row r="653" spans="10:11" x14ac:dyDescent="0.25">
      <c r="J653" s="193" t="str">
        <f t="shared" si="67"/>
        <v>-</v>
      </c>
      <c r="K653" s="193"/>
    </row>
    <row r="654" spans="10:11" x14ac:dyDescent="0.25">
      <c r="J654" s="193" t="str">
        <f t="shared" si="67"/>
        <v>-</v>
      </c>
      <c r="K654" s="193"/>
    </row>
    <row r="655" spans="10:11" x14ac:dyDescent="0.25">
      <c r="J655" s="193" t="str">
        <f t="shared" si="67"/>
        <v>-</v>
      </c>
      <c r="K655" s="193"/>
    </row>
    <row r="656" spans="10:11" x14ac:dyDescent="0.25">
      <c r="J656" s="193" t="str">
        <f t="shared" si="67"/>
        <v>-</v>
      </c>
      <c r="K656" s="193"/>
    </row>
    <row r="657" spans="10:11" x14ac:dyDescent="0.25">
      <c r="J657" s="193" t="str">
        <f t="shared" si="67"/>
        <v>-</v>
      </c>
      <c r="K657" s="193"/>
    </row>
    <row r="658" spans="10:11" x14ac:dyDescent="0.25">
      <c r="J658" s="193" t="str">
        <f t="shared" si="67"/>
        <v>-</v>
      </c>
      <c r="K658" s="193"/>
    </row>
    <row r="659" spans="10:11" x14ac:dyDescent="0.25">
      <c r="J659" s="193" t="str">
        <f t="shared" si="67"/>
        <v>-</v>
      </c>
      <c r="K659" s="193"/>
    </row>
    <row r="660" spans="10:11" x14ac:dyDescent="0.25">
      <c r="J660" s="193" t="str">
        <f t="shared" si="67"/>
        <v>-</v>
      </c>
      <c r="K660" s="193"/>
    </row>
    <row r="661" spans="10:11" x14ac:dyDescent="0.25">
      <c r="J661" s="193" t="str">
        <f t="shared" si="67"/>
        <v>-</v>
      </c>
      <c r="K661" s="193"/>
    </row>
    <row r="662" spans="10:11" x14ac:dyDescent="0.25">
      <c r="J662" s="193" t="str">
        <f t="shared" si="67"/>
        <v>-</v>
      </c>
      <c r="K662" s="193"/>
    </row>
    <row r="663" spans="10:11" x14ac:dyDescent="0.25">
      <c r="J663" s="193" t="str">
        <f t="shared" si="67"/>
        <v>-</v>
      </c>
      <c r="K663" s="193"/>
    </row>
    <row r="664" spans="10:11" x14ac:dyDescent="0.25">
      <c r="J664" s="193" t="str">
        <f t="shared" si="67"/>
        <v>-</v>
      </c>
      <c r="K664" s="193"/>
    </row>
    <row r="665" spans="10:11" x14ac:dyDescent="0.25">
      <c r="J665" s="193" t="str">
        <f t="shared" si="67"/>
        <v>-</v>
      </c>
      <c r="K665" s="193"/>
    </row>
    <row r="666" spans="10:11" x14ac:dyDescent="0.25">
      <c r="J666" s="193" t="str">
        <f t="shared" si="67"/>
        <v>-</v>
      </c>
      <c r="K666" s="193"/>
    </row>
    <row r="667" spans="10:11" x14ac:dyDescent="0.25">
      <c r="J667" s="193" t="str">
        <f t="shared" si="67"/>
        <v>-</v>
      </c>
      <c r="K667" s="193"/>
    </row>
    <row r="668" spans="10:11" x14ac:dyDescent="0.25">
      <c r="J668" s="193" t="str">
        <f t="shared" si="67"/>
        <v>-</v>
      </c>
      <c r="K668" s="193"/>
    </row>
    <row r="669" spans="10:11" x14ac:dyDescent="0.25">
      <c r="J669" s="193" t="str">
        <f t="shared" si="67"/>
        <v>-</v>
      </c>
      <c r="K669" s="193"/>
    </row>
    <row r="670" spans="10:11" x14ac:dyDescent="0.25">
      <c r="J670" s="193" t="str">
        <f t="shared" si="67"/>
        <v>-</v>
      </c>
      <c r="K670" s="193"/>
    </row>
    <row r="671" spans="10:11" x14ac:dyDescent="0.25">
      <c r="J671" s="193" t="str">
        <f t="shared" si="67"/>
        <v>-</v>
      </c>
      <c r="K671" s="193"/>
    </row>
    <row r="672" spans="10:11" x14ac:dyDescent="0.25">
      <c r="J672" s="193" t="str">
        <f t="shared" si="67"/>
        <v>-</v>
      </c>
      <c r="K672" s="193"/>
    </row>
    <row r="673" spans="10:11" x14ac:dyDescent="0.25">
      <c r="J673" s="193" t="str">
        <f t="shared" si="67"/>
        <v>-</v>
      </c>
      <c r="K673" s="193"/>
    </row>
    <row r="674" spans="10:11" x14ac:dyDescent="0.25">
      <c r="J674" s="193" t="str">
        <f t="shared" si="67"/>
        <v>-</v>
      </c>
      <c r="K674" s="193"/>
    </row>
    <row r="675" spans="10:11" x14ac:dyDescent="0.25">
      <c r="J675" s="193" t="str">
        <f t="shared" si="67"/>
        <v>-</v>
      </c>
      <c r="K675" s="193"/>
    </row>
    <row r="676" spans="10:11" x14ac:dyDescent="0.25">
      <c r="J676" s="193" t="str">
        <f t="shared" si="67"/>
        <v>-</v>
      </c>
      <c r="K676" s="193"/>
    </row>
    <row r="677" spans="10:11" x14ac:dyDescent="0.25">
      <c r="J677" s="193" t="str">
        <f t="shared" si="67"/>
        <v>-</v>
      </c>
      <c r="K677" s="193"/>
    </row>
    <row r="678" spans="10:11" x14ac:dyDescent="0.25">
      <c r="J678" s="193" t="str">
        <f t="shared" si="67"/>
        <v>-</v>
      </c>
      <c r="K678" s="193"/>
    </row>
    <row r="679" spans="10:11" x14ac:dyDescent="0.25">
      <c r="J679" s="193" t="str">
        <f t="shared" si="67"/>
        <v>-</v>
      </c>
      <c r="K679" s="193"/>
    </row>
    <row r="680" spans="10:11" x14ac:dyDescent="0.25">
      <c r="J680" s="193" t="str">
        <f t="shared" si="67"/>
        <v>-</v>
      </c>
      <c r="K680" s="193"/>
    </row>
    <row r="681" spans="10:11" x14ac:dyDescent="0.25">
      <c r="J681" s="193" t="str">
        <f t="shared" si="67"/>
        <v>-</v>
      </c>
      <c r="K681" s="193"/>
    </row>
    <row r="682" spans="10:11" x14ac:dyDescent="0.25">
      <c r="J682" s="193" t="str">
        <f t="shared" si="67"/>
        <v>-</v>
      </c>
      <c r="K682" s="193"/>
    </row>
    <row r="683" spans="10:11" x14ac:dyDescent="0.25">
      <c r="J683" s="193" t="str">
        <f t="shared" si="67"/>
        <v>-</v>
      </c>
      <c r="K683" s="193"/>
    </row>
    <row r="684" spans="10:11" x14ac:dyDescent="0.25">
      <c r="J684" s="193" t="str">
        <f t="shared" si="67"/>
        <v>-</v>
      </c>
      <c r="K684" s="193"/>
    </row>
    <row r="685" spans="10:11" x14ac:dyDescent="0.25">
      <c r="J685" s="193" t="str">
        <f t="shared" si="67"/>
        <v>-</v>
      </c>
      <c r="K685" s="193"/>
    </row>
    <row r="686" spans="10:11" x14ac:dyDescent="0.25">
      <c r="J686" s="193" t="str">
        <f t="shared" si="67"/>
        <v>-</v>
      </c>
      <c r="K686" s="193"/>
    </row>
    <row r="687" spans="10:11" x14ac:dyDescent="0.25">
      <c r="J687" s="193" t="str">
        <f t="shared" si="67"/>
        <v>-</v>
      </c>
      <c r="K687" s="193"/>
    </row>
    <row r="688" spans="10:11" x14ac:dyDescent="0.25">
      <c r="J688" s="193" t="str">
        <f t="shared" si="67"/>
        <v>-</v>
      </c>
      <c r="K688" s="193"/>
    </row>
    <row r="689" spans="10:11" x14ac:dyDescent="0.25">
      <c r="J689" s="193" t="str">
        <f t="shared" si="67"/>
        <v>-</v>
      </c>
      <c r="K689" s="193"/>
    </row>
    <row r="690" spans="10:11" x14ac:dyDescent="0.25">
      <c r="J690" s="193" t="str">
        <f t="shared" si="67"/>
        <v>-</v>
      </c>
      <c r="K690" s="193"/>
    </row>
    <row r="691" spans="10:11" x14ac:dyDescent="0.25">
      <c r="J691" s="193" t="str">
        <f t="shared" si="67"/>
        <v>-</v>
      </c>
      <c r="K691" s="193"/>
    </row>
    <row r="692" spans="10:11" x14ac:dyDescent="0.25">
      <c r="J692" s="193" t="str">
        <f t="shared" si="67"/>
        <v>-</v>
      </c>
      <c r="K692" s="193"/>
    </row>
    <row r="693" spans="10:11" x14ac:dyDescent="0.25">
      <c r="J693" s="193" t="str">
        <f t="shared" si="67"/>
        <v>-</v>
      </c>
      <c r="K693" s="193"/>
    </row>
    <row r="694" spans="10:11" x14ac:dyDescent="0.25">
      <c r="J694" s="193" t="str">
        <f t="shared" si="67"/>
        <v>-</v>
      </c>
      <c r="K694" s="193"/>
    </row>
    <row r="695" spans="10:11" x14ac:dyDescent="0.25">
      <c r="J695" s="193" t="str">
        <f t="shared" si="67"/>
        <v>-</v>
      </c>
      <c r="K695" s="193"/>
    </row>
    <row r="696" spans="10:11" x14ac:dyDescent="0.25">
      <c r="J696" s="193" t="str">
        <f t="shared" si="67"/>
        <v>-</v>
      </c>
      <c r="K696" s="193"/>
    </row>
    <row r="697" spans="10:11" x14ac:dyDescent="0.25">
      <c r="J697" s="193" t="str">
        <f t="shared" si="67"/>
        <v>-</v>
      </c>
      <c r="K697" s="193"/>
    </row>
    <row r="698" spans="10:11" x14ac:dyDescent="0.25">
      <c r="J698" s="193" t="str">
        <f t="shared" si="67"/>
        <v>-</v>
      </c>
      <c r="K698" s="193"/>
    </row>
    <row r="699" spans="10:11" x14ac:dyDescent="0.25">
      <c r="J699" s="193" t="str">
        <f t="shared" si="67"/>
        <v>-</v>
      </c>
      <c r="K699" s="193"/>
    </row>
    <row r="700" spans="10:11" x14ac:dyDescent="0.25">
      <c r="J700" s="193" t="str">
        <f t="shared" si="67"/>
        <v>-</v>
      </c>
      <c r="K700" s="193"/>
    </row>
    <row r="701" spans="10:11" x14ac:dyDescent="0.25">
      <c r="J701" s="193" t="str">
        <f t="shared" si="67"/>
        <v>-</v>
      </c>
      <c r="K701" s="193"/>
    </row>
    <row r="702" spans="10:11" x14ac:dyDescent="0.25">
      <c r="J702" s="193" t="str">
        <f t="shared" si="67"/>
        <v>-</v>
      </c>
      <c r="K702" s="193"/>
    </row>
    <row r="703" spans="10:11" x14ac:dyDescent="0.25">
      <c r="J703" s="193" t="str">
        <f t="shared" si="67"/>
        <v>-</v>
      </c>
      <c r="K703" s="193"/>
    </row>
    <row r="704" spans="10:11" x14ac:dyDescent="0.25">
      <c r="J704" s="193" t="str">
        <f t="shared" si="67"/>
        <v>-</v>
      </c>
      <c r="K704" s="193"/>
    </row>
    <row r="705" spans="10:11" x14ac:dyDescent="0.25">
      <c r="J705" s="193" t="str">
        <f t="shared" si="67"/>
        <v>-</v>
      </c>
      <c r="K705" s="193"/>
    </row>
    <row r="706" spans="10:11" x14ac:dyDescent="0.25">
      <c r="J706" s="193" t="str">
        <f t="shared" si="67"/>
        <v>-</v>
      </c>
      <c r="K706" s="193"/>
    </row>
    <row r="707" spans="10:11" x14ac:dyDescent="0.25">
      <c r="J707" s="193" t="str">
        <f t="shared" si="67"/>
        <v>-</v>
      </c>
      <c r="K707" s="193"/>
    </row>
    <row r="708" spans="10:11" x14ac:dyDescent="0.25">
      <c r="J708" s="193" t="str">
        <f t="shared" si="67"/>
        <v>-</v>
      </c>
      <c r="K708" s="193"/>
    </row>
    <row r="709" spans="10:11" x14ac:dyDescent="0.25">
      <c r="J709" s="193" t="str">
        <f t="shared" ref="J709:J772" si="68">CONCATENATE(H709,"-",I709)</f>
        <v>-</v>
      </c>
      <c r="K709" s="193"/>
    </row>
    <row r="710" spans="10:11" x14ac:dyDescent="0.25">
      <c r="J710" s="193" t="str">
        <f t="shared" si="68"/>
        <v>-</v>
      </c>
      <c r="K710" s="193"/>
    </row>
    <row r="711" spans="10:11" x14ac:dyDescent="0.25">
      <c r="J711" s="193" t="str">
        <f t="shared" si="68"/>
        <v>-</v>
      </c>
      <c r="K711" s="193"/>
    </row>
    <row r="712" spans="10:11" x14ac:dyDescent="0.25">
      <c r="J712" s="193" t="str">
        <f t="shared" si="68"/>
        <v>-</v>
      </c>
      <c r="K712" s="193"/>
    </row>
    <row r="713" spans="10:11" x14ac:dyDescent="0.25">
      <c r="J713" s="193" t="str">
        <f t="shared" si="68"/>
        <v>-</v>
      </c>
      <c r="K713" s="193"/>
    </row>
    <row r="714" spans="10:11" x14ac:dyDescent="0.25">
      <c r="J714" s="193" t="str">
        <f t="shared" si="68"/>
        <v>-</v>
      </c>
      <c r="K714" s="193"/>
    </row>
    <row r="715" spans="10:11" x14ac:dyDescent="0.25">
      <c r="J715" s="193" t="str">
        <f t="shared" si="68"/>
        <v>-</v>
      </c>
      <c r="K715" s="193"/>
    </row>
    <row r="716" spans="10:11" x14ac:dyDescent="0.25">
      <c r="J716" s="193" t="str">
        <f t="shared" si="68"/>
        <v>-</v>
      </c>
      <c r="K716" s="193"/>
    </row>
    <row r="717" spans="10:11" x14ac:dyDescent="0.25">
      <c r="J717" s="193" t="str">
        <f t="shared" si="68"/>
        <v>-</v>
      </c>
      <c r="K717" s="193"/>
    </row>
    <row r="718" spans="10:11" x14ac:dyDescent="0.25">
      <c r="J718" s="193" t="str">
        <f t="shared" si="68"/>
        <v>-</v>
      </c>
      <c r="K718" s="193"/>
    </row>
    <row r="719" spans="10:11" x14ac:dyDescent="0.25">
      <c r="J719" s="193" t="str">
        <f t="shared" si="68"/>
        <v>-</v>
      </c>
      <c r="K719" s="193"/>
    </row>
    <row r="720" spans="10:11" x14ac:dyDescent="0.25">
      <c r="J720" s="193" t="str">
        <f t="shared" si="68"/>
        <v>-</v>
      </c>
      <c r="K720" s="193"/>
    </row>
    <row r="721" spans="10:11" x14ac:dyDescent="0.25">
      <c r="J721" s="193" t="str">
        <f t="shared" si="68"/>
        <v>-</v>
      </c>
      <c r="K721" s="193"/>
    </row>
    <row r="722" spans="10:11" x14ac:dyDescent="0.25">
      <c r="J722" s="193" t="str">
        <f t="shared" si="68"/>
        <v>-</v>
      </c>
      <c r="K722" s="193"/>
    </row>
    <row r="723" spans="10:11" x14ac:dyDescent="0.25">
      <c r="J723" s="193" t="str">
        <f t="shared" si="68"/>
        <v>-</v>
      </c>
      <c r="K723" s="193"/>
    </row>
    <row r="724" spans="10:11" x14ac:dyDescent="0.25">
      <c r="J724" s="193" t="str">
        <f t="shared" si="68"/>
        <v>-</v>
      </c>
      <c r="K724" s="193"/>
    </row>
    <row r="725" spans="10:11" x14ac:dyDescent="0.25">
      <c r="J725" s="193" t="str">
        <f t="shared" si="68"/>
        <v>-</v>
      </c>
      <c r="K725" s="193"/>
    </row>
    <row r="726" spans="10:11" x14ac:dyDescent="0.25">
      <c r="J726" s="193" t="str">
        <f t="shared" si="68"/>
        <v>-</v>
      </c>
      <c r="K726" s="193"/>
    </row>
    <row r="727" spans="10:11" x14ac:dyDescent="0.25">
      <c r="J727" s="193" t="str">
        <f t="shared" si="68"/>
        <v>-</v>
      </c>
      <c r="K727" s="193"/>
    </row>
    <row r="728" spans="10:11" x14ac:dyDescent="0.25">
      <c r="J728" s="193" t="str">
        <f t="shared" si="68"/>
        <v>-</v>
      </c>
      <c r="K728" s="193"/>
    </row>
    <row r="729" spans="10:11" x14ac:dyDescent="0.25">
      <c r="J729" s="193" t="str">
        <f t="shared" si="68"/>
        <v>-</v>
      </c>
      <c r="K729" s="193"/>
    </row>
    <row r="730" spans="10:11" x14ac:dyDescent="0.25">
      <c r="J730" s="193" t="str">
        <f t="shared" si="68"/>
        <v>-</v>
      </c>
      <c r="K730" s="193"/>
    </row>
    <row r="731" spans="10:11" x14ac:dyDescent="0.25">
      <c r="J731" s="193" t="str">
        <f t="shared" si="68"/>
        <v>-</v>
      </c>
      <c r="K731" s="193"/>
    </row>
    <row r="732" spans="10:11" x14ac:dyDescent="0.25">
      <c r="J732" s="193" t="str">
        <f t="shared" si="68"/>
        <v>-</v>
      </c>
      <c r="K732" s="193"/>
    </row>
    <row r="733" spans="10:11" x14ac:dyDescent="0.25">
      <c r="J733" s="193" t="str">
        <f t="shared" si="68"/>
        <v>-</v>
      </c>
      <c r="K733" s="193"/>
    </row>
    <row r="734" spans="10:11" x14ac:dyDescent="0.25">
      <c r="J734" s="193" t="str">
        <f t="shared" si="68"/>
        <v>-</v>
      </c>
      <c r="K734" s="193"/>
    </row>
    <row r="735" spans="10:11" x14ac:dyDescent="0.25">
      <c r="J735" s="193" t="str">
        <f t="shared" si="68"/>
        <v>-</v>
      </c>
      <c r="K735" s="193"/>
    </row>
    <row r="736" spans="10:11" x14ac:dyDescent="0.25">
      <c r="J736" s="193" t="str">
        <f t="shared" si="68"/>
        <v>-</v>
      </c>
      <c r="K736" s="193"/>
    </row>
    <row r="737" spans="10:11" x14ac:dyDescent="0.25">
      <c r="J737" s="193" t="str">
        <f t="shared" si="68"/>
        <v>-</v>
      </c>
      <c r="K737" s="193"/>
    </row>
    <row r="738" spans="10:11" x14ac:dyDescent="0.25">
      <c r="J738" s="193" t="str">
        <f t="shared" si="68"/>
        <v>-</v>
      </c>
      <c r="K738" s="193"/>
    </row>
    <row r="739" spans="10:11" x14ac:dyDescent="0.25">
      <c r="J739" s="193" t="str">
        <f t="shared" si="68"/>
        <v>-</v>
      </c>
      <c r="K739" s="193"/>
    </row>
    <row r="740" spans="10:11" x14ac:dyDescent="0.25">
      <c r="J740" s="193" t="str">
        <f t="shared" si="68"/>
        <v>-</v>
      </c>
      <c r="K740" s="193"/>
    </row>
    <row r="741" spans="10:11" x14ac:dyDescent="0.25">
      <c r="J741" s="193" t="str">
        <f t="shared" si="68"/>
        <v>-</v>
      </c>
      <c r="K741" s="193"/>
    </row>
    <row r="742" spans="10:11" x14ac:dyDescent="0.25">
      <c r="J742" s="193" t="str">
        <f t="shared" si="68"/>
        <v>-</v>
      </c>
      <c r="K742" s="193"/>
    </row>
    <row r="743" spans="10:11" x14ac:dyDescent="0.25">
      <c r="J743" s="193" t="str">
        <f t="shared" si="68"/>
        <v>-</v>
      </c>
      <c r="K743" s="193"/>
    </row>
    <row r="744" spans="10:11" x14ac:dyDescent="0.25">
      <c r="J744" s="193" t="str">
        <f t="shared" si="68"/>
        <v>-</v>
      </c>
      <c r="K744" s="193"/>
    </row>
    <row r="745" spans="10:11" x14ac:dyDescent="0.25">
      <c r="J745" s="193" t="str">
        <f t="shared" si="68"/>
        <v>-</v>
      </c>
      <c r="K745" s="193"/>
    </row>
    <row r="746" spans="10:11" x14ac:dyDescent="0.25">
      <c r="J746" s="193" t="str">
        <f t="shared" si="68"/>
        <v>-</v>
      </c>
      <c r="K746" s="193"/>
    </row>
    <row r="747" spans="10:11" x14ac:dyDescent="0.25">
      <c r="J747" s="193" t="str">
        <f t="shared" si="68"/>
        <v>-</v>
      </c>
      <c r="K747" s="193"/>
    </row>
    <row r="748" spans="10:11" x14ac:dyDescent="0.25">
      <c r="J748" s="193" t="str">
        <f t="shared" si="68"/>
        <v>-</v>
      </c>
      <c r="K748" s="193"/>
    </row>
    <row r="749" spans="10:11" x14ac:dyDescent="0.25">
      <c r="J749" s="193" t="str">
        <f t="shared" si="68"/>
        <v>-</v>
      </c>
      <c r="K749" s="193"/>
    </row>
    <row r="750" spans="10:11" x14ac:dyDescent="0.25">
      <c r="J750" s="193" t="str">
        <f t="shared" si="68"/>
        <v>-</v>
      </c>
      <c r="K750" s="193"/>
    </row>
    <row r="751" spans="10:11" x14ac:dyDescent="0.25">
      <c r="J751" s="193" t="str">
        <f t="shared" si="68"/>
        <v>-</v>
      </c>
      <c r="K751" s="193"/>
    </row>
    <row r="752" spans="10:11" x14ac:dyDescent="0.25">
      <c r="J752" s="193" t="str">
        <f t="shared" si="68"/>
        <v>-</v>
      </c>
      <c r="K752" s="193"/>
    </row>
    <row r="753" spans="10:11" x14ac:dyDescent="0.25">
      <c r="J753" s="193" t="str">
        <f t="shared" si="68"/>
        <v>-</v>
      </c>
      <c r="K753" s="193"/>
    </row>
    <row r="754" spans="10:11" x14ac:dyDescent="0.25">
      <c r="J754" s="193" t="str">
        <f t="shared" si="68"/>
        <v>-</v>
      </c>
      <c r="K754" s="193"/>
    </row>
    <row r="755" spans="10:11" x14ac:dyDescent="0.25">
      <c r="J755" s="193" t="str">
        <f t="shared" si="68"/>
        <v>-</v>
      </c>
      <c r="K755" s="193"/>
    </row>
    <row r="756" spans="10:11" x14ac:dyDescent="0.25">
      <c r="J756" s="193" t="str">
        <f t="shared" si="68"/>
        <v>-</v>
      </c>
      <c r="K756" s="193"/>
    </row>
    <row r="757" spans="10:11" x14ac:dyDescent="0.25">
      <c r="J757" s="193" t="str">
        <f t="shared" si="68"/>
        <v>-</v>
      </c>
      <c r="K757" s="193"/>
    </row>
    <row r="758" spans="10:11" x14ac:dyDescent="0.25">
      <c r="J758" s="193" t="str">
        <f t="shared" si="68"/>
        <v>-</v>
      </c>
      <c r="K758" s="193"/>
    </row>
    <row r="759" spans="10:11" x14ac:dyDescent="0.25">
      <c r="J759" s="193" t="str">
        <f t="shared" si="68"/>
        <v>-</v>
      </c>
      <c r="K759" s="193"/>
    </row>
    <row r="760" spans="10:11" x14ac:dyDescent="0.25">
      <c r="J760" s="193" t="str">
        <f t="shared" si="68"/>
        <v>-</v>
      </c>
      <c r="K760" s="193"/>
    </row>
    <row r="761" spans="10:11" x14ac:dyDescent="0.25">
      <c r="J761" s="193" t="str">
        <f t="shared" si="68"/>
        <v>-</v>
      </c>
      <c r="K761" s="193"/>
    </row>
    <row r="762" spans="10:11" x14ac:dyDescent="0.25">
      <c r="J762" s="193" t="str">
        <f t="shared" si="68"/>
        <v>-</v>
      </c>
      <c r="K762" s="193"/>
    </row>
    <row r="763" spans="10:11" x14ac:dyDescent="0.25">
      <c r="J763" s="193" t="str">
        <f t="shared" si="68"/>
        <v>-</v>
      </c>
      <c r="K763" s="193"/>
    </row>
    <row r="764" spans="10:11" x14ac:dyDescent="0.25">
      <c r="J764" s="193" t="str">
        <f t="shared" si="68"/>
        <v>-</v>
      </c>
      <c r="K764" s="193"/>
    </row>
    <row r="765" spans="10:11" x14ac:dyDescent="0.25">
      <c r="J765" s="193" t="str">
        <f t="shared" si="68"/>
        <v>-</v>
      </c>
      <c r="K765" s="193"/>
    </row>
    <row r="766" spans="10:11" x14ac:dyDescent="0.25">
      <c r="J766" s="193" t="str">
        <f t="shared" si="68"/>
        <v>-</v>
      </c>
      <c r="K766" s="193"/>
    </row>
    <row r="767" spans="10:11" x14ac:dyDescent="0.25">
      <c r="J767" s="193" t="str">
        <f t="shared" si="68"/>
        <v>-</v>
      </c>
      <c r="K767" s="193"/>
    </row>
    <row r="768" spans="10:11" x14ac:dyDescent="0.25">
      <c r="J768" s="193" t="str">
        <f t="shared" si="68"/>
        <v>-</v>
      </c>
      <c r="K768" s="193"/>
    </row>
    <row r="769" spans="10:11" x14ac:dyDescent="0.25">
      <c r="J769" s="193" t="str">
        <f t="shared" si="68"/>
        <v>-</v>
      </c>
      <c r="K769" s="193"/>
    </row>
    <row r="770" spans="10:11" x14ac:dyDescent="0.25">
      <c r="J770" s="193" t="str">
        <f t="shared" si="68"/>
        <v>-</v>
      </c>
      <c r="K770" s="193"/>
    </row>
    <row r="771" spans="10:11" x14ac:dyDescent="0.25">
      <c r="J771" s="193" t="str">
        <f t="shared" si="68"/>
        <v>-</v>
      </c>
      <c r="K771" s="193"/>
    </row>
    <row r="772" spans="10:11" x14ac:dyDescent="0.25">
      <c r="J772" s="193" t="str">
        <f t="shared" si="68"/>
        <v>-</v>
      </c>
      <c r="K772" s="193"/>
    </row>
    <row r="773" spans="10:11" x14ac:dyDescent="0.25">
      <c r="J773" s="193" t="str">
        <f t="shared" ref="J773:J836" si="69">CONCATENATE(H773,"-",I773)</f>
        <v>-</v>
      </c>
      <c r="K773" s="193"/>
    </row>
    <row r="774" spans="10:11" x14ac:dyDescent="0.25">
      <c r="J774" s="193" t="str">
        <f t="shared" si="69"/>
        <v>-</v>
      </c>
      <c r="K774" s="193"/>
    </row>
    <row r="775" spans="10:11" x14ac:dyDescent="0.25">
      <c r="J775" s="193" t="str">
        <f t="shared" si="69"/>
        <v>-</v>
      </c>
      <c r="K775" s="193"/>
    </row>
    <row r="776" spans="10:11" x14ac:dyDescent="0.25">
      <c r="J776" s="193" t="str">
        <f t="shared" si="69"/>
        <v>-</v>
      </c>
      <c r="K776" s="193"/>
    </row>
    <row r="777" spans="10:11" x14ac:dyDescent="0.25">
      <c r="J777" s="193" t="str">
        <f t="shared" si="69"/>
        <v>-</v>
      </c>
      <c r="K777" s="193"/>
    </row>
    <row r="778" spans="10:11" x14ac:dyDescent="0.25">
      <c r="J778" s="193" t="str">
        <f t="shared" si="69"/>
        <v>-</v>
      </c>
      <c r="K778" s="193"/>
    </row>
    <row r="779" spans="10:11" x14ac:dyDescent="0.25">
      <c r="J779" s="193" t="str">
        <f t="shared" si="69"/>
        <v>-</v>
      </c>
      <c r="K779" s="193"/>
    </row>
    <row r="780" spans="10:11" x14ac:dyDescent="0.25">
      <c r="J780" s="193" t="str">
        <f t="shared" si="69"/>
        <v>-</v>
      </c>
      <c r="K780" s="193"/>
    </row>
    <row r="781" spans="10:11" x14ac:dyDescent="0.25">
      <c r="J781" s="193" t="str">
        <f t="shared" si="69"/>
        <v>-</v>
      </c>
      <c r="K781" s="193"/>
    </row>
    <row r="782" spans="10:11" x14ac:dyDescent="0.25">
      <c r="J782" s="193" t="str">
        <f t="shared" si="69"/>
        <v>-</v>
      </c>
      <c r="K782" s="193"/>
    </row>
    <row r="783" spans="10:11" x14ac:dyDescent="0.25">
      <c r="J783" s="193" t="str">
        <f t="shared" si="69"/>
        <v>-</v>
      </c>
      <c r="K783" s="193"/>
    </row>
    <row r="784" spans="10:11" x14ac:dyDescent="0.25">
      <c r="J784" s="193" t="str">
        <f t="shared" si="69"/>
        <v>-</v>
      </c>
      <c r="K784" s="193"/>
    </row>
    <row r="785" spans="10:11" x14ac:dyDescent="0.25">
      <c r="J785" s="193" t="str">
        <f t="shared" si="69"/>
        <v>-</v>
      </c>
      <c r="K785" s="193"/>
    </row>
    <row r="786" spans="10:11" x14ac:dyDescent="0.25">
      <c r="J786" s="193" t="str">
        <f t="shared" si="69"/>
        <v>-</v>
      </c>
      <c r="K786" s="193"/>
    </row>
    <row r="787" spans="10:11" x14ac:dyDescent="0.25">
      <c r="J787" s="193" t="str">
        <f t="shared" si="69"/>
        <v>-</v>
      </c>
      <c r="K787" s="193"/>
    </row>
    <row r="788" spans="10:11" x14ac:dyDescent="0.25">
      <c r="J788" s="193" t="str">
        <f t="shared" si="69"/>
        <v>-</v>
      </c>
      <c r="K788" s="193"/>
    </row>
    <row r="789" spans="10:11" x14ac:dyDescent="0.25">
      <c r="J789" s="193" t="str">
        <f t="shared" si="69"/>
        <v>-</v>
      </c>
      <c r="K789" s="193"/>
    </row>
    <row r="790" spans="10:11" x14ac:dyDescent="0.25">
      <c r="J790" s="193" t="str">
        <f t="shared" si="69"/>
        <v>-</v>
      </c>
      <c r="K790" s="193"/>
    </row>
    <row r="791" spans="10:11" x14ac:dyDescent="0.25">
      <c r="J791" s="193" t="str">
        <f t="shared" si="69"/>
        <v>-</v>
      </c>
      <c r="K791" s="193"/>
    </row>
    <row r="792" spans="10:11" x14ac:dyDescent="0.25">
      <c r="J792" s="193" t="str">
        <f t="shared" si="69"/>
        <v>-</v>
      </c>
      <c r="K792" s="193"/>
    </row>
    <row r="793" spans="10:11" x14ac:dyDescent="0.25">
      <c r="J793" s="193" t="str">
        <f t="shared" si="69"/>
        <v>-</v>
      </c>
      <c r="K793" s="193"/>
    </row>
    <row r="794" spans="10:11" x14ac:dyDescent="0.25">
      <c r="J794" s="193" t="str">
        <f t="shared" si="69"/>
        <v>-</v>
      </c>
      <c r="K794" s="193"/>
    </row>
    <row r="795" spans="10:11" x14ac:dyDescent="0.25">
      <c r="J795" s="193" t="str">
        <f t="shared" si="69"/>
        <v>-</v>
      </c>
      <c r="K795" s="193"/>
    </row>
    <row r="796" spans="10:11" x14ac:dyDescent="0.25">
      <c r="J796" s="193" t="str">
        <f t="shared" si="69"/>
        <v>-</v>
      </c>
      <c r="K796" s="193"/>
    </row>
    <row r="797" spans="10:11" x14ac:dyDescent="0.25">
      <c r="J797" s="193" t="str">
        <f t="shared" si="69"/>
        <v>-</v>
      </c>
      <c r="K797" s="193"/>
    </row>
    <row r="798" spans="10:11" x14ac:dyDescent="0.25">
      <c r="J798" s="193" t="str">
        <f t="shared" si="69"/>
        <v>-</v>
      </c>
      <c r="K798" s="193"/>
    </row>
    <row r="799" spans="10:11" x14ac:dyDescent="0.25">
      <c r="J799" s="193" t="str">
        <f t="shared" si="69"/>
        <v>-</v>
      </c>
      <c r="K799" s="193"/>
    </row>
    <row r="800" spans="10:11" x14ac:dyDescent="0.25">
      <c r="J800" s="193" t="str">
        <f t="shared" si="69"/>
        <v>-</v>
      </c>
      <c r="K800" s="193"/>
    </row>
    <row r="801" spans="10:11" x14ac:dyDescent="0.25">
      <c r="J801" s="193" t="str">
        <f t="shared" si="69"/>
        <v>-</v>
      </c>
      <c r="K801" s="193"/>
    </row>
    <row r="802" spans="10:11" x14ac:dyDescent="0.25">
      <c r="J802" s="193" t="str">
        <f t="shared" si="69"/>
        <v>-</v>
      </c>
      <c r="K802" s="193"/>
    </row>
    <row r="803" spans="10:11" x14ac:dyDescent="0.25">
      <c r="J803" s="193" t="str">
        <f t="shared" si="69"/>
        <v>-</v>
      </c>
      <c r="K803" s="193"/>
    </row>
    <row r="804" spans="10:11" x14ac:dyDescent="0.25">
      <c r="J804" s="193" t="str">
        <f t="shared" si="69"/>
        <v>-</v>
      </c>
      <c r="K804" s="193"/>
    </row>
    <row r="805" spans="10:11" x14ac:dyDescent="0.25">
      <c r="J805" s="193" t="str">
        <f t="shared" si="69"/>
        <v>-</v>
      </c>
      <c r="K805" s="193"/>
    </row>
    <row r="806" spans="10:11" x14ac:dyDescent="0.25">
      <c r="J806" s="193" t="str">
        <f t="shared" si="69"/>
        <v>-</v>
      </c>
      <c r="K806" s="193"/>
    </row>
    <row r="807" spans="10:11" x14ac:dyDescent="0.25">
      <c r="J807" s="193" t="str">
        <f t="shared" si="69"/>
        <v>-</v>
      </c>
      <c r="K807" s="193"/>
    </row>
    <row r="808" spans="10:11" x14ac:dyDescent="0.25">
      <c r="J808" s="193" t="str">
        <f t="shared" si="69"/>
        <v>-</v>
      </c>
      <c r="K808" s="193"/>
    </row>
    <row r="809" spans="10:11" x14ac:dyDescent="0.25">
      <c r="J809" s="193" t="str">
        <f t="shared" si="69"/>
        <v>-</v>
      </c>
      <c r="K809" s="193"/>
    </row>
    <row r="810" spans="10:11" x14ac:dyDescent="0.25">
      <c r="J810" s="193" t="str">
        <f t="shared" si="69"/>
        <v>-</v>
      </c>
      <c r="K810" s="193"/>
    </row>
    <row r="811" spans="10:11" x14ac:dyDescent="0.25">
      <c r="J811" s="193" t="str">
        <f t="shared" si="69"/>
        <v>-</v>
      </c>
      <c r="K811" s="193"/>
    </row>
    <row r="812" spans="10:11" x14ac:dyDescent="0.25">
      <c r="J812" s="193" t="str">
        <f t="shared" si="69"/>
        <v>-</v>
      </c>
      <c r="K812" s="193"/>
    </row>
    <row r="813" spans="10:11" x14ac:dyDescent="0.25">
      <c r="J813" s="193" t="str">
        <f t="shared" si="69"/>
        <v>-</v>
      </c>
      <c r="K813" s="193"/>
    </row>
    <row r="814" spans="10:11" x14ac:dyDescent="0.25">
      <c r="J814" s="193" t="str">
        <f t="shared" si="69"/>
        <v>-</v>
      </c>
      <c r="K814" s="193"/>
    </row>
    <row r="815" spans="10:11" x14ac:dyDescent="0.25">
      <c r="J815" s="193" t="str">
        <f t="shared" si="69"/>
        <v>-</v>
      </c>
      <c r="K815" s="193"/>
    </row>
    <row r="816" spans="10:11" x14ac:dyDescent="0.25">
      <c r="J816" s="193" t="str">
        <f t="shared" si="69"/>
        <v>-</v>
      </c>
      <c r="K816" s="193"/>
    </row>
    <row r="817" spans="10:11" x14ac:dyDescent="0.25">
      <c r="J817" s="193" t="str">
        <f t="shared" si="69"/>
        <v>-</v>
      </c>
      <c r="K817" s="193"/>
    </row>
    <row r="818" spans="10:11" x14ac:dyDescent="0.25">
      <c r="J818" s="193" t="str">
        <f t="shared" si="69"/>
        <v>-</v>
      </c>
      <c r="K818" s="193"/>
    </row>
    <row r="819" spans="10:11" x14ac:dyDescent="0.25">
      <c r="J819" s="193" t="str">
        <f t="shared" si="69"/>
        <v>-</v>
      </c>
      <c r="K819" s="193"/>
    </row>
    <row r="820" spans="10:11" x14ac:dyDescent="0.25">
      <c r="J820" s="193" t="str">
        <f t="shared" si="69"/>
        <v>-</v>
      </c>
      <c r="K820" s="193"/>
    </row>
    <row r="821" spans="10:11" x14ac:dyDescent="0.25">
      <c r="J821" s="193" t="str">
        <f t="shared" si="69"/>
        <v>-</v>
      </c>
      <c r="K821" s="193"/>
    </row>
    <row r="822" spans="10:11" x14ac:dyDescent="0.25">
      <c r="J822" s="193" t="str">
        <f t="shared" si="69"/>
        <v>-</v>
      </c>
      <c r="K822" s="193"/>
    </row>
    <row r="823" spans="10:11" x14ac:dyDescent="0.25">
      <c r="J823" s="193" t="str">
        <f t="shared" si="69"/>
        <v>-</v>
      </c>
      <c r="K823" s="193"/>
    </row>
    <row r="824" spans="10:11" x14ac:dyDescent="0.25">
      <c r="J824" s="193" t="str">
        <f t="shared" si="69"/>
        <v>-</v>
      </c>
      <c r="K824" s="193"/>
    </row>
    <row r="825" spans="10:11" x14ac:dyDescent="0.25">
      <c r="J825" s="193" t="str">
        <f t="shared" si="69"/>
        <v>-</v>
      </c>
      <c r="K825" s="193"/>
    </row>
    <row r="826" spans="10:11" x14ac:dyDescent="0.25">
      <c r="J826" s="193" t="str">
        <f t="shared" si="69"/>
        <v>-</v>
      </c>
      <c r="K826" s="193"/>
    </row>
    <row r="827" spans="10:11" x14ac:dyDescent="0.25">
      <c r="J827" s="193" t="str">
        <f t="shared" si="69"/>
        <v>-</v>
      </c>
      <c r="K827" s="193"/>
    </row>
    <row r="828" spans="10:11" x14ac:dyDescent="0.25">
      <c r="J828" s="193" t="str">
        <f t="shared" si="69"/>
        <v>-</v>
      </c>
      <c r="K828" s="193"/>
    </row>
    <row r="829" spans="10:11" x14ac:dyDescent="0.25">
      <c r="J829" s="193" t="str">
        <f t="shared" si="69"/>
        <v>-</v>
      </c>
      <c r="K829" s="193"/>
    </row>
    <row r="830" spans="10:11" x14ac:dyDescent="0.25">
      <c r="J830" s="193" t="str">
        <f t="shared" si="69"/>
        <v>-</v>
      </c>
      <c r="K830" s="193"/>
    </row>
    <row r="831" spans="10:11" x14ac:dyDescent="0.25">
      <c r="J831" s="193" t="str">
        <f t="shared" si="69"/>
        <v>-</v>
      </c>
      <c r="K831" s="193"/>
    </row>
    <row r="832" spans="10:11" x14ac:dyDescent="0.25">
      <c r="J832" s="193" t="str">
        <f t="shared" si="69"/>
        <v>-</v>
      </c>
      <c r="K832" s="193"/>
    </row>
    <row r="833" spans="10:11" x14ac:dyDescent="0.25">
      <c r="J833" s="193" t="str">
        <f t="shared" si="69"/>
        <v>-</v>
      </c>
      <c r="K833" s="193"/>
    </row>
    <row r="834" spans="10:11" x14ac:dyDescent="0.25">
      <c r="J834" s="193" t="str">
        <f t="shared" si="69"/>
        <v>-</v>
      </c>
      <c r="K834" s="193"/>
    </row>
    <row r="835" spans="10:11" x14ac:dyDescent="0.25">
      <c r="J835" s="193" t="str">
        <f t="shared" si="69"/>
        <v>-</v>
      </c>
      <c r="K835" s="193"/>
    </row>
    <row r="836" spans="10:11" x14ac:dyDescent="0.25">
      <c r="J836" s="193" t="str">
        <f t="shared" si="69"/>
        <v>-</v>
      </c>
      <c r="K836" s="193"/>
    </row>
    <row r="837" spans="10:11" x14ac:dyDescent="0.25">
      <c r="J837" s="193" t="str">
        <f t="shared" ref="J837:J900" si="70">CONCATENATE(H837,"-",I837)</f>
        <v>-</v>
      </c>
      <c r="K837" s="193"/>
    </row>
    <row r="838" spans="10:11" x14ac:dyDescent="0.25">
      <c r="J838" s="193" t="str">
        <f t="shared" si="70"/>
        <v>-</v>
      </c>
      <c r="K838" s="193"/>
    </row>
    <row r="839" spans="10:11" x14ac:dyDescent="0.25">
      <c r="J839" s="193" t="str">
        <f t="shared" si="70"/>
        <v>-</v>
      </c>
      <c r="K839" s="193"/>
    </row>
    <row r="840" spans="10:11" x14ac:dyDescent="0.25">
      <c r="J840" s="193" t="str">
        <f t="shared" si="70"/>
        <v>-</v>
      </c>
      <c r="K840" s="193"/>
    </row>
    <row r="841" spans="10:11" x14ac:dyDescent="0.25">
      <c r="J841" s="193" t="str">
        <f t="shared" si="70"/>
        <v>-</v>
      </c>
      <c r="K841" s="193"/>
    </row>
    <row r="842" spans="10:11" x14ac:dyDescent="0.25">
      <c r="J842" s="193" t="str">
        <f t="shared" si="70"/>
        <v>-</v>
      </c>
      <c r="K842" s="193"/>
    </row>
    <row r="843" spans="10:11" x14ac:dyDescent="0.25">
      <c r="J843" s="193" t="str">
        <f t="shared" si="70"/>
        <v>-</v>
      </c>
      <c r="K843" s="193"/>
    </row>
    <row r="844" spans="10:11" x14ac:dyDescent="0.25">
      <c r="J844" s="193" t="str">
        <f t="shared" si="70"/>
        <v>-</v>
      </c>
      <c r="K844" s="193"/>
    </row>
    <row r="845" spans="10:11" x14ac:dyDescent="0.25">
      <c r="J845" s="193" t="str">
        <f t="shared" si="70"/>
        <v>-</v>
      </c>
      <c r="K845" s="193"/>
    </row>
    <row r="846" spans="10:11" x14ac:dyDescent="0.25">
      <c r="J846" s="193" t="str">
        <f t="shared" si="70"/>
        <v>-</v>
      </c>
      <c r="K846" s="193"/>
    </row>
    <row r="847" spans="10:11" x14ac:dyDescent="0.25">
      <c r="J847" s="193" t="str">
        <f t="shared" si="70"/>
        <v>-</v>
      </c>
      <c r="K847" s="193"/>
    </row>
    <row r="848" spans="10:11" x14ac:dyDescent="0.25">
      <c r="J848" s="193" t="str">
        <f t="shared" si="70"/>
        <v>-</v>
      </c>
      <c r="K848" s="193"/>
    </row>
    <row r="849" spans="10:11" x14ac:dyDescent="0.25">
      <c r="J849" s="193" t="str">
        <f t="shared" si="70"/>
        <v>-</v>
      </c>
      <c r="K849" s="193"/>
    </row>
    <row r="850" spans="10:11" x14ac:dyDescent="0.25">
      <c r="J850" s="193" t="str">
        <f t="shared" si="70"/>
        <v>-</v>
      </c>
      <c r="K850" s="193"/>
    </row>
    <row r="851" spans="10:11" x14ac:dyDescent="0.25">
      <c r="J851" s="193" t="str">
        <f t="shared" si="70"/>
        <v>-</v>
      </c>
      <c r="K851" s="193"/>
    </row>
    <row r="852" spans="10:11" x14ac:dyDescent="0.25">
      <c r="J852" s="193" t="str">
        <f t="shared" si="70"/>
        <v>-</v>
      </c>
      <c r="K852" s="193"/>
    </row>
    <row r="853" spans="10:11" x14ac:dyDescent="0.25">
      <c r="J853" s="193" t="str">
        <f t="shared" si="70"/>
        <v>-</v>
      </c>
      <c r="K853" s="193"/>
    </row>
    <row r="854" spans="10:11" x14ac:dyDescent="0.25">
      <c r="J854" s="193" t="str">
        <f t="shared" si="70"/>
        <v>-</v>
      </c>
      <c r="K854" s="193"/>
    </row>
    <row r="855" spans="10:11" x14ac:dyDescent="0.25">
      <c r="J855" s="193" t="str">
        <f t="shared" si="70"/>
        <v>-</v>
      </c>
      <c r="K855" s="193"/>
    </row>
    <row r="856" spans="10:11" x14ac:dyDescent="0.25">
      <c r="J856" s="193" t="str">
        <f t="shared" si="70"/>
        <v>-</v>
      </c>
      <c r="K856" s="193"/>
    </row>
    <row r="857" spans="10:11" x14ac:dyDescent="0.25">
      <c r="J857" s="193" t="str">
        <f t="shared" si="70"/>
        <v>-</v>
      </c>
      <c r="K857" s="193"/>
    </row>
    <row r="858" spans="10:11" x14ac:dyDescent="0.25">
      <c r="J858" s="193" t="str">
        <f t="shared" si="70"/>
        <v>-</v>
      </c>
      <c r="K858" s="193"/>
    </row>
    <row r="859" spans="10:11" x14ac:dyDescent="0.25">
      <c r="J859" s="193" t="str">
        <f t="shared" si="70"/>
        <v>-</v>
      </c>
      <c r="K859" s="193"/>
    </row>
    <row r="860" spans="10:11" x14ac:dyDescent="0.25">
      <c r="J860" s="193" t="str">
        <f t="shared" si="70"/>
        <v>-</v>
      </c>
      <c r="K860" s="193"/>
    </row>
    <row r="861" spans="10:11" x14ac:dyDescent="0.25">
      <c r="J861" s="193" t="str">
        <f t="shared" si="70"/>
        <v>-</v>
      </c>
      <c r="K861" s="193"/>
    </row>
    <row r="862" spans="10:11" x14ac:dyDescent="0.25">
      <c r="J862" s="193" t="str">
        <f t="shared" si="70"/>
        <v>-</v>
      </c>
      <c r="K862" s="193"/>
    </row>
    <row r="863" spans="10:11" x14ac:dyDescent="0.25">
      <c r="J863" s="193" t="str">
        <f t="shared" si="70"/>
        <v>-</v>
      </c>
      <c r="K863" s="193"/>
    </row>
    <row r="864" spans="10:11" x14ac:dyDescent="0.25">
      <c r="J864" s="193" t="str">
        <f t="shared" si="70"/>
        <v>-</v>
      </c>
      <c r="K864" s="193"/>
    </row>
    <row r="865" spans="10:11" x14ac:dyDescent="0.25">
      <c r="J865" s="193" t="str">
        <f t="shared" si="70"/>
        <v>-</v>
      </c>
      <c r="K865" s="193"/>
    </row>
    <row r="866" spans="10:11" x14ac:dyDescent="0.25">
      <c r="J866" s="193" t="str">
        <f t="shared" si="70"/>
        <v>-</v>
      </c>
      <c r="K866" s="193"/>
    </row>
    <row r="867" spans="10:11" x14ac:dyDescent="0.25">
      <c r="J867" s="193" t="str">
        <f t="shared" si="70"/>
        <v>-</v>
      </c>
      <c r="K867" s="193"/>
    </row>
    <row r="868" spans="10:11" x14ac:dyDescent="0.25">
      <c r="J868" s="193" t="str">
        <f t="shared" si="70"/>
        <v>-</v>
      </c>
      <c r="K868" s="193"/>
    </row>
    <row r="869" spans="10:11" x14ac:dyDescent="0.25">
      <c r="J869" s="193" t="str">
        <f t="shared" si="70"/>
        <v>-</v>
      </c>
      <c r="K869" s="193"/>
    </row>
    <row r="870" spans="10:11" x14ac:dyDescent="0.25">
      <c r="J870" s="193" t="str">
        <f t="shared" si="70"/>
        <v>-</v>
      </c>
      <c r="K870" s="193"/>
    </row>
    <row r="871" spans="10:11" x14ac:dyDescent="0.25">
      <c r="J871" s="193" t="str">
        <f t="shared" si="70"/>
        <v>-</v>
      </c>
      <c r="K871" s="193"/>
    </row>
    <row r="872" spans="10:11" x14ac:dyDescent="0.25">
      <c r="J872" s="193" t="str">
        <f t="shared" si="70"/>
        <v>-</v>
      </c>
      <c r="K872" s="193"/>
    </row>
    <row r="873" spans="10:11" x14ac:dyDescent="0.25">
      <c r="J873" s="193" t="str">
        <f t="shared" si="70"/>
        <v>-</v>
      </c>
      <c r="K873" s="193"/>
    </row>
    <row r="874" spans="10:11" x14ac:dyDescent="0.25">
      <c r="J874" s="193" t="str">
        <f t="shared" si="70"/>
        <v>-</v>
      </c>
      <c r="K874" s="193"/>
    </row>
    <row r="875" spans="10:11" x14ac:dyDescent="0.25">
      <c r="J875" s="193" t="str">
        <f t="shared" si="70"/>
        <v>-</v>
      </c>
      <c r="K875" s="193"/>
    </row>
    <row r="876" spans="10:11" x14ac:dyDescent="0.25">
      <c r="J876" s="193" t="str">
        <f t="shared" si="70"/>
        <v>-</v>
      </c>
      <c r="K876" s="193"/>
    </row>
    <row r="877" spans="10:11" x14ac:dyDescent="0.25">
      <c r="J877" s="193" t="str">
        <f t="shared" si="70"/>
        <v>-</v>
      </c>
      <c r="K877" s="193"/>
    </row>
    <row r="878" spans="10:11" x14ac:dyDescent="0.25">
      <c r="J878" s="193" t="str">
        <f t="shared" si="70"/>
        <v>-</v>
      </c>
      <c r="K878" s="193"/>
    </row>
    <row r="879" spans="10:11" x14ac:dyDescent="0.25">
      <c r="J879" s="193" t="str">
        <f t="shared" si="70"/>
        <v>-</v>
      </c>
      <c r="K879" s="193"/>
    </row>
    <row r="880" spans="10:11" x14ac:dyDescent="0.25">
      <c r="J880" s="193" t="str">
        <f t="shared" si="70"/>
        <v>-</v>
      </c>
      <c r="K880" s="193"/>
    </row>
    <row r="881" spans="10:11" x14ac:dyDescent="0.25">
      <c r="J881" s="193" t="str">
        <f t="shared" si="70"/>
        <v>-</v>
      </c>
      <c r="K881" s="193"/>
    </row>
    <row r="882" spans="10:11" x14ac:dyDescent="0.25">
      <c r="J882" s="193" t="str">
        <f t="shared" si="70"/>
        <v>-</v>
      </c>
      <c r="K882" s="193"/>
    </row>
    <row r="883" spans="10:11" x14ac:dyDescent="0.25">
      <c r="J883" s="193" t="str">
        <f t="shared" si="70"/>
        <v>-</v>
      </c>
      <c r="K883" s="193"/>
    </row>
    <row r="884" spans="10:11" x14ac:dyDescent="0.25">
      <c r="J884" s="193" t="str">
        <f t="shared" si="70"/>
        <v>-</v>
      </c>
      <c r="K884" s="193"/>
    </row>
    <row r="885" spans="10:11" x14ac:dyDescent="0.25">
      <c r="J885" s="193" t="str">
        <f t="shared" si="70"/>
        <v>-</v>
      </c>
      <c r="K885" s="193"/>
    </row>
    <row r="886" spans="10:11" x14ac:dyDescent="0.25">
      <c r="J886" s="193" t="str">
        <f t="shared" si="70"/>
        <v>-</v>
      </c>
      <c r="K886" s="193"/>
    </row>
    <row r="887" spans="10:11" x14ac:dyDescent="0.25">
      <c r="J887" s="193" t="str">
        <f t="shared" si="70"/>
        <v>-</v>
      </c>
      <c r="K887" s="193"/>
    </row>
    <row r="888" spans="10:11" x14ac:dyDescent="0.25">
      <c r="J888" s="193" t="str">
        <f t="shared" si="70"/>
        <v>-</v>
      </c>
      <c r="K888" s="193"/>
    </row>
    <row r="889" spans="10:11" x14ac:dyDescent="0.25">
      <c r="J889" s="193" t="str">
        <f t="shared" si="70"/>
        <v>-</v>
      </c>
      <c r="K889" s="193"/>
    </row>
    <row r="890" spans="10:11" x14ac:dyDescent="0.25">
      <c r="J890" s="193" t="str">
        <f t="shared" si="70"/>
        <v>-</v>
      </c>
      <c r="K890" s="193"/>
    </row>
    <row r="891" spans="10:11" x14ac:dyDescent="0.25">
      <c r="J891" s="193" t="str">
        <f t="shared" si="70"/>
        <v>-</v>
      </c>
      <c r="K891" s="193"/>
    </row>
    <row r="892" spans="10:11" x14ac:dyDescent="0.25">
      <c r="J892" s="193" t="str">
        <f t="shared" si="70"/>
        <v>-</v>
      </c>
      <c r="K892" s="193"/>
    </row>
    <row r="893" spans="10:11" x14ac:dyDescent="0.25">
      <c r="J893" s="193" t="str">
        <f t="shared" si="70"/>
        <v>-</v>
      </c>
      <c r="K893" s="193"/>
    </row>
    <row r="894" spans="10:11" x14ac:dyDescent="0.25">
      <c r="J894" s="193" t="str">
        <f t="shared" si="70"/>
        <v>-</v>
      </c>
      <c r="K894" s="193"/>
    </row>
    <row r="895" spans="10:11" x14ac:dyDescent="0.25">
      <c r="J895" s="193" t="str">
        <f t="shared" si="70"/>
        <v>-</v>
      </c>
      <c r="K895" s="193"/>
    </row>
    <row r="896" spans="10:11" x14ac:dyDescent="0.25">
      <c r="J896" s="193" t="str">
        <f t="shared" si="70"/>
        <v>-</v>
      </c>
      <c r="K896" s="193"/>
    </row>
    <row r="897" spans="10:11" x14ac:dyDescent="0.25">
      <c r="J897" s="193" t="str">
        <f t="shared" si="70"/>
        <v>-</v>
      </c>
      <c r="K897" s="193"/>
    </row>
    <row r="898" spans="10:11" x14ac:dyDescent="0.25">
      <c r="J898" s="193" t="str">
        <f t="shared" si="70"/>
        <v>-</v>
      </c>
      <c r="K898" s="193"/>
    </row>
    <row r="899" spans="10:11" x14ac:dyDescent="0.25">
      <c r="J899" s="193" t="str">
        <f t="shared" si="70"/>
        <v>-</v>
      </c>
      <c r="K899" s="193"/>
    </row>
    <row r="900" spans="10:11" x14ac:dyDescent="0.25">
      <c r="J900" s="193" t="str">
        <f t="shared" si="70"/>
        <v>-</v>
      </c>
      <c r="K900" s="193"/>
    </row>
    <row r="901" spans="10:11" x14ac:dyDescent="0.25">
      <c r="J901" s="193" t="str">
        <f t="shared" ref="J901:J964" si="71">CONCATENATE(H901,"-",I901)</f>
        <v>-</v>
      </c>
      <c r="K901" s="193"/>
    </row>
    <row r="902" spans="10:11" x14ac:dyDescent="0.25">
      <c r="J902" s="193" t="str">
        <f t="shared" si="71"/>
        <v>-</v>
      </c>
      <c r="K902" s="193"/>
    </row>
    <row r="903" spans="10:11" x14ac:dyDescent="0.25">
      <c r="J903" s="193" t="str">
        <f t="shared" si="71"/>
        <v>-</v>
      </c>
      <c r="K903" s="193"/>
    </row>
    <row r="904" spans="10:11" x14ac:dyDescent="0.25">
      <c r="J904" s="193" t="str">
        <f t="shared" si="71"/>
        <v>-</v>
      </c>
      <c r="K904" s="193"/>
    </row>
    <row r="905" spans="10:11" x14ac:dyDescent="0.25">
      <c r="J905" s="193" t="str">
        <f t="shared" si="71"/>
        <v>-</v>
      </c>
      <c r="K905" s="193"/>
    </row>
    <row r="906" spans="10:11" x14ac:dyDescent="0.25">
      <c r="J906" s="193" t="str">
        <f t="shared" si="71"/>
        <v>-</v>
      </c>
      <c r="K906" s="193"/>
    </row>
    <row r="907" spans="10:11" x14ac:dyDescent="0.25">
      <c r="J907" s="193" t="str">
        <f t="shared" si="71"/>
        <v>-</v>
      </c>
      <c r="K907" s="193"/>
    </row>
    <row r="908" spans="10:11" x14ac:dyDescent="0.25">
      <c r="J908" s="193" t="str">
        <f t="shared" si="71"/>
        <v>-</v>
      </c>
      <c r="K908" s="193"/>
    </row>
    <row r="909" spans="10:11" x14ac:dyDescent="0.25">
      <c r="J909" s="193" t="str">
        <f t="shared" si="71"/>
        <v>-</v>
      </c>
      <c r="K909" s="193"/>
    </row>
    <row r="910" spans="10:11" x14ac:dyDescent="0.25">
      <c r="J910" s="193" t="str">
        <f t="shared" si="71"/>
        <v>-</v>
      </c>
      <c r="K910" s="193"/>
    </row>
    <row r="911" spans="10:11" x14ac:dyDescent="0.25">
      <c r="J911" s="193" t="str">
        <f t="shared" si="71"/>
        <v>-</v>
      </c>
      <c r="K911" s="193"/>
    </row>
    <row r="912" spans="10:11" x14ac:dyDescent="0.25">
      <c r="J912" s="193" t="str">
        <f t="shared" si="71"/>
        <v>-</v>
      </c>
      <c r="K912" s="193"/>
    </row>
    <row r="913" spans="10:11" x14ac:dyDescent="0.25">
      <c r="J913" s="193" t="str">
        <f t="shared" si="71"/>
        <v>-</v>
      </c>
      <c r="K913" s="193"/>
    </row>
    <row r="914" spans="10:11" x14ac:dyDescent="0.25">
      <c r="J914" s="193" t="str">
        <f t="shared" si="71"/>
        <v>-</v>
      </c>
      <c r="K914" s="193"/>
    </row>
    <row r="915" spans="10:11" x14ac:dyDescent="0.25">
      <c r="J915" s="193" t="str">
        <f t="shared" si="71"/>
        <v>-</v>
      </c>
      <c r="K915" s="193"/>
    </row>
    <row r="916" spans="10:11" x14ac:dyDescent="0.25">
      <c r="J916" s="193" t="str">
        <f t="shared" si="71"/>
        <v>-</v>
      </c>
      <c r="K916" s="193"/>
    </row>
    <row r="917" spans="10:11" x14ac:dyDescent="0.25">
      <c r="J917" s="193" t="str">
        <f t="shared" si="71"/>
        <v>-</v>
      </c>
      <c r="K917" s="193"/>
    </row>
    <row r="918" spans="10:11" x14ac:dyDescent="0.25">
      <c r="J918" s="193" t="str">
        <f t="shared" si="71"/>
        <v>-</v>
      </c>
      <c r="K918" s="193"/>
    </row>
    <row r="919" spans="10:11" x14ac:dyDescent="0.25">
      <c r="J919" s="193" t="str">
        <f t="shared" si="71"/>
        <v>-</v>
      </c>
      <c r="K919" s="193"/>
    </row>
    <row r="920" spans="10:11" x14ac:dyDescent="0.25">
      <c r="J920" s="193" t="str">
        <f t="shared" si="71"/>
        <v>-</v>
      </c>
      <c r="K920" s="193"/>
    </row>
    <row r="921" spans="10:11" x14ac:dyDescent="0.25">
      <c r="J921" s="193" t="str">
        <f t="shared" si="71"/>
        <v>-</v>
      </c>
      <c r="K921" s="193"/>
    </row>
    <row r="922" spans="10:11" x14ac:dyDescent="0.25">
      <c r="J922" s="193" t="str">
        <f t="shared" si="71"/>
        <v>-</v>
      </c>
      <c r="K922" s="193"/>
    </row>
    <row r="923" spans="10:11" x14ac:dyDescent="0.25">
      <c r="J923" s="193" t="str">
        <f t="shared" si="71"/>
        <v>-</v>
      </c>
      <c r="K923" s="193"/>
    </row>
    <row r="924" spans="10:11" x14ac:dyDescent="0.25">
      <c r="J924" s="193" t="str">
        <f t="shared" si="71"/>
        <v>-</v>
      </c>
      <c r="K924" s="193"/>
    </row>
    <row r="925" spans="10:11" x14ac:dyDescent="0.25">
      <c r="J925" s="193" t="str">
        <f t="shared" si="71"/>
        <v>-</v>
      </c>
      <c r="K925" s="193"/>
    </row>
    <row r="926" spans="10:11" x14ac:dyDescent="0.25">
      <c r="J926" s="193" t="str">
        <f t="shared" si="71"/>
        <v>-</v>
      </c>
      <c r="K926" s="193"/>
    </row>
    <row r="927" spans="10:11" x14ac:dyDescent="0.25">
      <c r="J927" s="193" t="str">
        <f t="shared" si="71"/>
        <v>-</v>
      </c>
      <c r="K927" s="193"/>
    </row>
    <row r="928" spans="10:11" x14ac:dyDescent="0.25">
      <c r="J928" s="193" t="str">
        <f t="shared" si="71"/>
        <v>-</v>
      </c>
      <c r="K928" s="193"/>
    </row>
    <row r="929" spans="10:11" x14ac:dyDescent="0.25">
      <c r="J929" s="193" t="str">
        <f t="shared" si="71"/>
        <v>-</v>
      </c>
      <c r="K929" s="193"/>
    </row>
    <row r="930" spans="10:11" x14ac:dyDescent="0.25">
      <c r="J930" s="193" t="str">
        <f t="shared" si="71"/>
        <v>-</v>
      </c>
      <c r="K930" s="193"/>
    </row>
    <row r="931" spans="10:11" x14ac:dyDescent="0.25">
      <c r="J931" s="193" t="str">
        <f t="shared" si="71"/>
        <v>-</v>
      </c>
      <c r="K931" s="193"/>
    </row>
    <row r="932" spans="10:11" x14ac:dyDescent="0.25">
      <c r="J932" s="193" t="str">
        <f t="shared" si="71"/>
        <v>-</v>
      </c>
      <c r="K932" s="193"/>
    </row>
    <row r="933" spans="10:11" x14ac:dyDescent="0.25">
      <c r="J933" s="193" t="str">
        <f t="shared" si="71"/>
        <v>-</v>
      </c>
      <c r="K933" s="193"/>
    </row>
    <row r="934" spans="10:11" x14ac:dyDescent="0.25">
      <c r="J934" s="193" t="str">
        <f t="shared" si="71"/>
        <v>-</v>
      </c>
      <c r="K934" s="193"/>
    </row>
    <row r="935" spans="10:11" x14ac:dyDescent="0.25">
      <c r="J935" s="193" t="str">
        <f t="shared" si="71"/>
        <v>-</v>
      </c>
      <c r="K935" s="193"/>
    </row>
    <row r="936" spans="10:11" x14ac:dyDescent="0.25">
      <c r="J936" s="193" t="str">
        <f t="shared" si="71"/>
        <v>-</v>
      </c>
      <c r="K936" s="193"/>
    </row>
    <row r="937" spans="10:11" x14ac:dyDescent="0.25">
      <c r="J937" s="193" t="str">
        <f t="shared" si="71"/>
        <v>-</v>
      </c>
      <c r="K937" s="193"/>
    </row>
    <row r="938" spans="10:11" x14ac:dyDescent="0.25">
      <c r="J938" s="193" t="str">
        <f t="shared" si="71"/>
        <v>-</v>
      </c>
      <c r="K938" s="193"/>
    </row>
    <row r="939" spans="10:11" x14ac:dyDescent="0.25">
      <c r="J939" s="193" t="str">
        <f t="shared" si="71"/>
        <v>-</v>
      </c>
      <c r="K939" s="193"/>
    </row>
    <row r="940" spans="10:11" x14ac:dyDescent="0.25">
      <c r="J940" s="193" t="str">
        <f t="shared" si="71"/>
        <v>-</v>
      </c>
      <c r="K940" s="193"/>
    </row>
    <row r="941" spans="10:11" x14ac:dyDescent="0.25">
      <c r="J941" s="193" t="str">
        <f t="shared" si="71"/>
        <v>-</v>
      </c>
      <c r="K941" s="193"/>
    </row>
    <row r="942" spans="10:11" x14ac:dyDescent="0.25">
      <c r="J942" s="193" t="str">
        <f t="shared" si="71"/>
        <v>-</v>
      </c>
      <c r="K942" s="193"/>
    </row>
    <row r="943" spans="10:11" x14ac:dyDescent="0.25">
      <c r="J943" s="193" t="str">
        <f t="shared" si="71"/>
        <v>-</v>
      </c>
      <c r="K943" s="193"/>
    </row>
    <row r="944" spans="10:11" x14ac:dyDescent="0.25">
      <c r="J944" s="193" t="str">
        <f t="shared" si="71"/>
        <v>-</v>
      </c>
      <c r="K944" s="193"/>
    </row>
    <row r="945" spans="10:11" x14ac:dyDescent="0.25">
      <c r="J945" s="193" t="str">
        <f t="shared" si="71"/>
        <v>-</v>
      </c>
      <c r="K945" s="193"/>
    </row>
    <row r="946" spans="10:11" x14ac:dyDescent="0.25">
      <c r="J946" s="193" t="str">
        <f t="shared" si="71"/>
        <v>-</v>
      </c>
      <c r="K946" s="193"/>
    </row>
    <row r="947" spans="10:11" x14ac:dyDescent="0.25">
      <c r="J947" s="193" t="str">
        <f t="shared" si="71"/>
        <v>-</v>
      </c>
      <c r="K947" s="193"/>
    </row>
    <row r="948" spans="10:11" x14ac:dyDescent="0.25">
      <c r="J948" s="193" t="str">
        <f t="shared" si="71"/>
        <v>-</v>
      </c>
      <c r="K948" s="193"/>
    </row>
    <row r="949" spans="10:11" x14ac:dyDescent="0.25">
      <c r="J949" s="193" t="str">
        <f t="shared" si="71"/>
        <v>-</v>
      </c>
      <c r="K949" s="193"/>
    </row>
    <row r="950" spans="10:11" x14ac:dyDescent="0.25">
      <c r="J950" s="193" t="str">
        <f t="shared" si="71"/>
        <v>-</v>
      </c>
      <c r="K950" s="193"/>
    </row>
    <row r="951" spans="10:11" x14ac:dyDescent="0.25">
      <c r="J951" s="193" t="str">
        <f t="shared" si="71"/>
        <v>-</v>
      </c>
      <c r="K951" s="193"/>
    </row>
    <row r="952" spans="10:11" x14ac:dyDescent="0.25">
      <c r="J952" s="193" t="str">
        <f t="shared" si="71"/>
        <v>-</v>
      </c>
      <c r="K952" s="193"/>
    </row>
    <row r="953" spans="10:11" x14ac:dyDescent="0.25">
      <c r="J953" s="193" t="str">
        <f t="shared" si="71"/>
        <v>-</v>
      </c>
      <c r="K953" s="193"/>
    </row>
    <row r="954" spans="10:11" x14ac:dyDescent="0.25">
      <c r="J954" s="193" t="str">
        <f t="shared" si="71"/>
        <v>-</v>
      </c>
      <c r="K954" s="193"/>
    </row>
    <row r="955" spans="10:11" x14ac:dyDescent="0.25">
      <c r="J955" s="193" t="str">
        <f t="shared" si="71"/>
        <v>-</v>
      </c>
      <c r="K955" s="193"/>
    </row>
    <row r="956" spans="10:11" x14ac:dyDescent="0.25">
      <c r="J956" s="193" t="str">
        <f t="shared" si="71"/>
        <v>-</v>
      </c>
      <c r="K956" s="193"/>
    </row>
    <row r="957" spans="10:11" x14ac:dyDescent="0.25">
      <c r="J957" s="193" t="str">
        <f t="shared" si="71"/>
        <v>-</v>
      </c>
      <c r="K957" s="193"/>
    </row>
    <row r="958" spans="10:11" x14ac:dyDescent="0.25">
      <c r="J958" s="193" t="str">
        <f t="shared" si="71"/>
        <v>-</v>
      </c>
      <c r="K958" s="193"/>
    </row>
    <row r="959" spans="10:11" x14ac:dyDescent="0.25">
      <c r="J959" s="193" t="str">
        <f t="shared" si="71"/>
        <v>-</v>
      </c>
      <c r="K959" s="193"/>
    </row>
    <row r="960" spans="10:11" x14ac:dyDescent="0.25">
      <c r="J960" s="193" t="str">
        <f t="shared" si="71"/>
        <v>-</v>
      </c>
      <c r="K960" s="193"/>
    </row>
    <row r="961" spans="10:11" x14ac:dyDescent="0.25">
      <c r="J961" s="193" t="str">
        <f t="shared" si="71"/>
        <v>-</v>
      </c>
      <c r="K961" s="193"/>
    </row>
    <row r="962" spans="10:11" x14ac:dyDescent="0.25">
      <c r="J962" s="193" t="str">
        <f t="shared" si="71"/>
        <v>-</v>
      </c>
      <c r="K962" s="193"/>
    </row>
    <row r="963" spans="10:11" x14ac:dyDescent="0.25">
      <c r="J963" s="193" t="str">
        <f t="shared" si="71"/>
        <v>-</v>
      </c>
      <c r="K963" s="193"/>
    </row>
    <row r="964" spans="10:11" x14ac:dyDescent="0.25">
      <c r="J964" s="193" t="str">
        <f t="shared" si="71"/>
        <v>-</v>
      </c>
      <c r="K964" s="193"/>
    </row>
    <row r="965" spans="10:11" x14ac:dyDescent="0.25">
      <c r="J965" s="193" t="str">
        <f t="shared" ref="J965:J1028" si="72">CONCATENATE(H965,"-",I965)</f>
        <v>-</v>
      </c>
      <c r="K965" s="193"/>
    </row>
    <row r="966" spans="10:11" x14ac:dyDescent="0.25">
      <c r="J966" s="193" t="str">
        <f t="shared" si="72"/>
        <v>-</v>
      </c>
      <c r="K966" s="193"/>
    </row>
    <row r="967" spans="10:11" x14ac:dyDescent="0.25">
      <c r="J967" s="193" t="str">
        <f t="shared" si="72"/>
        <v>-</v>
      </c>
      <c r="K967" s="193"/>
    </row>
    <row r="968" spans="10:11" x14ac:dyDescent="0.25">
      <c r="J968" s="193" t="str">
        <f t="shared" si="72"/>
        <v>-</v>
      </c>
      <c r="K968" s="193"/>
    </row>
    <row r="969" spans="10:11" x14ac:dyDescent="0.25">
      <c r="J969" s="193" t="str">
        <f t="shared" si="72"/>
        <v>-</v>
      </c>
      <c r="K969" s="193"/>
    </row>
    <row r="970" spans="10:11" x14ac:dyDescent="0.25">
      <c r="J970" s="193" t="str">
        <f t="shared" si="72"/>
        <v>-</v>
      </c>
      <c r="K970" s="193"/>
    </row>
    <row r="971" spans="10:11" x14ac:dyDescent="0.25">
      <c r="J971" s="193" t="str">
        <f t="shared" si="72"/>
        <v>-</v>
      </c>
      <c r="K971" s="193"/>
    </row>
    <row r="972" spans="10:11" x14ac:dyDescent="0.25">
      <c r="J972" s="193" t="str">
        <f t="shared" si="72"/>
        <v>-</v>
      </c>
      <c r="K972" s="193"/>
    </row>
    <row r="973" spans="10:11" x14ac:dyDescent="0.25">
      <c r="J973" s="193" t="str">
        <f t="shared" si="72"/>
        <v>-</v>
      </c>
      <c r="K973" s="193"/>
    </row>
    <row r="974" spans="10:11" x14ac:dyDescent="0.25">
      <c r="J974" s="193" t="str">
        <f t="shared" si="72"/>
        <v>-</v>
      </c>
      <c r="K974" s="193"/>
    </row>
    <row r="975" spans="10:11" x14ac:dyDescent="0.25">
      <c r="J975" s="193" t="str">
        <f t="shared" si="72"/>
        <v>-</v>
      </c>
      <c r="K975" s="193"/>
    </row>
    <row r="976" spans="10:11" x14ac:dyDescent="0.25">
      <c r="J976" s="193" t="str">
        <f t="shared" si="72"/>
        <v>-</v>
      </c>
      <c r="K976" s="193"/>
    </row>
    <row r="977" spans="10:11" x14ac:dyDescent="0.25">
      <c r="J977" s="193" t="str">
        <f t="shared" si="72"/>
        <v>-</v>
      </c>
      <c r="K977" s="193"/>
    </row>
    <row r="978" spans="10:11" x14ac:dyDescent="0.25">
      <c r="J978" s="193" t="str">
        <f t="shared" si="72"/>
        <v>-</v>
      </c>
      <c r="K978" s="193"/>
    </row>
    <row r="979" spans="10:11" x14ac:dyDescent="0.25">
      <c r="J979" s="193" t="str">
        <f t="shared" si="72"/>
        <v>-</v>
      </c>
      <c r="K979" s="193"/>
    </row>
    <row r="980" spans="10:11" x14ac:dyDescent="0.25">
      <c r="J980" s="193" t="str">
        <f t="shared" si="72"/>
        <v>-</v>
      </c>
      <c r="K980" s="193"/>
    </row>
    <row r="981" spans="10:11" x14ac:dyDescent="0.25">
      <c r="J981" s="193" t="str">
        <f t="shared" si="72"/>
        <v>-</v>
      </c>
      <c r="K981" s="193"/>
    </row>
    <row r="982" spans="10:11" x14ac:dyDescent="0.25">
      <c r="J982" s="193" t="str">
        <f t="shared" si="72"/>
        <v>-</v>
      </c>
      <c r="K982" s="193"/>
    </row>
    <row r="983" spans="10:11" x14ac:dyDescent="0.25">
      <c r="J983" s="193" t="str">
        <f t="shared" si="72"/>
        <v>-</v>
      </c>
      <c r="K983" s="193"/>
    </row>
    <row r="984" spans="10:11" x14ac:dyDescent="0.25">
      <c r="J984" s="193" t="str">
        <f t="shared" si="72"/>
        <v>-</v>
      </c>
      <c r="K984" s="193"/>
    </row>
    <row r="985" spans="10:11" x14ac:dyDescent="0.25">
      <c r="J985" s="193" t="str">
        <f t="shared" si="72"/>
        <v>-</v>
      </c>
      <c r="K985" s="193"/>
    </row>
    <row r="986" spans="10:11" x14ac:dyDescent="0.25">
      <c r="J986" s="193" t="str">
        <f t="shared" si="72"/>
        <v>-</v>
      </c>
      <c r="K986" s="193"/>
    </row>
    <row r="987" spans="10:11" x14ac:dyDescent="0.25">
      <c r="J987" s="193" t="str">
        <f t="shared" si="72"/>
        <v>-</v>
      </c>
      <c r="K987" s="193"/>
    </row>
    <row r="988" spans="10:11" x14ac:dyDescent="0.25">
      <c r="J988" s="193" t="str">
        <f t="shared" si="72"/>
        <v>-</v>
      </c>
      <c r="K988" s="193"/>
    </row>
    <row r="989" spans="10:11" x14ac:dyDescent="0.25">
      <c r="J989" s="193" t="str">
        <f t="shared" si="72"/>
        <v>-</v>
      </c>
      <c r="K989" s="193"/>
    </row>
    <row r="990" spans="10:11" x14ac:dyDescent="0.25">
      <c r="J990" s="193" t="str">
        <f t="shared" si="72"/>
        <v>-</v>
      </c>
      <c r="K990" s="193"/>
    </row>
    <row r="991" spans="10:11" x14ac:dyDescent="0.25">
      <c r="J991" s="193" t="str">
        <f t="shared" si="72"/>
        <v>-</v>
      </c>
      <c r="K991" s="193"/>
    </row>
    <row r="992" spans="10:11" x14ac:dyDescent="0.25">
      <c r="J992" s="193" t="str">
        <f t="shared" si="72"/>
        <v>-</v>
      </c>
      <c r="K992" s="193"/>
    </row>
    <row r="993" spans="10:11" x14ac:dyDescent="0.25">
      <c r="J993" s="193" t="str">
        <f t="shared" si="72"/>
        <v>-</v>
      </c>
      <c r="K993" s="193"/>
    </row>
    <row r="994" spans="10:11" x14ac:dyDescent="0.25">
      <c r="J994" s="193" t="str">
        <f t="shared" si="72"/>
        <v>-</v>
      </c>
      <c r="K994" s="193"/>
    </row>
    <row r="995" spans="10:11" x14ac:dyDescent="0.25">
      <c r="J995" s="193" t="str">
        <f t="shared" si="72"/>
        <v>-</v>
      </c>
      <c r="K995" s="193"/>
    </row>
    <row r="996" spans="10:11" x14ac:dyDescent="0.25">
      <c r="J996" s="193" t="str">
        <f t="shared" si="72"/>
        <v>-</v>
      </c>
      <c r="K996" s="193"/>
    </row>
    <row r="997" spans="10:11" x14ac:dyDescent="0.25">
      <c r="J997" s="193" t="str">
        <f t="shared" si="72"/>
        <v>-</v>
      </c>
      <c r="K997" s="193"/>
    </row>
    <row r="998" spans="10:11" x14ac:dyDescent="0.25">
      <c r="J998" s="193" t="str">
        <f t="shared" si="72"/>
        <v>-</v>
      </c>
      <c r="K998" s="193"/>
    </row>
    <row r="999" spans="10:11" x14ac:dyDescent="0.25">
      <c r="J999" s="193" t="str">
        <f t="shared" si="72"/>
        <v>-</v>
      </c>
      <c r="K999" s="193"/>
    </row>
    <row r="1000" spans="10:11" x14ac:dyDescent="0.25">
      <c r="J1000" s="193" t="str">
        <f t="shared" si="72"/>
        <v>-</v>
      </c>
      <c r="K1000" s="193"/>
    </row>
    <row r="1001" spans="10:11" x14ac:dyDescent="0.25">
      <c r="J1001" s="193" t="str">
        <f t="shared" si="72"/>
        <v>-</v>
      </c>
      <c r="K1001" s="193"/>
    </row>
    <row r="1002" spans="10:11" x14ac:dyDescent="0.25">
      <c r="J1002" s="193" t="str">
        <f t="shared" si="72"/>
        <v>-</v>
      </c>
      <c r="K1002" s="193"/>
    </row>
    <row r="1003" spans="10:11" x14ac:dyDescent="0.25">
      <c r="J1003" s="193" t="str">
        <f t="shared" si="72"/>
        <v>-</v>
      </c>
      <c r="K1003" s="193"/>
    </row>
    <row r="1004" spans="10:11" x14ac:dyDescent="0.25">
      <c r="J1004" s="193" t="str">
        <f t="shared" si="72"/>
        <v>-</v>
      </c>
      <c r="K1004" s="193"/>
    </row>
    <row r="1005" spans="10:11" x14ac:dyDescent="0.25">
      <c r="J1005" s="193" t="str">
        <f t="shared" si="72"/>
        <v>-</v>
      </c>
    </row>
    <row r="1006" spans="10:11" x14ac:dyDescent="0.25">
      <c r="J1006" s="193" t="str">
        <f t="shared" si="72"/>
        <v>-</v>
      </c>
    </row>
    <row r="1007" spans="10:11" x14ac:dyDescent="0.25">
      <c r="J1007" s="193" t="str">
        <f t="shared" si="72"/>
        <v>-</v>
      </c>
    </row>
    <row r="1008" spans="10:11" x14ac:dyDescent="0.25">
      <c r="J1008" s="193" t="str">
        <f t="shared" si="72"/>
        <v>-</v>
      </c>
    </row>
    <row r="1009" spans="10:10" x14ac:dyDescent="0.25">
      <c r="J1009" s="193" t="str">
        <f t="shared" si="72"/>
        <v>-</v>
      </c>
    </row>
    <row r="1010" spans="10:10" x14ac:dyDescent="0.25">
      <c r="J1010" s="193" t="str">
        <f t="shared" si="72"/>
        <v>-</v>
      </c>
    </row>
    <row r="1011" spans="10:10" x14ac:dyDescent="0.25">
      <c r="J1011" s="193" t="str">
        <f t="shared" si="72"/>
        <v>-</v>
      </c>
    </row>
    <row r="1012" spans="10:10" x14ac:dyDescent="0.25">
      <c r="J1012" s="193" t="str">
        <f t="shared" si="72"/>
        <v>-</v>
      </c>
    </row>
    <row r="1013" spans="10:10" x14ac:dyDescent="0.25">
      <c r="J1013" s="193" t="str">
        <f t="shared" si="72"/>
        <v>-</v>
      </c>
    </row>
    <row r="1014" spans="10:10" x14ac:dyDescent="0.25">
      <c r="J1014" s="193" t="str">
        <f t="shared" si="72"/>
        <v>-</v>
      </c>
    </row>
    <row r="1015" spans="10:10" x14ac:dyDescent="0.25">
      <c r="J1015" s="193" t="str">
        <f t="shared" si="72"/>
        <v>-</v>
      </c>
    </row>
    <row r="1016" spans="10:10" x14ac:dyDescent="0.25">
      <c r="J1016" s="193" t="str">
        <f t="shared" si="72"/>
        <v>-</v>
      </c>
    </row>
    <row r="1017" spans="10:10" x14ac:dyDescent="0.25">
      <c r="J1017" s="193" t="str">
        <f t="shared" si="72"/>
        <v>-</v>
      </c>
    </row>
    <row r="1018" spans="10:10" x14ac:dyDescent="0.25">
      <c r="J1018" s="193" t="str">
        <f t="shared" si="72"/>
        <v>-</v>
      </c>
    </row>
    <row r="1019" spans="10:10" x14ac:dyDescent="0.25">
      <c r="J1019" s="193" t="str">
        <f t="shared" si="72"/>
        <v>-</v>
      </c>
    </row>
    <row r="1020" spans="10:10" x14ac:dyDescent="0.25">
      <c r="J1020" s="193" t="str">
        <f t="shared" si="72"/>
        <v>-</v>
      </c>
    </row>
    <row r="1021" spans="10:10" x14ac:dyDescent="0.25">
      <c r="J1021" s="193" t="str">
        <f t="shared" si="72"/>
        <v>-</v>
      </c>
    </row>
    <row r="1022" spans="10:10" x14ac:dyDescent="0.25">
      <c r="J1022" s="193" t="str">
        <f t="shared" si="72"/>
        <v>-</v>
      </c>
    </row>
    <row r="1023" spans="10:10" x14ac:dyDescent="0.25">
      <c r="J1023" s="193" t="str">
        <f t="shared" si="72"/>
        <v>-</v>
      </c>
    </row>
    <row r="1024" spans="10:10" x14ac:dyDescent="0.25">
      <c r="J1024" s="193" t="str">
        <f t="shared" si="72"/>
        <v>-</v>
      </c>
    </row>
    <row r="1025" spans="10:10" x14ac:dyDescent="0.25">
      <c r="J1025" s="193" t="str">
        <f t="shared" si="72"/>
        <v>-</v>
      </c>
    </row>
    <row r="1026" spans="10:10" x14ac:dyDescent="0.25">
      <c r="J1026" s="193" t="str">
        <f t="shared" si="72"/>
        <v>-</v>
      </c>
    </row>
    <row r="1027" spans="10:10" x14ac:dyDescent="0.25">
      <c r="J1027" s="193" t="str">
        <f t="shared" si="72"/>
        <v>-</v>
      </c>
    </row>
    <row r="1028" spans="10:10" x14ac:dyDescent="0.25">
      <c r="J1028" s="193" t="str">
        <f t="shared" si="72"/>
        <v>-</v>
      </c>
    </row>
    <row r="1029" spans="10:10" x14ac:dyDescent="0.25">
      <c r="J1029" s="193" t="str">
        <f t="shared" ref="J1029:J1092" si="73">CONCATENATE(H1029,"-",I1029)</f>
        <v>-</v>
      </c>
    </row>
    <row r="1030" spans="10:10" x14ac:dyDescent="0.25">
      <c r="J1030" s="193" t="str">
        <f t="shared" si="73"/>
        <v>-</v>
      </c>
    </row>
    <row r="1031" spans="10:10" x14ac:dyDescent="0.25">
      <c r="J1031" s="193" t="str">
        <f t="shared" si="73"/>
        <v>-</v>
      </c>
    </row>
    <row r="1032" spans="10:10" x14ac:dyDescent="0.25">
      <c r="J1032" s="193" t="str">
        <f t="shared" si="73"/>
        <v>-</v>
      </c>
    </row>
    <row r="1033" spans="10:10" x14ac:dyDescent="0.25">
      <c r="J1033" s="193" t="str">
        <f t="shared" si="73"/>
        <v>-</v>
      </c>
    </row>
    <row r="1034" spans="10:10" x14ac:dyDescent="0.25">
      <c r="J1034" s="193" t="str">
        <f t="shared" si="73"/>
        <v>-</v>
      </c>
    </row>
    <row r="1035" spans="10:10" x14ac:dyDescent="0.25">
      <c r="J1035" s="193" t="str">
        <f t="shared" si="73"/>
        <v>-</v>
      </c>
    </row>
    <row r="1036" spans="10:10" x14ac:dyDescent="0.25">
      <c r="J1036" s="193" t="str">
        <f t="shared" si="73"/>
        <v>-</v>
      </c>
    </row>
    <row r="1037" spans="10:10" x14ac:dyDescent="0.25">
      <c r="J1037" s="193" t="str">
        <f t="shared" si="73"/>
        <v>-</v>
      </c>
    </row>
    <row r="1038" spans="10:10" x14ac:dyDescent="0.25">
      <c r="J1038" s="193" t="str">
        <f t="shared" si="73"/>
        <v>-</v>
      </c>
    </row>
    <row r="1039" spans="10:10" x14ac:dyDescent="0.25">
      <c r="J1039" s="193" t="str">
        <f t="shared" si="73"/>
        <v>-</v>
      </c>
    </row>
    <row r="1040" spans="10:10" x14ac:dyDescent="0.25">
      <c r="J1040" s="193" t="str">
        <f t="shared" si="73"/>
        <v>-</v>
      </c>
    </row>
    <row r="1041" spans="10:10" x14ac:dyDescent="0.25">
      <c r="J1041" s="193" t="str">
        <f t="shared" si="73"/>
        <v>-</v>
      </c>
    </row>
    <row r="1042" spans="10:10" x14ac:dyDescent="0.25">
      <c r="J1042" s="193" t="str">
        <f t="shared" si="73"/>
        <v>-</v>
      </c>
    </row>
    <row r="1043" spans="10:10" x14ac:dyDescent="0.25">
      <c r="J1043" s="193" t="str">
        <f t="shared" si="73"/>
        <v>-</v>
      </c>
    </row>
    <row r="1044" spans="10:10" x14ac:dyDescent="0.25">
      <c r="J1044" s="193" t="str">
        <f t="shared" si="73"/>
        <v>-</v>
      </c>
    </row>
    <row r="1045" spans="10:10" x14ac:dyDescent="0.25">
      <c r="J1045" s="193" t="str">
        <f t="shared" si="73"/>
        <v>-</v>
      </c>
    </row>
    <row r="1046" spans="10:10" x14ac:dyDescent="0.25">
      <c r="J1046" s="193" t="str">
        <f t="shared" si="73"/>
        <v>-</v>
      </c>
    </row>
    <row r="1047" spans="10:10" x14ac:dyDescent="0.25">
      <c r="J1047" s="193" t="str">
        <f t="shared" si="73"/>
        <v>-</v>
      </c>
    </row>
    <row r="1048" spans="10:10" x14ac:dyDescent="0.25">
      <c r="J1048" s="193" t="str">
        <f t="shared" si="73"/>
        <v>-</v>
      </c>
    </row>
    <row r="1049" spans="10:10" x14ac:dyDescent="0.25">
      <c r="J1049" s="193" t="str">
        <f t="shared" si="73"/>
        <v>-</v>
      </c>
    </row>
    <row r="1050" spans="10:10" x14ac:dyDescent="0.25">
      <c r="J1050" s="193" t="str">
        <f t="shared" si="73"/>
        <v>-</v>
      </c>
    </row>
    <row r="1051" spans="10:10" x14ac:dyDescent="0.25">
      <c r="J1051" s="193" t="str">
        <f t="shared" si="73"/>
        <v>-</v>
      </c>
    </row>
    <row r="1052" spans="10:10" x14ac:dyDescent="0.25">
      <c r="J1052" s="193" t="str">
        <f t="shared" si="73"/>
        <v>-</v>
      </c>
    </row>
    <row r="1053" spans="10:10" x14ac:dyDescent="0.25">
      <c r="J1053" s="193" t="str">
        <f t="shared" si="73"/>
        <v>-</v>
      </c>
    </row>
    <row r="1054" spans="10:10" x14ac:dyDescent="0.25">
      <c r="J1054" s="193" t="str">
        <f t="shared" si="73"/>
        <v>-</v>
      </c>
    </row>
    <row r="1055" spans="10:10" x14ac:dyDescent="0.25">
      <c r="J1055" s="193" t="str">
        <f t="shared" si="73"/>
        <v>-</v>
      </c>
    </row>
    <row r="1056" spans="10:10" x14ac:dyDescent="0.25">
      <c r="J1056" s="193" t="str">
        <f t="shared" si="73"/>
        <v>-</v>
      </c>
    </row>
    <row r="1057" spans="10:10" x14ac:dyDescent="0.25">
      <c r="J1057" s="193" t="str">
        <f t="shared" si="73"/>
        <v>-</v>
      </c>
    </row>
    <row r="1058" spans="10:10" x14ac:dyDescent="0.25">
      <c r="J1058" s="193" t="str">
        <f t="shared" si="73"/>
        <v>-</v>
      </c>
    </row>
    <row r="1059" spans="10:10" x14ac:dyDescent="0.25">
      <c r="J1059" s="193" t="str">
        <f t="shared" si="73"/>
        <v>-</v>
      </c>
    </row>
    <row r="1060" spans="10:10" x14ac:dyDescent="0.25">
      <c r="J1060" s="193" t="str">
        <f t="shared" si="73"/>
        <v>-</v>
      </c>
    </row>
    <row r="1061" spans="10:10" x14ac:dyDescent="0.25">
      <c r="J1061" s="193" t="str">
        <f t="shared" si="73"/>
        <v>-</v>
      </c>
    </row>
    <row r="1062" spans="10:10" x14ac:dyDescent="0.25">
      <c r="J1062" s="193" t="str">
        <f t="shared" si="73"/>
        <v>-</v>
      </c>
    </row>
    <row r="1063" spans="10:10" x14ac:dyDescent="0.25">
      <c r="J1063" s="193" t="str">
        <f t="shared" si="73"/>
        <v>-</v>
      </c>
    </row>
    <row r="1064" spans="10:10" x14ac:dyDescent="0.25">
      <c r="J1064" s="193" t="str">
        <f t="shared" si="73"/>
        <v>-</v>
      </c>
    </row>
    <row r="1065" spans="10:10" x14ac:dyDescent="0.25">
      <c r="J1065" s="193" t="str">
        <f t="shared" si="73"/>
        <v>-</v>
      </c>
    </row>
    <row r="1066" spans="10:10" x14ac:dyDescent="0.25">
      <c r="J1066" s="193" t="str">
        <f t="shared" si="73"/>
        <v>-</v>
      </c>
    </row>
    <row r="1067" spans="10:10" x14ac:dyDescent="0.25">
      <c r="J1067" s="193" t="str">
        <f t="shared" si="73"/>
        <v>-</v>
      </c>
    </row>
    <row r="1068" spans="10:10" x14ac:dyDescent="0.25">
      <c r="J1068" s="193" t="str">
        <f t="shared" si="73"/>
        <v>-</v>
      </c>
    </row>
    <row r="1069" spans="10:10" x14ac:dyDescent="0.25">
      <c r="J1069" s="193" t="str">
        <f t="shared" si="73"/>
        <v>-</v>
      </c>
    </row>
    <row r="1070" spans="10:10" x14ac:dyDescent="0.25">
      <c r="J1070" s="193" t="str">
        <f t="shared" si="73"/>
        <v>-</v>
      </c>
    </row>
    <row r="1071" spans="10:10" x14ac:dyDescent="0.25">
      <c r="J1071" s="193" t="str">
        <f t="shared" si="73"/>
        <v>-</v>
      </c>
    </row>
    <row r="1072" spans="10:10" x14ac:dyDescent="0.25">
      <c r="J1072" s="193" t="str">
        <f t="shared" si="73"/>
        <v>-</v>
      </c>
    </row>
    <row r="1073" spans="10:10" x14ac:dyDescent="0.25">
      <c r="J1073" s="193" t="str">
        <f t="shared" si="73"/>
        <v>-</v>
      </c>
    </row>
    <row r="1074" spans="10:10" x14ac:dyDescent="0.25">
      <c r="J1074" s="193" t="str">
        <f t="shared" si="73"/>
        <v>-</v>
      </c>
    </row>
    <row r="1075" spans="10:10" x14ac:dyDescent="0.25">
      <c r="J1075" s="193" t="str">
        <f t="shared" si="73"/>
        <v>-</v>
      </c>
    </row>
    <row r="1076" spans="10:10" x14ac:dyDescent="0.25">
      <c r="J1076" s="193" t="str">
        <f t="shared" si="73"/>
        <v>-</v>
      </c>
    </row>
    <row r="1077" spans="10:10" x14ac:dyDescent="0.25">
      <c r="J1077" s="193" t="str">
        <f t="shared" si="73"/>
        <v>-</v>
      </c>
    </row>
    <row r="1078" spans="10:10" x14ac:dyDescent="0.25">
      <c r="J1078" s="193" t="str">
        <f t="shared" si="73"/>
        <v>-</v>
      </c>
    </row>
    <row r="1079" spans="10:10" x14ac:dyDescent="0.25">
      <c r="J1079" s="193" t="str">
        <f t="shared" si="73"/>
        <v>-</v>
      </c>
    </row>
    <row r="1080" spans="10:10" x14ac:dyDescent="0.25">
      <c r="J1080" s="193" t="str">
        <f t="shared" si="73"/>
        <v>-</v>
      </c>
    </row>
    <row r="1081" spans="10:10" x14ac:dyDescent="0.25">
      <c r="J1081" s="193" t="str">
        <f t="shared" si="73"/>
        <v>-</v>
      </c>
    </row>
    <row r="1082" spans="10:10" x14ac:dyDescent="0.25">
      <c r="J1082" s="193" t="str">
        <f t="shared" si="73"/>
        <v>-</v>
      </c>
    </row>
    <row r="1083" spans="10:10" x14ac:dyDescent="0.25">
      <c r="J1083" s="193" t="str">
        <f t="shared" si="73"/>
        <v>-</v>
      </c>
    </row>
    <row r="1084" spans="10:10" x14ac:dyDescent="0.25">
      <c r="J1084" s="193" t="str">
        <f t="shared" si="73"/>
        <v>-</v>
      </c>
    </row>
    <row r="1085" spans="10:10" x14ac:dyDescent="0.25">
      <c r="J1085" s="193" t="str">
        <f t="shared" si="73"/>
        <v>-</v>
      </c>
    </row>
    <row r="1086" spans="10:10" x14ac:dyDescent="0.25">
      <c r="J1086" s="193" t="str">
        <f t="shared" si="73"/>
        <v>-</v>
      </c>
    </row>
    <row r="1087" spans="10:10" x14ac:dyDescent="0.25">
      <c r="J1087" s="193" t="str">
        <f t="shared" si="73"/>
        <v>-</v>
      </c>
    </row>
    <row r="1088" spans="10:10" x14ac:dyDescent="0.25">
      <c r="J1088" s="193" t="str">
        <f t="shared" si="73"/>
        <v>-</v>
      </c>
    </row>
    <row r="1089" spans="10:10" x14ac:dyDescent="0.25">
      <c r="J1089" s="193" t="str">
        <f t="shared" si="73"/>
        <v>-</v>
      </c>
    </row>
    <row r="1090" spans="10:10" x14ac:dyDescent="0.25">
      <c r="J1090" s="193" t="str">
        <f t="shared" si="73"/>
        <v>-</v>
      </c>
    </row>
    <row r="1091" spans="10:10" x14ac:dyDescent="0.25">
      <c r="J1091" s="193" t="str">
        <f t="shared" si="73"/>
        <v>-</v>
      </c>
    </row>
    <row r="1092" spans="10:10" x14ac:dyDescent="0.25">
      <c r="J1092" s="193" t="str">
        <f t="shared" si="73"/>
        <v>-</v>
      </c>
    </row>
    <row r="1093" spans="10:10" x14ac:dyDescent="0.25">
      <c r="J1093" s="193" t="str">
        <f t="shared" ref="J1093:J1156" si="74">CONCATENATE(H1093,"-",I1093)</f>
        <v>-</v>
      </c>
    </row>
    <row r="1094" spans="10:10" x14ac:dyDescent="0.25">
      <c r="J1094" s="193" t="str">
        <f t="shared" si="74"/>
        <v>-</v>
      </c>
    </row>
    <row r="1095" spans="10:10" x14ac:dyDescent="0.25">
      <c r="J1095" s="193" t="str">
        <f t="shared" si="74"/>
        <v>-</v>
      </c>
    </row>
    <row r="1096" spans="10:10" x14ac:dyDescent="0.25">
      <c r="J1096" s="193" t="str">
        <f t="shared" si="74"/>
        <v>-</v>
      </c>
    </row>
    <row r="1097" spans="10:10" x14ac:dyDescent="0.25">
      <c r="J1097" s="193" t="str">
        <f t="shared" si="74"/>
        <v>-</v>
      </c>
    </row>
    <row r="1098" spans="10:10" x14ac:dyDescent="0.25">
      <c r="J1098" s="193" t="str">
        <f t="shared" si="74"/>
        <v>-</v>
      </c>
    </row>
    <row r="1099" spans="10:10" x14ac:dyDescent="0.25">
      <c r="J1099" s="193" t="str">
        <f t="shared" si="74"/>
        <v>-</v>
      </c>
    </row>
    <row r="1100" spans="10:10" x14ac:dyDescent="0.25">
      <c r="J1100" s="193" t="str">
        <f t="shared" si="74"/>
        <v>-</v>
      </c>
    </row>
    <row r="1101" spans="10:10" x14ac:dyDescent="0.25">
      <c r="J1101" s="193" t="str">
        <f t="shared" si="74"/>
        <v>-</v>
      </c>
    </row>
    <row r="1102" spans="10:10" x14ac:dyDescent="0.25">
      <c r="J1102" s="193" t="str">
        <f t="shared" si="74"/>
        <v>-</v>
      </c>
    </row>
    <row r="1103" spans="10:10" x14ac:dyDescent="0.25">
      <c r="J1103" s="193" t="str">
        <f t="shared" si="74"/>
        <v>-</v>
      </c>
    </row>
    <row r="1104" spans="10:10" x14ac:dyDescent="0.25">
      <c r="J1104" s="193" t="str">
        <f t="shared" si="74"/>
        <v>-</v>
      </c>
    </row>
    <row r="1105" spans="10:10" x14ac:dyDescent="0.25">
      <c r="J1105" s="193" t="str">
        <f t="shared" si="74"/>
        <v>-</v>
      </c>
    </row>
    <row r="1106" spans="10:10" x14ac:dyDescent="0.25">
      <c r="J1106" s="193" t="str">
        <f t="shared" si="74"/>
        <v>-</v>
      </c>
    </row>
    <row r="1107" spans="10:10" x14ac:dyDescent="0.25">
      <c r="J1107" s="193" t="str">
        <f t="shared" si="74"/>
        <v>-</v>
      </c>
    </row>
    <row r="1108" spans="10:10" x14ac:dyDescent="0.25">
      <c r="J1108" s="193" t="str">
        <f t="shared" si="74"/>
        <v>-</v>
      </c>
    </row>
    <row r="1109" spans="10:10" x14ac:dyDescent="0.25">
      <c r="J1109" s="193" t="str">
        <f t="shared" si="74"/>
        <v>-</v>
      </c>
    </row>
    <row r="1110" spans="10:10" x14ac:dyDescent="0.25">
      <c r="J1110" s="193" t="str">
        <f t="shared" si="74"/>
        <v>-</v>
      </c>
    </row>
    <row r="1111" spans="10:10" x14ac:dyDescent="0.25">
      <c r="J1111" s="193" t="str">
        <f t="shared" si="74"/>
        <v>-</v>
      </c>
    </row>
    <row r="1112" spans="10:10" x14ac:dyDescent="0.25">
      <c r="J1112" s="193" t="str">
        <f t="shared" si="74"/>
        <v>-</v>
      </c>
    </row>
    <row r="1113" spans="10:10" x14ac:dyDescent="0.25">
      <c r="J1113" s="193" t="str">
        <f t="shared" si="74"/>
        <v>-</v>
      </c>
    </row>
    <row r="1114" spans="10:10" x14ac:dyDescent="0.25">
      <c r="J1114" s="193" t="str">
        <f t="shared" si="74"/>
        <v>-</v>
      </c>
    </row>
    <row r="1115" spans="10:10" x14ac:dyDescent="0.25">
      <c r="J1115" s="193" t="str">
        <f t="shared" si="74"/>
        <v>-</v>
      </c>
    </row>
    <row r="1116" spans="10:10" x14ac:dyDescent="0.25">
      <c r="J1116" s="193" t="str">
        <f t="shared" si="74"/>
        <v>-</v>
      </c>
    </row>
    <row r="1117" spans="10:10" x14ac:dyDescent="0.25">
      <c r="J1117" s="193" t="str">
        <f t="shared" si="74"/>
        <v>-</v>
      </c>
    </row>
    <row r="1118" spans="10:10" x14ac:dyDescent="0.25">
      <c r="J1118" s="193" t="str">
        <f t="shared" si="74"/>
        <v>-</v>
      </c>
    </row>
    <row r="1119" spans="10:10" x14ac:dyDescent="0.25">
      <c r="J1119" s="193" t="str">
        <f t="shared" si="74"/>
        <v>-</v>
      </c>
    </row>
    <row r="1120" spans="10:10" x14ac:dyDescent="0.25">
      <c r="J1120" s="193" t="str">
        <f t="shared" si="74"/>
        <v>-</v>
      </c>
    </row>
    <row r="1121" spans="10:10" x14ac:dyDescent="0.25">
      <c r="J1121" s="193" t="str">
        <f t="shared" si="74"/>
        <v>-</v>
      </c>
    </row>
    <row r="1122" spans="10:10" x14ac:dyDescent="0.25">
      <c r="J1122" s="193" t="str">
        <f t="shared" si="74"/>
        <v>-</v>
      </c>
    </row>
    <row r="1123" spans="10:10" x14ac:dyDescent="0.25">
      <c r="J1123" s="193" t="str">
        <f t="shared" si="74"/>
        <v>-</v>
      </c>
    </row>
    <row r="1124" spans="10:10" x14ac:dyDescent="0.25">
      <c r="J1124" s="193" t="str">
        <f t="shared" si="74"/>
        <v>-</v>
      </c>
    </row>
    <row r="1125" spans="10:10" x14ac:dyDescent="0.25">
      <c r="J1125" s="193" t="str">
        <f t="shared" si="74"/>
        <v>-</v>
      </c>
    </row>
    <row r="1126" spans="10:10" x14ac:dyDescent="0.25">
      <c r="J1126" s="193" t="str">
        <f t="shared" si="74"/>
        <v>-</v>
      </c>
    </row>
    <row r="1127" spans="10:10" x14ac:dyDescent="0.25">
      <c r="J1127" s="193" t="str">
        <f t="shared" si="74"/>
        <v>-</v>
      </c>
    </row>
    <row r="1128" spans="10:10" x14ac:dyDescent="0.25">
      <c r="J1128" s="193" t="str">
        <f t="shared" si="74"/>
        <v>-</v>
      </c>
    </row>
    <row r="1129" spans="10:10" x14ac:dyDescent="0.25">
      <c r="J1129" s="193" t="str">
        <f t="shared" si="74"/>
        <v>-</v>
      </c>
    </row>
    <row r="1130" spans="10:10" x14ac:dyDescent="0.25">
      <c r="J1130" s="193" t="str">
        <f t="shared" si="74"/>
        <v>-</v>
      </c>
    </row>
    <row r="1131" spans="10:10" x14ac:dyDescent="0.25">
      <c r="J1131" s="193" t="str">
        <f t="shared" si="74"/>
        <v>-</v>
      </c>
    </row>
    <row r="1132" spans="10:10" x14ac:dyDescent="0.25">
      <c r="J1132" s="193" t="str">
        <f t="shared" si="74"/>
        <v>-</v>
      </c>
    </row>
    <row r="1133" spans="10:10" x14ac:dyDescent="0.25">
      <c r="J1133" s="193" t="str">
        <f t="shared" si="74"/>
        <v>-</v>
      </c>
    </row>
    <row r="1134" spans="10:10" x14ac:dyDescent="0.25">
      <c r="J1134" s="193" t="str">
        <f t="shared" si="74"/>
        <v>-</v>
      </c>
    </row>
    <row r="1135" spans="10:10" x14ac:dyDescent="0.25">
      <c r="J1135" s="193" t="str">
        <f t="shared" si="74"/>
        <v>-</v>
      </c>
    </row>
    <row r="1136" spans="10:10" x14ac:dyDescent="0.25">
      <c r="J1136" s="193" t="str">
        <f t="shared" si="74"/>
        <v>-</v>
      </c>
    </row>
    <row r="1137" spans="10:10" x14ac:dyDescent="0.25">
      <c r="J1137" s="193" t="str">
        <f t="shared" si="74"/>
        <v>-</v>
      </c>
    </row>
    <row r="1138" spans="10:10" x14ac:dyDescent="0.25">
      <c r="J1138" s="193" t="str">
        <f t="shared" si="74"/>
        <v>-</v>
      </c>
    </row>
    <row r="1139" spans="10:10" x14ac:dyDescent="0.25">
      <c r="J1139" s="193" t="str">
        <f t="shared" si="74"/>
        <v>-</v>
      </c>
    </row>
    <row r="1140" spans="10:10" x14ac:dyDescent="0.25">
      <c r="J1140" s="193" t="str">
        <f t="shared" si="74"/>
        <v>-</v>
      </c>
    </row>
    <row r="1141" spans="10:10" x14ac:dyDescent="0.25">
      <c r="J1141" s="193" t="str">
        <f t="shared" si="74"/>
        <v>-</v>
      </c>
    </row>
    <row r="1142" spans="10:10" x14ac:dyDescent="0.25">
      <c r="J1142" s="193" t="str">
        <f t="shared" si="74"/>
        <v>-</v>
      </c>
    </row>
    <row r="1143" spans="10:10" x14ac:dyDescent="0.25">
      <c r="J1143" s="193" t="str">
        <f t="shared" si="74"/>
        <v>-</v>
      </c>
    </row>
    <row r="1144" spans="10:10" x14ac:dyDescent="0.25">
      <c r="J1144" s="193" t="str">
        <f t="shared" si="74"/>
        <v>-</v>
      </c>
    </row>
    <row r="1145" spans="10:10" x14ac:dyDescent="0.25">
      <c r="J1145" s="193" t="str">
        <f t="shared" si="74"/>
        <v>-</v>
      </c>
    </row>
    <row r="1146" spans="10:10" x14ac:dyDescent="0.25">
      <c r="J1146" s="193" t="str">
        <f t="shared" si="74"/>
        <v>-</v>
      </c>
    </row>
    <row r="1147" spans="10:10" x14ac:dyDescent="0.25">
      <c r="J1147" s="193" t="str">
        <f t="shared" si="74"/>
        <v>-</v>
      </c>
    </row>
    <row r="1148" spans="10:10" x14ac:dyDescent="0.25">
      <c r="J1148" s="193" t="str">
        <f t="shared" si="74"/>
        <v>-</v>
      </c>
    </row>
    <row r="1149" spans="10:10" x14ac:dyDescent="0.25">
      <c r="J1149" s="193" t="str">
        <f t="shared" si="74"/>
        <v>-</v>
      </c>
    </row>
    <row r="1150" spans="10:10" x14ac:dyDescent="0.25">
      <c r="J1150" s="193" t="str">
        <f t="shared" si="74"/>
        <v>-</v>
      </c>
    </row>
    <row r="1151" spans="10:10" x14ac:dyDescent="0.25">
      <c r="J1151" s="193" t="str">
        <f t="shared" si="74"/>
        <v>-</v>
      </c>
    </row>
    <row r="1152" spans="10:10" x14ac:dyDescent="0.25">
      <c r="J1152" s="193" t="str">
        <f t="shared" si="74"/>
        <v>-</v>
      </c>
    </row>
    <row r="1153" spans="10:10" x14ac:dyDescent="0.25">
      <c r="J1153" s="193" t="str">
        <f t="shared" si="74"/>
        <v>-</v>
      </c>
    </row>
    <row r="1154" spans="10:10" x14ac:dyDescent="0.25">
      <c r="J1154" s="193" t="str">
        <f t="shared" si="74"/>
        <v>-</v>
      </c>
    </row>
    <row r="1155" spans="10:10" x14ac:dyDescent="0.25">
      <c r="J1155" s="193" t="str">
        <f t="shared" si="74"/>
        <v>-</v>
      </c>
    </row>
    <row r="1156" spans="10:10" x14ac:dyDescent="0.25">
      <c r="J1156" s="193" t="str">
        <f t="shared" si="74"/>
        <v>-</v>
      </c>
    </row>
    <row r="1157" spans="10:10" x14ac:dyDescent="0.25">
      <c r="J1157" s="193" t="str">
        <f t="shared" ref="J1157:J1220" si="75">CONCATENATE(H1157,"-",I1157)</f>
        <v>-</v>
      </c>
    </row>
    <row r="1158" spans="10:10" x14ac:dyDescent="0.25">
      <c r="J1158" s="193" t="str">
        <f t="shared" si="75"/>
        <v>-</v>
      </c>
    </row>
    <row r="1159" spans="10:10" x14ac:dyDescent="0.25">
      <c r="J1159" s="193" t="str">
        <f t="shared" si="75"/>
        <v>-</v>
      </c>
    </row>
    <row r="1160" spans="10:10" x14ac:dyDescent="0.25">
      <c r="J1160" s="193" t="str">
        <f t="shared" si="75"/>
        <v>-</v>
      </c>
    </row>
    <row r="1161" spans="10:10" x14ac:dyDescent="0.25">
      <c r="J1161" s="193" t="str">
        <f t="shared" si="75"/>
        <v>-</v>
      </c>
    </row>
    <row r="1162" spans="10:10" x14ac:dyDescent="0.25">
      <c r="J1162" s="193" t="str">
        <f t="shared" si="75"/>
        <v>-</v>
      </c>
    </row>
    <row r="1163" spans="10:10" x14ac:dyDescent="0.25">
      <c r="J1163" s="193" t="str">
        <f t="shared" si="75"/>
        <v>-</v>
      </c>
    </row>
    <row r="1164" spans="10:10" x14ac:dyDescent="0.25">
      <c r="J1164" s="193" t="str">
        <f t="shared" si="75"/>
        <v>-</v>
      </c>
    </row>
    <row r="1165" spans="10:10" x14ac:dyDescent="0.25">
      <c r="J1165" s="193" t="str">
        <f t="shared" si="75"/>
        <v>-</v>
      </c>
    </row>
    <row r="1166" spans="10:10" x14ac:dyDescent="0.25">
      <c r="J1166" s="193" t="str">
        <f t="shared" si="75"/>
        <v>-</v>
      </c>
    </row>
    <row r="1167" spans="10:10" x14ac:dyDescent="0.25">
      <c r="J1167" s="193" t="str">
        <f t="shared" si="75"/>
        <v>-</v>
      </c>
    </row>
    <row r="1168" spans="10:10" x14ac:dyDescent="0.25">
      <c r="J1168" s="193" t="str">
        <f t="shared" si="75"/>
        <v>-</v>
      </c>
    </row>
    <row r="1169" spans="10:10" x14ac:dyDescent="0.25">
      <c r="J1169" s="193" t="str">
        <f t="shared" si="75"/>
        <v>-</v>
      </c>
    </row>
    <row r="1170" spans="10:10" x14ac:dyDescent="0.25">
      <c r="J1170" s="193" t="str">
        <f t="shared" si="75"/>
        <v>-</v>
      </c>
    </row>
    <row r="1171" spans="10:10" x14ac:dyDescent="0.25">
      <c r="J1171" s="193" t="str">
        <f t="shared" si="75"/>
        <v>-</v>
      </c>
    </row>
    <row r="1172" spans="10:10" x14ac:dyDescent="0.25">
      <c r="J1172" s="193" t="str">
        <f t="shared" si="75"/>
        <v>-</v>
      </c>
    </row>
    <row r="1173" spans="10:10" x14ac:dyDescent="0.25">
      <c r="J1173" s="193" t="str">
        <f t="shared" si="75"/>
        <v>-</v>
      </c>
    </row>
    <row r="1174" spans="10:10" x14ac:dyDescent="0.25">
      <c r="J1174" s="193" t="str">
        <f t="shared" si="75"/>
        <v>-</v>
      </c>
    </row>
    <row r="1175" spans="10:10" x14ac:dyDescent="0.25">
      <c r="J1175" s="193" t="str">
        <f t="shared" si="75"/>
        <v>-</v>
      </c>
    </row>
    <row r="1176" spans="10:10" x14ac:dyDescent="0.25">
      <c r="J1176" s="193" t="str">
        <f t="shared" si="75"/>
        <v>-</v>
      </c>
    </row>
    <row r="1177" spans="10:10" x14ac:dyDescent="0.25">
      <c r="J1177" s="193" t="str">
        <f t="shared" si="75"/>
        <v>-</v>
      </c>
    </row>
    <row r="1178" spans="10:10" x14ac:dyDescent="0.25">
      <c r="J1178" s="193" t="str">
        <f t="shared" si="75"/>
        <v>-</v>
      </c>
    </row>
    <row r="1179" spans="10:10" x14ac:dyDescent="0.25">
      <c r="J1179" s="193" t="str">
        <f t="shared" si="75"/>
        <v>-</v>
      </c>
    </row>
    <row r="1180" spans="10:10" x14ac:dyDescent="0.25">
      <c r="J1180" s="193" t="str">
        <f t="shared" si="75"/>
        <v>-</v>
      </c>
    </row>
    <row r="1181" spans="10:10" x14ac:dyDescent="0.25">
      <c r="J1181" s="193" t="str">
        <f t="shared" si="75"/>
        <v>-</v>
      </c>
    </row>
    <row r="1182" spans="10:10" x14ac:dyDescent="0.25">
      <c r="J1182" s="193" t="str">
        <f t="shared" si="75"/>
        <v>-</v>
      </c>
    </row>
    <row r="1183" spans="10:10" x14ac:dyDescent="0.25">
      <c r="J1183" s="193" t="str">
        <f t="shared" si="75"/>
        <v>-</v>
      </c>
    </row>
    <row r="1184" spans="10:10" x14ac:dyDescent="0.25">
      <c r="J1184" s="193" t="str">
        <f t="shared" si="75"/>
        <v>-</v>
      </c>
    </row>
    <row r="1185" spans="10:10" x14ac:dyDescent="0.25">
      <c r="J1185" s="193" t="str">
        <f t="shared" si="75"/>
        <v>-</v>
      </c>
    </row>
    <row r="1186" spans="10:10" x14ac:dyDescent="0.25">
      <c r="J1186" s="193" t="str">
        <f t="shared" si="75"/>
        <v>-</v>
      </c>
    </row>
    <row r="1187" spans="10:10" x14ac:dyDescent="0.25">
      <c r="J1187" s="193" t="str">
        <f t="shared" si="75"/>
        <v>-</v>
      </c>
    </row>
    <row r="1188" spans="10:10" x14ac:dyDescent="0.25">
      <c r="J1188" s="193" t="str">
        <f t="shared" si="75"/>
        <v>-</v>
      </c>
    </row>
    <row r="1189" spans="10:10" x14ac:dyDescent="0.25">
      <c r="J1189" s="193" t="str">
        <f t="shared" si="75"/>
        <v>-</v>
      </c>
    </row>
    <row r="1190" spans="10:10" x14ac:dyDescent="0.25">
      <c r="J1190" s="193" t="str">
        <f t="shared" si="75"/>
        <v>-</v>
      </c>
    </row>
    <row r="1191" spans="10:10" x14ac:dyDescent="0.25">
      <c r="J1191" s="193" t="str">
        <f t="shared" si="75"/>
        <v>-</v>
      </c>
    </row>
    <row r="1192" spans="10:10" x14ac:dyDescent="0.25">
      <c r="J1192" s="193" t="str">
        <f t="shared" si="75"/>
        <v>-</v>
      </c>
    </row>
    <row r="1193" spans="10:10" x14ac:dyDescent="0.25">
      <c r="J1193" s="193" t="str">
        <f t="shared" si="75"/>
        <v>-</v>
      </c>
    </row>
    <row r="1194" spans="10:10" x14ac:dyDescent="0.25">
      <c r="J1194" s="193" t="str">
        <f t="shared" si="75"/>
        <v>-</v>
      </c>
    </row>
    <row r="1195" spans="10:10" x14ac:dyDescent="0.25">
      <c r="J1195" s="193" t="str">
        <f t="shared" si="75"/>
        <v>-</v>
      </c>
    </row>
    <row r="1196" spans="10:10" x14ac:dyDescent="0.25">
      <c r="J1196" s="193" t="str">
        <f t="shared" si="75"/>
        <v>-</v>
      </c>
    </row>
    <row r="1197" spans="10:10" x14ac:dyDescent="0.25">
      <c r="J1197" s="193" t="str">
        <f t="shared" si="75"/>
        <v>-</v>
      </c>
    </row>
    <row r="1198" spans="10:10" x14ac:dyDescent="0.25">
      <c r="J1198" s="193" t="str">
        <f t="shared" si="75"/>
        <v>-</v>
      </c>
    </row>
    <row r="1199" spans="10:10" x14ac:dyDescent="0.25">
      <c r="J1199" s="193" t="str">
        <f t="shared" si="75"/>
        <v>-</v>
      </c>
    </row>
    <row r="1200" spans="10:10" x14ac:dyDescent="0.25">
      <c r="J1200" s="193" t="str">
        <f t="shared" si="75"/>
        <v>-</v>
      </c>
    </row>
    <row r="1201" spans="10:10" x14ac:dyDescent="0.25">
      <c r="J1201" s="193" t="str">
        <f t="shared" si="75"/>
        <v>-</v>
      </c>
    </row>
    <row r="1202" spans="10:10" x14ac:dyDescent="0.25">
      <c r="J1202" s="193" t="str">
        <f t="shared" si="75"/>
        <v>-</v>
      </c>
    </row>
    <row r="1203" spans="10:10" x14ac:dyDescent="0.25">
      <c r="J1203" s="193" t="str">
        <f t="shared" si="75"/>
        <v>-</v>
      </c>
    </row>
    <row r="1204" spans="10:10" x14ac:dyDescent="0.25">
      <c r="J1204" s="193" t="str">
        <f t="shared" si="75"/>
        <v>-</v>
      </c>
    </row>
    <row r="1205" spans="10:10" x14ac:dyDescent="0.25">
      <c r="J1205" s="193" t="str">
        <f t="shared" si="75"/>
        <v>-</v>
      </c>
    </row>
    <row r="1206" spans="10:10" x14ac:dyDescent="0.25">
      <c r="J1206" s="193" t="str">
        <f t="shared" si="75"/>
        <v>-</v>
      </c>
    </row>
    <row r="1207" spans="10:10" x14ac:dyDescent="0.25">
      <c r="J1207" s="193" t="str">
        <f t="shared" si="75"/>
        <v>-</v>
      </c>
    </row>
    <row r="1208" spans="10:10" x14ac:dyDescent="0.25">
      <c r="J1208" s="193" t="str">
        <f t="shared" si="75"/>
        <v>-</v>
      </c>
    </row>
    <row r="1209" spans="10:10" x14ac:dyDescent="0.25">
      <c r="J1209" s="193" t="str">
        <f t="shared" si="75"/>
        <v>-</v>
      </c>
    </row>
    <row r="1210" spans="10:10" x14ac:dyDescent="0.25">
      <c r="J1210" s="193" t="str">
        <f t="shared" si="75"/>
        <v>-</v>
      </c>
    </row>
    <row r="1211" spans="10:10" x14ac:dyDescent="0.25">
      <c r="J1211" s="193" t="str">
        <f t="shared" si="75"/>
        <v>-</v>
      </c>
    </row>
    <row r="1212" spans="10:10" x14ac:dyDescent="0.25">
      <c r="J1212" s="193" t="str">
        <f t="shared" si="75"/>
        <v>-</v>
      </c>
    </row>
    <row r="1213" spans="10:10" x14ac:dyDescent="0.25">
      <c r="J1213" s="193" t="str">
        <f t="shared" si="75"/>
        <v>-</v>
      </c>
    </row>
    <row r="1214" spans="10:10" x14ac:dyDescent="0.25">
      <c r="J1214" s="193" t="str">
        <f t="shared" si="75"/>
        <v>-</v>
      </c>
    </row>
    <row r="1215" spans="10:10" x14ac:dyDescent="0.25">
      <c r="J1215" s="193" t="str">
        <f t="shared" si="75"/>
        <v>-</v>
      </c>
    </row>
    <row r="1216" spans="10:10" x14ac:dyDescent="0.25">
      <c r="J1216" s="193" t="str">
        <f t="shared" si="75"/>
        <v>-</v>
      </c>
    </row>
    <row r="1217" spans="10:10" x14ac:dyDescent="0.25">
      <c r="J1217" s="193" t="str">
        <f t="shared" si="75"/>
        <v>-</v>
      </c>
    </row>
    <row r="1218" spans="10:10" x14ac:dyDescent="0.25">
      <c r="J1218" s="193" t="str">
        <f t="shared" si="75"/>
        <v>-</v>
      </c>
    </row>
    <row r="1219" spans="10:10" x14ac:dyDescent="0.25">
      <c r="J1219" s="193" t="str">
        <f t="shared" si="75"/>
        <v>-</v>
      </c>
    </row>
    <row r="1220" spans="10:10" x14ac:dyDescent="0.25">
      <c r="J1220" s="193" t="str">
        <f t="shared" si="75"/>
        <v>-</v>
      </c>
    </row>
    <row r="1221" spans="10:10" x14ac:dyDescent="0.25">
      <c r="J1221" s="193" t="str">
        <f t="shared" ref="J1221:J1284" si="76">CONCATENATE(H1221,"-",I1221)</f>
        <v>-</v>
      </c>
    </row>
    <row r="1222" spans="10:10" x14ac:dyDescent="0.25">
      <c r="J1222" s="193" t="str">
        <f t="shared" si="76"/>
        <v>-</v>
      </c>
    </row>
    <row r="1223" spans="10:10" x14ac:dyDescent="0.25">
      <c r="J1223" s="193" t="str">
        <f t="shared" si="76"/>
        <v>-</v>
      </c>
    </row>
    <row r="1224" spans="10:10" x14ac:dyDescent="0.25">
      <c r="J1224" s="193" t="str">
        <f t="shared" si="76"/>
        <v>-</v>
      </c>
    </row>
    <row r="1225" spans="10:10" x14ac:dyDescent="0.25">
      <c r="J1225" s="193" t="str">
        <f t="shared" si="76"/>
        <v>-</v>
      </c>
    </row>
    <row r="1226" spans="10:10" x14ac:dyDescent="0.25">
      <c r="J1226" s="193" t="str">
        <f t="shared" si="76"/>
        <v>-</v>
      </c>
    </row>
    <row r="1227" spans="10:10" x14ac:dyDescent="0.25">
      <c r="J1227" s="193" t="str">
        <f t="shared" si="76"/>
        <v>-</v>
      </c>
    </row>
    <row r="1228" spans="10:10" x14ac:dyDescent="0.25">
      <c r="J1228" s="193" t="str">
        <f t="shared" si="76"/>
        <v>-</v>
      </c>
    </row>
    <row r="1229" spans="10:10" x14ac:dyDescent="0.25">
      <c r="J1229" s="193" t="str">
        <f t="shared" si="76"/>
        <v>-</v>
      </c>
    </row>
    <row r="1230" spans="10:10" x14ac:dyDescent="0.25">
      <c r="J1230" s="193" t="str">
        <f t="shared" si="76"/>
        <v>-</v>
      </c>
    </row>
    <row r="1231" spans="10:10" x14ac:dyDescent="0.25">
      <c r="J1231" s="193" t="str">
        <f t="shared" si="76"/>
        <v>-</v>
      </c>
    </row>
    <row r="1232" spans="10:10" x14ac:dyDescent="0.25">
      <c r="J1232" s="193" t="str">
        <f t="shared" si="76"/>
        <v>-</v>
      </c>
    </row>
    <row r="1233" spans="10:10" x14ac:dyDescent="0.25">
      <c r="J1233" s="193" t="str">
        <f t="shared" si="76"/>
        <v>-</v>
      </c>
    </row>
    <row r="1234" spans="10:10" x14ac:dyDescent="0.25">
      <c r="J1234" s="193" t="str">
        <f t="shared" si="76"/>
        <v>-</v>
      </c>
    </row>
    <row r="1235" spans="10:10" x14ac:dyDescent="0.25">
      <c r="J1235" s="193" t="str">
        <f t="shared" si="76"/>
        <v>-</v>
      </c>
    </row>
    <row r="1236" spans="10:10" x14ac:dyDescent="0.25">
      <c r="J1236" s="193" t="str">
        <f t="shared" si="76"/>
        <v>-</v>
      </c>
    </row>
    <row r="1237" spans="10:10" x14ac:dyDescent="0.25">
      <c r="J1237" s="193" t="str">
        <f t="shared" si="76"/>
        <v>-</v>
      </c>
    </row>
    <row r="1238" spans="10:10" x14ac:dyDescent="0.25">
      <c r="J1238" s="193" t="str">
        <f t="shared" si="76"/>
        <v>-</v>
      </c>
    </row>
    <row r="1239" spans="10:10" x14ac:dyDescent="0.25">
      <c r="J1239" s="193" t="str">
        <f t="shared" si="76"/>
        <v>-</v>
      </c>
    </row>
    <row r="1240" spans="10:10" x14ac:dyDescent="0.25">
      <c r="J1240" s="193" t="str">
        <f t="shared" si="76"/>
        <v>-</v>
      </c>
    </row>
    <row r="1241" spans="10:10" x14ac:dyDescent="0.25">
      <c r="J1241" s="193" t="str">
        <f t="shared" si="76"/>
        <v>-</v>
      </c>
    </row>
    <row r="1242" spans="10:10" x14ac:dyDescent="0.25">
      <c r="J1242" s="193" t="str">
        <f t="shared" si="76"/>
        <v>-</v>
      </c>
    </row>
    <row r="1243" spans="10:10" x14ac:dyDescent="0.25">
      <c r="J1243" s="193" t="str">
        <f t="shared" si="76"/>
        <v>-</v>
      </c>
    </row>
    <row r="1244" spans="10:10" x14ac:dyDescent="0.25">
      <c r="J1244" s="193" t="str">
        <f t="shared" si="76"/>
        <v>-</v>
      </c>
    </row>
    <row r="1245" spans="10:10" x14ac:dyDescent="0.25">
      <c r="J1245" s="193" t="str">
        <f t="shared" si="76"/>
        <v>-</v>
      </c>
    </row>
    <row r="1246" spans="10:10" x14ac:dyDescent="0.25">
      <c r="J1246" s="193" t="str">
        <f t="shared" si="76"/>
        <v>-</v>
      </c>
    </row>
    <row r="1247" spans="10:10" x14ac:dyDescent="0.25">
      <c r="J1247" s="193" t="str">
        <f t="shared" si="76"/>
        <v>-</v>
      </c>
    </row>
    <row r="1248" spans="10:10" x14ac:dyDescent="0.25">
      <c r="J1248" s="193" t="str">
        <f t="shared" si="76"/>
        <v>-</v>
      </c>
    </row>
    <row r="1249" spans="10:10" x14ac:dyDescent="0.25">
      <c r="J1249" s="193" t="str">
        <f t="shared" si="76"/>
        <v>-</v>
      </c>
    </row>
    <row r="1250" spans="10:10" x14ac:dyDescent="0.25">
      <c r="J1250" s="193" t="str">
        <f t="shared" si="76"/>
        <v>-</v>
      </c>
    </row>
    <row r="1251" spans="10:10" x14ac:dyDescent="0.25">
      <c r="J1251" s="193" t="str">
        <f t="shared" si="76"/>
        <v>-</v>
      </c>
    </row>
    <row r="1252" spans="10:10" x14ac:dyDescent="0.25">
      <c r="J1252" s="193" t="str">
        <f t="shared" si="76"/>
        <v>-</v>
      </c>
    </row>
    <row r="1253" spans="10:10" x14ac:dyDescent="0.25">
      <c r="J1253" s="193" t="str">
        <f t="shared" si="76"/>
        <v>-</v>
      </c>
    </row>
    <row r="1254" spans="10:10" x14ac:dyDescent="0.25">
      <c r="J1254" s="193" t="str">
        <f t="shared" si="76"/>
        <v>-</v>
      </c>
    </row>
    <row r="1255" spans="10:10" x14ac:dyDescent="0.25">
      <c r="J1255" s="193" t="str">
        <f t="shared" si="76"/>
        <v>-</v>
      </c>
    </row>
    <row r="1256" spans="10:10" x14ac:dyDescent="0.25">
      <c r="J1256" s="193" t="str">
        <f t="shared" si="76"/>
        <v>-</v>
      </c>
    </row>
    <row r="1257" spans="10:10" x14ac:dyDescent="0.25">
      <c r="J1257" s="193" t="str">
        <f t="shared" si="76"/>
        <v>-</v>
      </c>
    </row>
    <row r="1258" spans="10:10" x14ac:dyDescent="0.25">
      <c r="J1258" s="193" t="str">
        <f t="shared" si="76"/>
        <v>-</v>
      </c>
    </row>
    <row r="1259" spans="10:10" x14ac:dyDescent="0.25">
      <c r="J1259" s="193" t="str">
        <f t="shared" si="76"/>
        <v>-</v>
      </c>
    </row>
    <row r="1260" spans="10:10" x14ac:dyDescent="0.25">
      <c r="J1260" s="193" t="str">
        <f t="shared" si="76"/>
        <v>-</v>
      </c>
    </row>
    <row r="1261" spans="10:10" x14ac:dyDescent="0.25">
      <c r="J1261" s="193" t="str">
        <f t="shared" si="76"/>
        <v>-</v>
      </c>
    </row>
    <row r="1262" spans="10:10" x14ac:dyDescent="0.25">
      <c r="J1262" s="193" t="str">
        <f t="shared" si="76"/>
        <v>-</v>
      </c>
    </row>
    <row r="1263" spans="10:10" x14ac:dyDescent="0.25">
      <c r="J1263" s="193" t="str">
        <f t="shared" si="76"/>
        <v>-</v>
      </c>
    </row>
    <row r="1264" spans="10:10" x14ac:dyDescent="0.25">
      <c r="J1264" s="193" t="str">
        <f t="shared" si="76"/>
        <v>-</v>
      </c>
    </row>
    <row r="1265" spans="10:10" x14ac:dyDescent="0.25">
      <c r="J1265" s="193" t="str">
        <f t="shared" si="76"/>
        <v>-</v>
      </c>
    </row>
    <row r="1266" spans="10:10" x14ac:dyDescent="0.25">
      <c r="J1266" s="193" t="str">
        <f t="shared" si="76"/>
        <v>-</v>
      </c>
    </row>
    <row r="1267" spans="10:10" x14ac:dyDescent="0.25">
      <c r="J1267" s="193" t="str">
        <f t="shared" si="76"/>
        <v>-</v>
      </c>
    </row>
    <row r="1268" spans="10:10" x14ac:dyDescent="0.25">
      <c r="J1268" s="193" t="str">
        <f t="shared" si="76"/>
        <v>-</v>
      </c>
    </row>
    <row r="1269" spans="10:10" x14ac:dyDescent="0.25">
      <c r="J1269" s="193" t="str">
        <f t="shared" si="76"/>
        <v>-</v>
      </c>
    </row>
    <row r="1270" spans="10:10" x14ac:dyDescent="0.25">
      <c r="J1270" s="193" t="str">
        <f t="shared" si="76"/>
        <v>-</v>
      </c>
    </row>
    <row r="1271" spans="10:10" x14ac:dyDescent="0.25">
      <c r="J1271" s="193" t="str">
        <f t="shared" si="76"/>
        <v>-</v>
      </c>
    </row>
    <row r="1272" spans="10:10" x14ac:dyDescent="0.25">
      <c r="J1272" s="193" t="str">
        <f t="shared" si="76"/>
        <v>-</v>
      </c>
    </row>
    <row r="1273" spans="10:10" x14ac:dyDescent="0.25">
      <c r="J1273" s="193" t="str">
        <f t="shared" si="76"/>
        <v>-</v>
      </c>
    </row>
    <row r="1274" spans="10:10" x14ac:dyDescent="0.25">
      <c r="J1274" s="193" t="str">
        <f t="shared" si="76"/>
        <v>-</v>
      </c>
    </row>
    <row r="1275" spans="10:10" x14ac:dyDescent="0.25">
      <c r="J1275" s="193" t="str">
        <f t="shared" si="76"/>
        <v>-</v>
      </c>
    </row>
    <row r="1276" spans="10:10" x14ac:dyDescent="0.25">
      <c r="J1276" s="193" t="str">
        <f t="shared" si="76"/>
        <v>-</v>
      </c>
    </row>
    <row r="1277" spans="10:10" x14ac:dyDescent="0.25">
      <c r="J1277" s="193" t="str">
        <f t="shared" si="76"/>
        <v>-</v>
      </c>
    </row>
    <row r="1278" spans="10:10" x14ac:dyDescent="0.25">
      <c r="J1278" s="193" t="str">
        <f t="shared" si="76"/>
        <v>-</v>
      </c>
    </row>
    <row r="1279" spans="10:10" x14ac:dyDescent="0.25">
      <c r="J1279" s="193" t="str">
        <f t="shared" si="76"/>
        <v>-</v>
      </c>
    </row>
    <row r="1280" spans="10:10" x14ac:dyDescent="0.25">
      <c r="J1280" s="193" t="str">
        <f t="shared" si="76"/>
        <v>-</v>
      </c>
    </row>
    <row r="1281" spans="10:10" x14ac:dyDescent="0.25">
      <c r="J1281" s="193" t="str">
        <f t="shared" si="76"/>
        <v>-</v>
      </c>
    </row>
    <row r="1282" spans="10:10" x14ac:dyDescent="0.25">
      <c r="J1282" s="193" t="str">
        <f t="shared" si="76"/>
        <v>-</v>
      </c>
    </row>
    <row r="1283" spans="10:10" x14ac:dyDescent="0.25">
      <c r="J1283" s="193" t="str">
        <f t="shared" si="76"/>
        <v>-</v>
      </c>
    </row>
    <row r="1284" spans="10:10" x14ac:dyDescent="0.25">
      <c r="J1284" s="193" t="str">
        <f t="shared" si="76"/>
        <v>-</v>
      </c>
    </row>
    <row r="1285" spans="10:10" x14ac:dyDescent="0.25">
      <c r="J1285" s="193" t="str">
        <f t="shared" ref="J1285:J1348" si="77">CONCATENATE(H1285,"-",I1285)</f>
        <v>-</v>
      </c>
    </row>
    <row r="1286" spans="10:10" x14ac:dyDescent="0.25">
      <c r="J1286" s="193" t="str">
        <f t="shared" si="77"/>
        <v>-</v>
      </c>
    </row>
    <row r="1287" spans="10:10" x14ac:dyDescent="0.25">
      <c r="J1287" s="193" t="str">
        <f t="shared" si="77"/>
        <v>-</v>
      </c>
    </row>
    <row r="1288" spans="10:10" x14ac:dyDescent="0.25">
      <c r="J1288" s="193" t="str">
        <f t="shared" si="77"/>
        <v>-</v>
      </c>
    </row>
    <row r="1289" spans="10:10" x14ac:dyDescent="0.25">
      <c r="J1289" s="193" t="str">
        <f t="shared" si="77"/>
        <v>-</v>
      </c>
    </row>
    <row r="1290" spans="10:10" x14ac:dyDescent="0.25">
      <c r="J1290" s="193" t="str">
        <f t="shared" si="77"/>
        <v>-</v>
      </c>
    </row>
    <row r="1291" spans="10:10" x14ac:dyDescent="0.25">
      <c r="J1291" s="193" t="str">
        <f t="shared" si="77"/>
        <v>-</v>
      </c>
    </row>
    <row r="1292" spans="10:10" x14ac:dyDescent="0.25">
      <c r="J1292" s="193" t="str">
        <f t="shared" si="77"/>
        <v>-</v>
      </c>
    </row>
    <row r="1293" spans="10:10" x14ac:dyDescent="0.25">
      <c r="J1293" s="193" t="str">
        <f t="shared" si="77"/>
        <v>-</v>
      </c>
    </row>
    <row r="1294" spans="10:10" x14ac:dyDescent="0.25">
      <c r="J1294" s="193" t="str">
        <f t="shared" si="77"/>
        <v>-</v>
      </c>
    </row>
    <row r="1295" spans="10:10" x14ac:dyDescent="0.25">
      <c r="J1295" s="193" t="str">
        <f t="shared" si="77"/>
        <v>-</v>
      </c>
    </row>
    <row r="1296" spans="10:10" x14ac:dyDescent="0.25">
      <c r="J1296" s="193" t="str">
        <f t="shared" si="77"/>
        <v>-</v>
      </c>
    </row>
    <row r="1297" spans="10:10" x14ac:dyDescent="0.25">
      <c r="J1297" s="193" t="str">
        <f t="shared" si="77"/>
        <v>-</v>
      </c>
    </row>
    <row r="1298" spans="10:10" x14ac:dyDescent="0.25">
      <c r="J1298" s="193" t="str">
        <f t="shared" si="77"/>
        <v>-</v>
      </c>
    </row>
    <row r="1299" spans="10:10" x14ac:dyDescent="0.25">
      <c r="J1299" s="193" t="str">
        <f t="shared" si="77"/>
        <v>-</v>
      </c>
    </row>
    <row r="1300" spans="10:10" x14ac:dyDescent="0.25">
      <c r="J1300" s="193" t="str">
        <f t="shared" si="77"/>
        <v>-</v>
      </c>
    </row>
    <row r="1301" spans="10:10" x14ac:dyDescent="0.25">
      <c r="J1301" s="193" t="str">
        <f t="shared" si="77"/>
        <v>-</v>
      </c>
    </row>
    <row r="1302" spans="10:10" x14ac:dyDescent="0.25">
      <c r="J1302" s="193" t="str">
        <f t="shared" si="77"/>
        <v>-</v>
      </c>
    </row>
    <row r="1303" spans="10:10" x14ac:dyDescent="0.25">
      <c r="J1303" s="193" t="str">
        <f t="shared" si="77"/>
        <v>-</v>
      </c>
    </row>
    <row r="1304" spans="10:10" x14ac:dyDescent="0.25">
      <c r="J1304" s="193" t="str">
        <f t="shared" si="77"/>
        <v>-</v>
      </c>
    </row>
    <row r="1305" spans="10:10" x14ac:dyDescent="0.25">
      <c r="J1305" s="193" t="str">
        <f t="shared" si="77"/>
        <v>-</v>
      </c>
    </row>
    <row r="1306" spans="10:10" x14ac:dyDescent="0.25">
      <c r="J1306" s="193" t="str">
        <f t="shared" si="77"/>
        <v>-</v>
      </c>
    </row>
    <row r="1307" spans="10:10" x14ac:dyDescent="0.25">
      <c r="J1307" s="193" t="str">
        <f t="shared" si="77"/>
        <v>-</v>
      </c>
    </row>
    <row r="1308" spans="10:10" x14ac:dyDescent="0.25">
      <c r="J1308" s="193" t="str">
        <f t="shared" si="77"/>
        <v>-</v>
      </c>
    </row>
    <row r="1309" spans="10:10" x14ac:dyDescent="0.25">
      <c r="J1309" s="193" t="str">
        <f t="shared" si="77"/>
        <v>-</v>
      </c>
    </row>
    <row r="1310" spans="10:10" x14ac:dyDescent="0.25">
      <c r="J1310" s="193" t="str">
        <f t="shared" si="77"/>
        <v>-</v>
      </c>
    </row>
    <row r="1311" spans="10:10" x14ac:dyDescent="0.25">
      <c r="J1311" s="193" t="str">
        <f t="shared" si="77"/>
        <v>-</v>
      </c>
    </row>
    <row r="1312" spans="10:10" x14ac:dyDescent="0.25">
      <c r="J1312" s="193" t="str">
        <f t="shared" si="77"/>
        <v>-</v>
      </c>
    </row>
    <row r="1313" spans="10:10" x14ac:dyDescent="0.25">
      <c r="J1313" s="193" t="str">
        <f t="shared" si="77"/>
        <v>-</v>
      </c>
    </row>
    <row r="1314" spans="10:10" x14ac:dyDescent="0.25">
      <c r="J1314" s="193" t="str">
        <f t="shared" si="77"/>
        <v>-</v>
      </c>
    </row>
    <row r="1315" spans="10:10" x14ac:dyDescent="0.25">
      <c r="J1315" s="193" t="str">
        <f t="shared" si="77"/>
        <v>-</v>
      </c>
    </row>
    <row r="1316" spans="10:10" x14ac:dyDescent="0.25">
      <c r="J1316" s="193" t="str">
        <f t="shared" si="77"/>
        <v>-</v>
      </c>
    </row>
    <row r="1317" spans="10:10" x14ac:dyDescent="0.25">
      <c r="J1317" s="193" t="str">
        <f t="shared" si="77"/>
        <v>-</v>
      </c>
    </row>
    <row r="1318" spans="10:10" x14ac:dyDescent="0.25">
      <c r="J1318" s="193" t="str">
        <f t="shared" si="77"/>
        <v>-</v>
      </c>
    </row>
    <row r="1319" spans="10:10" x14ac:dyDescent="0.25">
      <c r="J1319" s="193" t="str">
        <f t="shared" si="77"/>
        <v>-</v>
      </c>
    </row>
    <row r="1320" spans="10:10" x14ac:dyDescent="0.25">
      <c r="J1320" s="193" t="str">
        <f t="shared" si="77"/>
        <v>-</v>
      </c>
    </row>
    <row r="1321" spans="10:10" x14ac:dyDescent="0.25">
      <c r="J1321" s="193" t="str">
        <f t="shared" si="77"/>
        <v>-</v>
      </c>
    </row>
    <row r="1322" spans="10:10" x14ac:dyDescent="0.25">
      <c r="J1322" s="193" t="str">
        <f t="shared" si="77"/>
        <v>-</v>
      </c>
    </row>
    <row r="1323" spans="10:10" x14ac:dyDescent="0.25">
      <c r="J1323" s="193" t="str">
        <f t="shared" si="77"/>
        <v>-</v>
      </c>
    </row>
    <row r="1324" spans="10:10" x14ac:dyDescent="0.25">
      <c r="J1324" s="193" t="str">
        <f t="shared" si="77"/>
        <v>-</v>
      </c>
    </row>
    <row r="1325" spans="10:10" x14ac:dyDescent="0.25">
      <c r="J1325" s="193" t="str">
        <f t="shared" si="77"/>
        <v>-</v>
      </c>
    </row>
    <row r="1326" spans="10:10" x14ac:dyDescent="0.25">
      <c r="J1326" s="193" t="str">
        <f t="shared" si="77"/>
        <v>-</v>
      </c>
    </row>
    <row r="1327" spans="10:10" x14ac:dyDescent="0.25">
      <c r="J1327" s="193" t="str">
        <f t="shared" si="77"/>
        <v>-</v>
      </c>
    </row>
    <row r="1328" spans="10:10" x14ac:dyDescent="0.25">
      <c r="J1328" s="193" t="str">
        <f t="shared" si="77"/>
        <v>-</v>
      </c>
    </row>
    <row r="1329" spans="10:10" x14ac:dyDescent="0.25">
      <c r="J1329" s="193" t="str">
        <f t="shared" si="77"/>
        <v>-</v>
      </c>
    </row>
    <row r="1330" spans="10:10" x14ac:dyDescent="0.25">
      <c r="J1330" s="193" t="str">
        <f t="shared" si="77"/>
        <v>-</v>
      </c>
    </row>
    <row r="1331" spans="10:10" x14ac:dyDescent="0.25">
      <c r="J1331" s="193" t="str">
        <f t="shared" si="77"/>
        <v>-</v>
      </c>
    </row>
    <row r="1332" spans="10:10" x14ac:dyDescent="0.25">
      <c r="J1332" s="193" t="str">
        <f t="shared" si="77"/>
        <v>-</v>
      </c>
    </row>
    <row r="1333" spans="10:10" x14ac:dyDescent="0.25">
      <c r="J1333" s="193" t="str">
        <f t="shared" si="77"/>
        <v>-</v>
      </c>
    </row>
    <row r="1334" spans="10:10" x14ac:dyDescent="0.25">
      <c r="J1334" s="193" t="str">
        <f t="shared" si="77"/>
        <v>-</v>
      </c>
    </row>
    <row r="1335" spans="10:10" x14ac:dyDescent="0.25">
      <c r="J1335" s="193" t="str">
        <f t="shared" si="77"/>
        <v>-</v>
      </c>
    </row>
    <row r="1336" spans="10:10" x14ac:dyDescent="0.25">
      <c r="J1336" s="193" t="str">
        <f t="shared" si="77"/>
        <v>-</v>
      </c>
    </row>
    <row r="1337" spans="10:10" x14ac:dyDescent="0.25">
      <c r="J1337" s="193" t="str">
        <f t="shared" si="77"/>
        <v>-</v>
      </c>
    </row>
    <row r="1338" spans="10:10" x14ac:dyDescent="0.25">
      <c r="J1338" s="193" t="str">
        <f t="shared" si="77"/>
        <v>-</v>
      </c>
    </row>
    <row r="1339" spans="10:10" x14ac:dyDescent="0.25">
      <c r="J1339" s="193" t="str">
        <f t="shared" si="77"/>
        <v>-</v>
      </c>
    </row>
    <row r="1340" spans="10:10" x14ac:dyDescent="0.25">
      <c r="J1340" s="193" t="str">
        <f t="shared" si="77"/>
        <v>-</v>
      </c>
    </row>
    <row r="1341" spans="10:10" x14ac:dyDescent="0.25">
      <c r="J1341" s="193" t="str">
        <f t="shared" si="77"/>
        <v>-</v>
      </c>
    </row>
    <row r="1342" spans="10:10" x14ac:dyDescent="0.25">
      <c r="J1342" s="193" t="str">
        <f t="shared" si="77"/>
        <v>-</v>
      </c>
    </row>
    <row r="1343" spans="10:10" x14ac:dyDescent="0.25">
      <c r="J1343" s="193" t="str">
        <f t="shared" si="77"/>
        <v>-</v>
      </c>
    </row>
    <row r="1344" spans="10:10" x14ac:dyDescent="0.25">
      <c r="J1344" s="193" t="str">
        <f t="shared" si="77"/>
        <v>-</v>
      </c>
    </row>
    <row r="1345" spans="10:10" x14ac:dyDescent="0.25">
      <c r="J1345" s="193" t="str">
        <f t="shared" si="77"/>
        <v>-</v>
      </c>
    </row>
    <row r="1346" spans="10:10" x14ac:dyDescent="0.25">
      <c r="J1346" s="193" t="str">
        <f t="shared" si="77"/>
        <v>-</v>
      </c>
    </row>
    <row r="1347" spans="10:10" x14ac:dyDescent="0.25">
      <c r="J1347" s="193" t="str">
        <f t="shared" si="77"/>
        <v>-</v>
      </c>
    </row>
    <row r="1348" spans="10:10" x14ac:dyDescent="0.25">
      <c r="J1348" s="193" t="str">
        <f t="shared" si="77"/>
        <v>-</v>
      </c>
    </row>
    <row r="1349" spans="10:10" x14ac:dyDescent="0.25">
      <c r="J1349" s="193" t="str">
        <f t="shared" ref="J1349:J1412" si="78">CONCATENATE(H1349,"-",I1349)</f>
        <v>-</v>
      </c>
    </row>
    <row r="1350" spans="10:10" x14ac:dyDescent="0.25">
      <c r="J1350" s="193" t="str">
        <f t="shared" si="78"/>
        <v>-</v>
      </c>
    </row>
    <row r="1351" spans="10:10" x14ac:dyDescent="0.25">
      <c r="J1351" s="193" t="str">
        <f t="shared" si="78"/>
        <v>-</v>
      </c>
    </row>
    <row r="1352" spans="10:10" x14ac:dyDescent="0.25">
      <c r="J1352" s="193" t="str">
        <f t="shared" si="78"/>
        <v>-</v>
      </c>
    </row>
    <row r="1353" spans="10:10" x14ac:dyDescent="0.25">
      <c r="J1353" s="193" t="str">
        <f t="shared" si="78"/>
        <v>-</v>
      </c>
    </row>
    <row r="1354" spans="10:10" x14ac:dyDescent="0.25">
      <c r="J1354" s="193" t="str">
        <f t="shared" si="78"/>
        <v>-</v>
      </c>
    </row>
    <row r="1355" spans="10:10" x14ac:dyDescent="0.25">
      <c r="J1355" s="193" t="str">
        <f t="shared" si="78"/>
        <v>-</v>
      </c>
    </row>
    <row r="1356" spans="10:10" x14ac:dyDescent="0.25">
      <c r="J1356" s="193" t="str">
        <f t="shared" si="78"/>
        <v>-</v>
      </c>
    </row>
    <row r="1357" spans="10:10" x14ac:dyDescent="0.25">
      <c r="J1357" s="193" t="str">
        <f t="shared" si="78"/>
        <v>-</v>
      </c>
    </row>
    <row r="1358" spans="10:10" x14ac:dyDescent="0.25">
      <c r="J1358" s="193" t="str">
        <f t="shared" si="78"/>
        <v>-</v>
      </c>
    </row>
    <row r="1359" spans="10:10" x14ac:dyDescent="0.25">
      <c r="J1359" s="193" t="str">
        <f t="shared" si="78"/>
        <v>-</v>
      </c>
    </row>
    <row r="1360" spans="10:10" x14ac:dyDescent="0.25">
      <c r="J1360" s="193" t="str">
        <f t="shared" si="78"/>
        <v>-</v>
      </c>
    </row>
    <row r="1361" spans="10:10" x14ac:dyDescent="0.25">
      <c r="J1361" s="193" t="str">
        <f t="shared" si="78"/>
        <v>-</v>
      </c>
    </row>
    <row r="1362" spans="10:10" x14ac:dyDescent="0.25">
      <c r="J1362" s="193" t="str">
        <f t="shared" si="78"/>
        <v>-</v>
      </c>
    </row>
    <row r="1363" spans="10:10" x14ac:dyDescent="0.25">
      <c r="J1363" s="193" t="str">
        <f t="shared" si="78"/>
        <v>-</v>
      </c>
    </row>
    <row r="1364" spans="10:10" x14ac:dyDescent="0.25">
      <c r="J1364" s="193" t="str">
        <f t="shared" si="78"/>
        <v>-</v>
      </c>
    </row>
    <row r="1365" spans="10:10" x14ac:dyDescent="0.25">
      <c r="J1365" s="193" t="str">
        <f t="shared" si="78"/>
        <v>-</v>
      </c>
    </row>
    <row r="1366" spans="10:10" x14ac:dyDescent="0.25">
      <c r="J1366" s="193" t="str">
        <f t="shared" si="78"/>
        <v>-</v>
      </c>
    </row>
    <row r="1367" spans="10:10" x14ac:dyDescent="0.25">
      <c r="J1367" s="193" t="str">
        <f t="shared" si="78"/>
        <v>-</v>
      </c>
    </row>
    <row r="1368" spans="10:10" x14ac:dyDescent="0.25">
      <c r="J1368" s="193" t="str">
        <f t="shared" si="78"/>
        <v>-</v>
      </c>
    </row>
    <row r="1369" spans="10:10" x14ac:dyDescent="0.25">
      <c r="J1369" s="193" t="str">
        <f t="shared" si="78"/>
        <v>-</v>
      </c>
    </row>
    <row r="1370" spans="10:10" x14ac:dyDescent="0.25">
      <c r="J1370" s="193" t="str">
        <f t="shared" si="78"/>
        <v>-</v>
      </c>
    </row>
    <row r="1371" spans="10:10" x14ac:dyDescent="0.25">
      <c r="J1371" s="193" t="str">
        <f t="shared" si="78"/>
        <v>-</v>
      </c>
    </row>
    <row r="1372" spans="10:10" x14ac:dyDescent="0.25">
      <c r="J1372" s="193" t="str">
        <f t="shared" si="78"/>
        <v>-</v>
      </c>
    </row>
    <row r="1373" spans="10:10" x14ac:dyDescent="0.25">
      <c r="J1373" s="193" t="str">
        <f t="shared" si="78"/>
        <v>-</v>
      </c>
    </row>
    <row r="1374" spans="10:10" x14ac:dyDescent="0.25">
      <c r="J1374" s="193" t="str">
        <f t="shared" si="78"/>
        <v>-</v>
      </c>
    </row>
    <row r="1375" spans="10:10" x14ac:dyDescent="0.25">
      <c r="J1375" s="193" t="str">
        <f t="shared" si="78"/>
        <v>-</v>
      </c>
    </row>
    <row r="1376" spans="10:10" x14ac:dyDescent="0.25">
      <c r="J1376" s="193" t="str">
        <f t="shared" si="78"/>
        <v>-</v>
      </c>
    </row>
    <row r="1377" spans="10:10" x14ac:dyDescent="0.25">
      <c r="J1377" s="193" t="str">
        <f t="shared" si="78"/>
        <v>-</v>
      </c>
    </row>
    <row r="1378" spans="10:10" x14ac:dyDescent="0.25">
      <c r="J1378" s="193" t="str">
        <f t="shared" si="78"/>
        <v>-</v>
      </c>
    </row>
    <row r="1379" spans="10:10" x14ac:dyDescent="0.25">
      <c r="J1379" s="193" t="str">
        <f t="shared" si="78"/>
        <v>-</v>
      </c>
    </row>
    <row r="1380" spans="10:10" x14ac:dyDescent="0.25">
      <c r="J1380" s="193" t="str">
        <f t="shared" si="78"/>
        <v>-</v>
      </c>
    </row>
    <row r="1381" spans="10:10" x14ac:dyDescent="0.25">
      <c r="J1381" s="193" t="str">
        <f t="shared" si="78"/>
        <v>-</v>
      </c>
    </row>
    <row r="1382" spans="10:10" x14ac:dyDescent="0.25">
      <c r="J1382" s="193" t="str">
        <f t="shared" si="78"/>
        <v>-</v>
      </c>
    </row>
    <row r="1383" spans="10:10" x14ac:dyDescent="0.25">
      <c r="J1383" s="193" t="str">
        <f t="shared" si="78"/>
        <v>-</v>
      </c>
    </row>
    <row r="1384" spans="10:10" x14ac:dyDescent="0.25">
      <c r="J1384" s="193" t="str">
        <f t="shared" si="78"/>
        <v>-</v>
      </c>
    </row>
    <row r="1385" spans="10:10" x14ac:dyDescent="0.25">
      <c r="J1385" s="193" t="str">
        <f t="shared" si="78"/>
        <v>-</v>
      </c>
    </row>
    <row r="1386" spans="10:10" x14ac:dyDescent="0.25">
      <c r="J1386" s="193" t="str">
        <f t="shared" si="78"/>
        <v>-</v>
      </c>
    </row>
    <row r="1387" spans="10:10" x14ac:dyDescent="0.25">
      <c r="J1387" s="193" t="str">
        <f t="shared" si="78"/>
        <v>-</v>
      </c>
    </row>
    <row r="1388" spans="10:10" x14ac:dyDescent="0.25">
      <c r="J1388" s="193" t="str">
        <f t="shared" si="78"/>
        <v>-</v>
      </c>
    </row>
    <row r="1389" spans="10:10" x14ac:dyDescent="0.25">
      <c r="J1389" s="193" t="str">
        <f t="shared" si="78"/>
        <v>-</v>
      </c>
    </row>
    <row r="1390" spans="10:10" x14ac:dyDescent="0.25">
      <c r="J1390" s="193" t="str">
        <f t="shared" si="78"/>
        <v>-</v>
      </c>
    </row>
    <row r="1391" spans="10:10" x14ac:dyDescent="0.25">
      <c r="J1391" s="193" t="str">
        <f t="shared" si="78"/>
        <v>-</v>
      </c>
    </row>
    <row r="1392" spans="10:10" x14ac:dyDescent="0.25">
      <c r="J1392" s="193" t="str">
        <f t="shared" si="78"/>
        <v>-</v>
      </c>
    </row>
    <row r="1393" spans="10:10" x14ac:dyDescent="0.25">
      <c r="J1393" s="193" t="str">
        <f t="shared" si="78"/>
        <v>-</v>
      </c>
    </row>
    <row r="1394" spans="10:10" x14ac:dyDescent="0.25">
      <c r="J1394" s="193" t="str">
        <f t="shared" si="78"/>
        <v>-</v>
      </c>
    </row>
    <row r="1395" spans="10:10" x14ac:dyDescent="0.25">
      <c r="J1395" s="193" t="str">
        <f t="shared" si="78"/>
        <v>-</v>
      </c>
    </row>
    <row r="1396" spans="10:10" x14ac:dyDescent="0.25">
      <c r="J1396" s="193" t="str">
        <f t="shared" si="78"/>
        <v>-</v>
      </c>
    </row>
    <row r="1397" spans="10:10" x14ac:dyDescent="0.25">
      <c r="J1397" s="193" t="str">
        <f t="shared" si="78"/>
        <v>-</v>
      </c>
    </row>
    <row r="1398" spans="10:10" x14ac:dyDescent="0.25">
      <c r="J1398" s="193" t="str">
        <f t="shared" si="78"/>
        <v>-</v>
      </c>
    </row>
    <row r="1399" spans="10:10" x14ac:dyDescent="0.25">
      <c r="J1399" s="193" t="str">
        <f t="shared" si="78"/>
        <v>-</v>
      </c>
    </row>
    <row r="1400" spans="10:10" x14ac:dyDescent="0.25">
      <c r="J1400" s="193" t="str">
        <f t="shared" si="78"/>
        <v>-</v>
      </c>
    </row>
    <row r="1401" spans="10:10" x14ac:dyDescent="0.25">
      <c r="J1401" s="193" t="str">
        <f t="shared" si="78"/>
        <v>-</v>
      </c>
    </row>
    <row r="1402" spans="10:10" x14ac:dyDescent="0.25">
      <c r="J1402" s="193" t="str">
        <f t="shared" si="78"/>
        <v>-</v>
      </c>
    </row>
    <row r="1403" spans="10:10" x14ac:dyDescent="0.25">
      <c r="J1403" s="193" t="str">
        <f t="shared" si="78"/>
        <v>-</v>
      </c>
    </row>
    <row r="1404" spans="10:10" x14ac:dyDescent="0.25">
      <c r="J1404" s="193" t="str">
        <f t="shared" si="78"/>
        <v>-</v>
      </c>
    </row>
    <row r="1405" spans="10:10" x14ac:dyDescent="0.25">
      <c r="J1405" s="193" t="str">
        <f t="shared" si="78"/>
        <v>-</v>
      </c>
    </row>
    <row r="1406" spans="10:10" x14ac:dyDescent="0.25">
      <c r="J1406" s="193" t="str">
        <f t="shared" si="78"/>
        <v>-</v>
      </c>
    </row>
    <row r="1407" spans="10:10" x14ac:dyDescent="0.25">
      <c r="J1407" s="193" t="str">
        <f t="shared" si="78"/>
        <v>-</v>
      </c>
    </row>
    <row r="1408" spans="10:10" x14ac:dyDescent="0.25">
      <c r="J1408" s="193" t="str">
        <f t="shared" si="78"/>
        <v>-</v>
      </c>
    </row>
    <row r="1409" spans="10:10" x14ac:dyDescent="0.25">
      <c r="J1409" s="193" t="str">
        <f t="shared" si="78"/>
        <v>-</v>
      </c>
    </row>
    <row r="1410" spans="10:10" x14ac:dyDescent="0.25">
      <c r="J1410" s="193" t="str">
        <f t="shared" si="78"/>
        <v>-</v>
      </c>
    </row>
    <row r="1411" spans="10:10" x14ac:dyDescent="0.25">
      <c r="J1411" s="193" t="str">
        <f t="shared" si="78"/>
        <v>-</v>
      </c>
    </row>
    <row r="1412" spans="10:10" x14ac:dyDescent="0.25">
      <c r="J1412" s="193" t="str">
        <f t="shared" si="78"/>
        <v>-</v>
      </c>
    </row>
    <row r="1413" spans="10:10" x14ac:dyDescent="0.25">
      <c r="J1413" s="193" t="str">
        <f t="shared" ref="J1413:J1476" si="79">CONCATENATE(H1413,"-",I1413)</f>
        <v>-</v>
      </c>
    </row>
    <row r="1414" spans="10:10" x14ac:dyDescent="0.25">
      <c r="J1414" s="193" t="str">
        <f t="shared" si="79"/>
        <v>-</v>
      </c>
    </row>
    <row r="1415" spans="10:10" x14ac:dyDescent="0.25">
      <c r="J1415" s="193" t="str">
        <f t="shared" si="79"/>
        <v>-</v>
      </c>
    </row>
    <row r="1416" spans="10:10" x14ac:dyDescent="0.25">
      <c r="J1416" s="193" t="str">
        <f t="shared" si="79"/>
        <v>-</v>
      </c>
    </row>
    <row r="1417" spans="10:10" x14ac:dyDescent="0.25">
      <c r="J1417" s="193" t="str">
        <f t="shared" si="79"/>
        <v>-</v>
      </c>
    </row>
    <row r="1418" spans="10:10" x14ac:dyDescent="0.25">
      <c r="J1418" s="193" t="str">
        <f t="shared" si="79"/>
        <v>-</v>
      </c>
    </row>
    <row r="1419" spans="10:10" x14ac:dyDescent="0.25">
      <c r="J1419" s="193" t="str">
        <f t="shared" si="79"/>
        <v>-</v>
      </c>
    </row>
    <row r="1420" spans="10:10" x14ac:dyDescent="0.25">
      <c r="J1420" s="193" t="str">
        <f t="shared" si="79"/>
        <v>-</v>
      </c>
    </row>
    <row r="1421" spans="10:10" x14ac:dyDescent="0.25">
      <c r="J1421" s="193" t="str">
        <f t="shared" si="79"/>
        <v>-</v>
      </c>
    </row>
    <row r="1422" spans="10:10" x14ac:dyDescent="0.25">
      <c r="J1422" s="193" t="str">
        <f t="shared" si="79"/>
        <v>-</v>
      </c>
    </row>
    <row r="1423" spans="10:10" x14ac:dyDescent="0.25">
      <c r="J1423" s="193" t="str">
        <f t="shared" si="79"/>
        <v>-</v>
      </c>
    </row>
    <row r="1424" spans="10:10" x14ac:dyDescent="0.25">
      <c r="J1424" s="193" t="str">
        <f t="shared" si="79"/>
        <v>-</v>
      </c>
    </row>
    <row r="1425" spans="10:10" x14ac:dyDescent="0.25">
      <c r="J1425" s="193" t="str">
        <f t="shared" si="79"/>
        <v>-</v>
      </c>
    </row>
    <row r="1426" spans="10:10" x14ac:dyDescent="0.25">
      <c r="J1426" s="193" t="str">
        <f t="shared" si="79"/>
        <v>-</v>
      </c>
    </row>
    <row r="1427" spans="10:10" x14ac:dyDescent="0.25">
      <c r="J1427" s="193" t="str">
        <f t="shared" si="79"/>
        <v>-</v>
      </c>
    </row>
    <row r="1428" spans="10:10" x14ac:dyDescent="0.25">
      <c r="J1428" s="193" t="str">
        <f t="shared" si="79"/>
        <v>-</v>
      </c>
    </row>
    <row r="1429" spans="10:10" x14ac:dyDescent="0.25">
      <c r="J1429" s="193" t="str">
        <f t="shared" si="79"/>
        <v>-</v>
      </c>
    </row>
    <row r="1430" spans="10:10" x14ac:dyDescent="0.25">
      <c r="J1430" s="193" t="str">
        <f t="shared" si="79"/>
        <v>-</v>
      </c>
    </row>
    <row r="1431" spans="10:10" x14ac:dyDescent="0.25">
      <c r="J1431" s="193" t="str">
        <f t="shared" si="79"/>
        <v>-</v>
      </c>
    </row>
    <row r="1432" spans="10:10" x14ac:dyDescent="0.25">
      <c r="J1432" s="193" t="str">
        <f t="shared" si="79"/>
        <v>-</v>
      </c>
    </row>
    <row r="1433" spans="10:10" x14ac:dyDescent="0.25">
      <c r="J1433" s="193" t="str">
        <f t="shared" si="79"/>
        <v>-</v>
      </c>
    </row>
    <row r="1434" spans="10:10" x14ac:dyDescent="0.25">
      <c r="J1434" s="193" t="str">
        <f t="shared" si="79"/>
        <v>-</v>
      </c>
    </row>
    <row r="1435" spans="10:10" x14ac:dyDescent="0.25">
      <c r="J1435" s="193" t="str">
        <f t="shared" si="79"/>
        <v>-</v>
      </c>
    </row>
    <row r="1436" spans="10:10" x14ac:dyDescent="0.25">
      <c r="J1436" s="193" t="str">
        <f t="shared" si="79"/>
        <v>-</v>
      </c>
    </row>
    <row r="1437" spans="10:10" x14ac:dyDescent="0.25">
      <c r="J1437" s="193" t="str">
        <f t="shared" si="79"/>
        <v>-</v>
      </c>
    </row>
    <row r="1438" spans="10:10" x14ac:dyDescent="0.25">
      <c r="J1438" s="193" t="str">
        <f t="shared" si="79"/>
        <v>-</v>
      </c>
    </row>
    <row r="1439" spans="10:10" x14ac:dyDescent="0.25">
      <c r="J1439" s="193" t="str">
        <f t="shared" si="79"/>
        <v>-</v>
      </c>
    </row>
    <row r="1440" spans="10:10" x14ac:dyDescent="0.25">
      <c r="J1440" s="193" t="str">
        <f t="shared" si="79"/>
        <v>-</v>
      </c>
    </row>
    <row r="1441" spans="10:10" x14ac:dyDescent="0.25">
      <c r="J1441" s="193" t="str">
        <f t="shared" si="79"/>
        <v>-</v>
      </c>
    </row>
    <row r="1442" spans="10:10" x14ac:dyDescent="0.25">
      <c r="J1442" s="193" t="str">
        <f t="shared" si="79"/>
        <v>-</v>
      </c>
    </row>
    <row r="1443" spans="10:10" x14ac:dyDescent="0.25">
      <c r="J1443" s="193" t="str">
        <f t="shared" si="79"/>
        <v>-</v>
      </c>
    </row>
    <row r="1444" spans="10:10" x14ac:dyDescent="0.25">
      <c r="J1444" s="193" t="str">
        <f t="shared" si="79"/>
        <v>-</v>
      </c>
    </row>
    <row r="1445" spans="10:10" x14ac:dyDescent="0.25">
      <c r="J1445" s="193" t="str">
        <f t="shared" si="79"/>
        <v>-</v>
      </c>
    </row>
    <row r="1446" spans="10:10" x14ac:dyDescent="0.25">
      <c r="J1446" s="193" t="str">
        <f t="shared" si="79"/>
        <v>-</v>
      </c>
    </row>
    <row r="1447" spans="10:10" x14ac:dyDescent="0.25">
      <c r="J1447" s="193" t="str">
        <f t="shared" si="79"/>
        <v>-</v>
      </c>
    </row>
    <row r="1448" spans="10:10" x14ac:dyDescent="0.25">
      <c r="J1448" s="193" t="str">
        <f t="shared" si="79"/>
        <v>-</v>
      </c>
    </row>
    <row r="1449" spans="10:10" x14ac:dyDescent="0.25">
      <c r="J1449" s="193" t="str">
        <f t="shared" si="79"/>
        <v>-</v>
      </c>
    </row>
    <row r="1450" spans="10:10" x14ac:dyDescent="0.25">
      <c r="J1450" s="193" t="str">
        <f t="shared" si="79"/>
        <v>-</v>
      </c>
    </row>
    <row r="1451" spans="10:10" x14ac:dyDescent="0.25">
      <c r="J1451" s="193" t="str">
        <f t="shared" si="79"/>
        <v>-</v>
      </c>
    </row>
    <row r="1452" spans="10:10" x14ac:dyDescent="0.25">
      <c r="J1452" s="193" t="str">
        <f t="shared" si="79"/>
        <v>-</v>
      </c>
    </row>
    <row r="1453" spans="10:10" x14ac:dyDescent="0.25">
      <c r="J1453" s="193" t="str">
        <f t="shared" si="79"/>
        <v>-</v>
      </c>
    </row>
    <row r="1454" spans="10:10" x14ac:dyDescent="0.25">
      <c r="J1454" s="193" t="str">
        <f t="shared" si="79"/>
        <v>-</v>
      </c>
    </row>
    <row r="1455" spans="10:10" x14ac:dyDescent="0.25">
      <c r="J1455" s="193" t="str">
        <f t="shared" si="79"/>
        <v>-</v>
      </c>
    </row>
    <row r="1456" spans="10:10" x14ac:dyDescent="0.25">
      <c r="J1456" s="193" t="str">
        <f t="shared" si="79"/>
        <v>-</v>
      </c>
    </row>
    <row r="1457" spans="10:10" x14ac:dyDescent="0.25">
      <c r="J1457" s="193" t="str">
        <f t="shared" si="79"/>
        <v>-</v>
      </c>
    </row>
    <row r="1458" spans="10:10" x14ac:dyDescent="0.25">
      <c r="J1458" s="193" t="str">
        <f t="shared" si="79"/>
        <v>-</v>
      </c>
    </row>
    <row r="1459" spans="10:10" x14ac:dyDescent="0.25">
      <c r="J1459" s="193" t="str">
        <f t="shared" si="79"/>
        <v>-</v>
      </c>
    </row>
    <row r="1460" spans="10:10" x14ac:dyDescent="0.25">
      <c r="J1460" s="193" t="str">
        <f t="shared" si="79"/>
        <v>-</v>
      </c>
    </row>
    <row r="1461" spans="10:10" x14ac:dyDescent="0.25">
      <c r="J1461" s="193" t="str">
        <f t="shared" si="79"/>
        <v>-</v>
      </c>
    </row>
    <row r="1462" spans="10:10" x14ac:dyDescent="0.25">
      <c r="J1462" s="193" t="str">
        <f t="shared" si="79"/>
        <v>-</v>
      </c>
    </row>
    <row r="1463" spans="10:10" x14ac:dyDescent="0.25">
      <c r="J1463" s="193" t="str">
        <f t="shared" si="79"/>
        <v>-</v>
      </c>
    </row>
    <row r="1464" spans="10:10" x14ac:dyDescent="0.25">
      <c r="J1464" s="193" t="str">
        <f t="shared" si="79"/>
        <v>-</v>
      </c>
    </row>
    <row r="1465" spans="10:10" x14ac:dyDescent="0.25">
      <c r="J1465" s="193" t="str">
        <f t="shared" si="79"/>
        <v>-</v>
      </c>
    </row>
    <row r="1466" spans="10:10" x14ac:dyDescent="0.25">
      <c r="J1466" s="193" t="str">
        <f t="shared" si="79"/>
        <v>-</v>
      </c>
    </row>
    <row r="1467" spans="10:10" x14ac:dyDescent="0.25">
      <c r="J1467" s="193" t="str">
        <f t="shared" si="79"/>
        <v>-</v>
      </c>
    </row>
    <row r="1468" spans="10:10" x14ac:dyDescent="0.25">
      <c r="J1468" s="193" t="str">
        <f t="shared" si="79"/>
        <v>-</v>
      </c>
    </row>
    <row r="1469" spans="10:10" x14ac:dyDescent="0.25">
      <c r="J1469" s="193" t="str">
        <f t="shared" si="79"/>
        <v>-</v>
      </c>
    </row>
    <row r="1470" spans="10:10" x14ac:dyDescent="0.25">
      <c r="J1470" s="193" t="str">
        <f t="shared" si="79"/>
        <v>-</v>
      </c>
    </row>
    <row r="1471" spans="10:10" x14ac:dyDescent="0.25">
      <c r="J1471" s="193" t="str">
        <f t="shared" si="79"/>
        <v>-</v>
      </c>
    </row>
    <row r="1472" spans="10:10" x14ac:dyDescent="0.25">
      <c r="J1472" s="193" t="str">
        <f t="shared" si="79"/>
        <v>-</v>
      </c>
    </row>
    <row r="1473" spans="10:10" x14ac:dyDescent="0.25">
      <c r="J1473" s="193" t="str">
        <f t="shared" si="79"/>
        <v>-</v>
      </c>
    </row>
    <row r="1474" spans="10:10" x14ac:dyDescent="0.25">
      <c r="J1474" s="193" t="str">
        <f t="shared" si="79"/>
        <v>-</v>
      </c>
    </row>
    <row r="1475" spans="10:10" x14ac:dyDescent="0.25">
      <c r="J1475" s="193" t="str">
        <f t="shared" si="79"/>
        <v>-</v>
      </c>
    </row>
    <row r="1476" spans="10:10" x14ac:dyDescent="0.25">
      <c r="J1476" s="193" t="str">
        <f t="shared" si="79"/>
        <v>-</v>
      </c>
    </row>
    <row r="1477" spans="10:10" x14ac:dyDescent="0.25">
      <c r="J1477" s="193" t="str">
        <f t="shared" ref="J1477:J1540" si="80">CONCATENATE(H1477,"-",I1477)</f>
        <v>-</v>
      </c>
    </row>
    <row r="1478" spans="10:10" x14ac:dyDescent="0.25">
      <c r="J1478" s="193" t="str">
        <f t="shared" si="80"/>
        <v>-</v>
      </c>
    </row>
    <row r="1479" spans="10:10" x14ac:dyDescent="0.25">
      <c r="J1479" s="193" t="str">
        <f t="shared" si="80"/>
        <v>-</v>
      </c>
    </row>
    <row r="1480" spans="10:10" x14ac:dyDescent="0.25">
      <c r="J1480" s="193" t="str">
        <f t="shared" si="80"/>
        <v>-</v>
      </c>
    </row>
    <row r="1481" spans="10:10" x14ac:dyDescent="0.25">
      <c r="J1481" s="193" t="str">
        <f t="shared" si="80"/>
        <v>-</v>
      </c>
    </row>
    <row r="1482" spans="10:10" x14ac:dyDescent="0.25">
      <c r="J1482" s="193" t="str">
        <f t="shared" si="80"/>
        <v>-</v>
      </c>
    </row>
    <row r="1483" spans="10:10" x14ac:dyDescent="0.25">
      <c r="J1483" s="193" t="str">
        <f t="shared" si="80"/>
        <v>-</v>
      </c>
    </row>
    <row r="1484" spans="10:10" x14ac:dyDescent="0.25">
      <c r="J1484" s="193" t="str">
        <f t="shared" si="80"/>
        <v>-</v>
      </c>
    </row>
    <row r="1485" spans="10:10" x14ac:dyDescent="0.25">
      <c r="J1485" s="193" t="str">
        <f t="shared" si="80"/>
        <v>-</v>
      </c>
    </row>
    <row r="1486" spans="10:10" x14ac:dyDescent="0.25">
      <c r="J1486" s="193" t="str">
        <f t="shared" si="80"/>
        <v>-</v>
      </c>
    </row>
    <row r="1487" spans="10:10" x14ac:dyDescent="0.25">
      <c r="J1487" s="193" t="str">
        <f t="shared" si="80"/>
        <v>-</v>
      </c>
    </row>
    <row r="1488" spans="10:10" x14ac:dyDescent="0.25">
      <c r="J1488" s="193" t="str">
        <f t="shared" si="80"/>
        <v>-</v>
      </c>
    </row>
    <row r="1489" spans="10:10" x14ac:dyDescent="0.25">
      <c r="J1489" s="193" t="str">
        <f t="shared" si="80"/>
        <v>-</v>
      </c>
    </row>
    <row r="1490" spans="10:10" x14ac:dyDescent="0.25">
      <c r="J1490" s="193" t="str">
        <f t="shared" si="80"/>
        <v>-</v>
      </c>
    </row>
    <row r="1491" spans="10:10" x14ac:dyDescent="0.25">
      <c r="J1491" s="193" t="str">
        <f t="shared" si="80"/>
        <v>-</v>
      </c>
    </row>
    <row r="1492" spans="10:10" x14ac:dyDescent="0.25">
      <c r="J1492" s="193" t="str">
        <f t="shared" si="80"/>
        <v>-</v>
      </c>
    </row>
    <row r="1493" spans="10:10" x14ac:dyDescent="0.25">
      <c r="J1493" s="193" t="str">
        <f t="shared" si="80"/>
        <v>-</v>
      </c>
    </row>
    <row r="1494" spans="10:10" x14ac:dyDescent="0.25">
      <c r="J1494" s="193" t="str">
        <f t="shared" si="80"/>
        <v>-</v>
      </c>
    </row>
    <row r="1495" spans="10:10" x14ac:dyDescent="0.25">
      <c r="J1495" s="193" t="str">
        <f t="shared" si="80"/>
        <v>-</v>
      </c>
    </row>
    <row r="1496" spans="10:10" x14ac:dyDescent="0.25">
      <c r="J1496" s="193" t="str">
        <f t="shared" si="80"/>
        <v>-</v>
      </c>
    </row>
    <row r="1497" spans="10:10" x14ac:dyDescent="0.25">
      <c r="J1497" s="193" t="str">
        <f t="shared" si="80"/>
        <v>-</v>
      </c>
    </row>
    <row r="1498" spans="10:10" x14ac:dyDescent="0.25">
      <c r="J1498" s="193" t="str">
        <f t="shared" si="80"/>
        <v>-</v>
      </c>
    </row>
    <row r="1499" spans="10:10" x14ac:dyDescent="0.25">
      <c r="J1499" s="193" t="str">
        <f t="shared" si="80"/>
        <v>-</v>
      </c>
    </row>
    <row r="1500" spans="10:10" x14ac:dyDescent="0.25">
      <c r="J1500" s="193" t="str">
        <f t="shared" si="80"/>
        <v>-</v>
      </c>
    </row>
    <row r="1501" spans="10:10" x14ac:dyDescent="0.25">
      <c r="J1501" s="193" t="str">
        <f t="shared" si="80"/>
        <v>-</v>
      </c>
    </row>
    <row r="1502" spans="10:10" x14ac:dyDescent="0.25">
      <c r="J1502" s="193" t="str">
        <f t="shared" si="80"/>
        <v>-</v>
      </c>
    </row>
    <row r="1503" spans="10:10" x14ac:dyDescent="0.25">
      <c r="J1503" s="193" t="str">
        <f t="shared" si="80"/>
        <v>-</v>
      </c>
    </row>
    <row r="1504" spans="10:10" x14ac:dyDescent="0.25">
      <c r="J1504" s="193" t="str">
        <f t="shared" si="80"/>
        <v>-</v>
      </c>
    </row>
    <row r="1505" spans="10:10" x14ac:dyDescent="0.25">
      <c r="J1505" s="193" t="str">
        <f t="shared" si="80"/>
        <v>-</v>
      </c>
    </row>
    <row r="1506" spans="10:10" x14ac:dyDescent="0.25">
      <c r="J1506" s="193" t="str">
        <f t="shared" si="80"/>
        <v>-</v>
      </c>
    </row>
    <row r="1507" spans="10:10" x14ac:dyDescent="0.25">
      <c r="J1507" s="193" t="str">
        <f t="shared" si="80"/>
        <v>-</v>
      </c>
    </row>
    <row r="1508" spans="10:10" x14ac:dyDescent="0.25">
      <c r="J1508" s="193" t="str">
        <f t="shared" si="80"/>
        <v>-</v>
      </c>
    </row>
    <row r="1509" spans="10:10" x14ac:dyDescent="0.25">
      <c r="J1509" s="193" t="str">
        <f t="shared" si="80"/>
        <v>-</v>
      </c>
    </row>
    <row r="1510" spans="10:10" x14ac:dyDescent="0.25">
      <c r="J1510" s="193" t="str">
        <f t="shared" si="80"/>
        <v>-</v>
      </c>
    </row>
    <row r="1511" spans="10:10" x14ac:dyDescent="0.25">
      <c r="J1511" s="193" t="str">
        <f t="shared" si="80"/>
        <v>-</v>
      </c>
    </row>
    <row r="1512" spans="10:10" x14ac:dyDescent="0.25">
      <c r="J1512" s="193" t="str">
        <f t="shared" si="80"/>
        <v>-</v>
      </c>
    </row>
    <row r="1513" spans="10:10" x14ac:dyDescent="0.25">
      <c r="J1513" s="193" t="str">
        <f t="shared" si="80"/>
        <v>-</v>
      </c>
    </row>
    <row r="1514" spans="10:10" x14ac:dyDescent="0.25">
      <c r="J1514" s="193" t="str">
        <f t="shared" si="80"/>
        <v>-</v>
      </c>
    </row>
    <row r="1515" spans="10:10" x14ac:dyDescent="0.25">
      <c r="J1515" s="193" t="str">
        <f t="shared" si="80"/>
        <v>-</v>
      </c>
    </row>
    <row r="1516" spans="10:10" x14ac:dyDescent="0.25">
      <c r="J1516" s="193" t="str">
        <f t="shared" si="80"/>
        <v>-</v>
      </c>
    </row>
    <row r="1517" spans="10:10" x14ac:dyDescent="0.25">
      <c r="J1517" s="193" t="str">
        <f t="shared" si="80"/>
        <v>-</v>
      </c>
    </row>
    <row r="1518" spans="10:10" x14ac:dyDescent="0.25">
      <c r="J1518" s="193" t="str">
        <f t="shared" si="80"/>
        <v>-</v>
      </c>
    </row>
    <row r="1519" spans="10:10" x14ac:dyDescent="0.25">
      <c r="J1519" s="193" t="str">
        <f t="shared" si="80"/>
        <v>-</v>
      </c>
    </row>
    <row r="1520" spans="10:10" x14ac:dyDescent="0.25">
      <c r="J1520" s="193" t="str">
        <f t="shared" si="80"/>
        <v>-</v>
      </c>
    </row>
    <row r="1521" spans="10:10" x14ac:dyDescent="0.25">
      <c r="J1521" s="193" t="str">
        <f t="shared" si="80"/>
        <v>-</v>
      </c>
    </row>
    <row r="1522" spans="10:10" x14ac:dyDescent="0.25">
      <c r="J1522" s="193" t="str">
        <f t="shared" si="80"/>
        <v>-</v>
      </c>
    </row>
    <row r="1523" spans="10:10" x14ac:dyDescent="0.25">
      <c r="J1523" s="193" t="str">
        <f t="shared" si="80"/>
        <v>-</v>
      </c>
    </row>
    <row r="1524" spans="10:10" x14ac:dyDescent="0.25">
      <c r="J1524" s="193" t="str">
        <f t="shared" si="80"/>
        <v>-</v>
      </c>
    </row>
    <row r="1525" spans="10:10" x14ac:dyDescent="0.25">
      <c r="J1525" s="193" t="str">
        <f t="shared" si="80"/>
        <v>-</v>
      </c>
    </row>
    <row r="1526" spans="10:10" x14ac:dyDescent="0.25">
      <c r="J1526" s="193" t="str">
        <f t="shared" si="80"/>
        <v>-</v>
      </c>
    </row>
    <row r="1527" spans="10:10" x14ac:dyDescent="0.25">
      <c r="J1527" s="193" t="str">
        <f t="shared" si="80"/>
        <v>-</v>
      </c>
    </row>
    <row r="1528" spans="10:10" x14ac:dyDescent="0.25">
      <c r="J1528" s="193" t="str">
        <f t="shared" si="80"/>
        <v>-</v>
      </c>
    </row>
    <row r="1529" spans="10:10" x14ac:dyDescent="0.25">
      <c r="J1529" s="193" t="str">
        <f t="shared" si="80"/>
        <v>-</v>
      </c>
    </row>
    <row r="1530" spans="10:10" x14ac:dyDescent="0.25">
      <c r="J1530" s="193" t="str">
        <f t="shared" si="80"/>
        <v>-</v>
      </c>
    </row>
    <row r="1531" spans="10:10" x14ac:dyDescent="0.25">
      <c r="J1531" s="193" t="str">
        <f t="shared" si="80"/>
        <v>-</v>
      </c>
    </row>
    <row r="1532" spans="10:10" x14ac:dyDescent="0.25">
      <c r="J1532" s="193" t="str">
        <f t="shared" si="80"/>
        <v>-</v>
      </c>
    </row>
    <row r="1533" spans="10:10" x14ac:dyDescent="0.25">
      <c r="J1533" s="193" t="str">
        <f t="shared" si="80"/>
        <v>-</v>
      </c>
    </row>
    <row r="1534" spans="10:10" x14ac:dyDescent="0.25">
      <c r="J1534" s="193" t="str">
        <f t="shared" si="80"/>
        <v>-</v>
      </c>
    </row>
    <row r="1535" spans="10:10" x14ac:dyDescent="0.25">
      <c r="J1535" s="193" t="str">
        <f t="shared" si="80"/>
        <v>-</v>
      </c>
    </row>
    <row r="1536" spans="10:10" x14ac:dyDescent="0.25">
      <c r="J1536" s="193" t="str">
        <f t="shared" si="80"/>
        <v>-</v>
      </c>
    </row>
    <row r="1537" spans="10:10" x14ac:dyDescent="0.25">
      <c r="J1537" s="193" t="str">
        <f t="shared" si="80"/>
        <v>-</v>
      </c>
    </row>
    <row r="1538" spans="10:10" x14ac:dyDescent="0.25">
      <c r="J1538" s="193" t="str">
        <f t="shared" si="80"/>
        <v>-</v>
      </c>
    </row>
    <row r="1539" spans="10:10" x14ac:dyDescent="0.25">
      <c r="J1539" s="193" t="str">
        <f t="shared" si="80"/>
        <v>-</v>
      </c>
    </row>
    <row r="1540" spans="10:10" x14ac:dyDescent="0.25">
      <c r="J1540" s="193" t="str">
        <f t="shared" si="80"/>
        <v>-</v>
      </c>
    </row>
    <row r="1541" spans="10:10" x14ac:dyDescent="0.25">
      <c r="J1541" s="193" t="str">
        <f t="shared" ref="J1541:J1604" si="81">CONCATENATE(H1541,"-",I1541)</f>
        <v>-</v>
      </c>
    </row>
    <row r="1542" spans="10:10" x14ac:dyDescent="0.25">
      <c r="J1542" s="193" t="str">
        <f t="shared" si="81"/>
        <v>-</v>
      </c>
    </row>
    <row r="1543" spans="10:10" x14ac:dyDescent="0.25">
      <c r="J1543" s="193" t="str">
        <f t="shared" si="81"/>
        <v>-</v>
      </c>
    </row>
    <row r="1544" spans="10:10" x14ac:dyDescent="0.25">
      <c r="J1544" s="193" t="str">
        <f t="shared" si="81"/>
        <v>-</v>
      </c>
    </row>
    <row r="1545" spans="10:10" x14ac:dyDescent="0.25">
      <c r="J1545" s="193" t="str">
        <f t="shared" si="81"/>
        <v>-</v>
      </c>
    </row>
    <row r="1546" spans="10:10" x14ac:dyDescent="0.25">
      <c r="J1546" s="193" t="str">
        <f t="shared" si="81"/>
        <v>-</v>
      </c>
    </row>
    <row r="1547" spans="10:10" x14ac:dyDescent="0.25">
      <c r="J1547" s="193" t="str">
        <f t="shared" si="81"/>
        <v>-</v>
      </c>
    </row>
    <row r="1548" spans="10:10" x14ac:dyDescent="0.25">
      <c r="J1548" s="193" t="str">
        <f t="shared" si="81"/>
        <v>-</v>
      </c>
    </row>
    <row r="1549" spans="10:10" x14ac:dyDescent="0.25">
      <c r="J1549" s="193" t="str">
        <f t="shared" si="81"/>
        <v>-</v>
      </c>
    </row>
    <row r="1550" spans="10:10" x14ac:dyDescent="0.25">
      <c r="J1550" s="193" t="str">
        <f t="shared" si="81"/>
        <v>-</v>
      </c>
    </row>
    <row r="1551" spans="10:10" x14ac:dyDescent="0.25">
      <c r="J1551" s="193" t="str">
        <f t="shared" si="81"/>
        <v>-</v>
      </c>
    </row>
    <row r="1552" spans="10:10" x14ac:dyDescent="0.25">
      <c r="J1552" s="193" t="str">
        <f t="shared" si="81"/>
        <v>-</v>
      </c>
    </row>
    <row r="1553" spans="10:10" x14ac:dyDescent="0.25">
      <c r="J1553" s="193" t="str">
        <f t="shared" si="81"/>
        <v>-</v>
      </c>
    </row>
    <row r="1554" spans="10:10" x14ac:dyDescent="0.25">
      <c r="J1554" s="193" t="str">
        <f t="shared" si="81"/>
        <v>-</v>
      </c>
    </row>
    <row r="1555" spans="10:10" x14ac:dyDescent="0.25">
      <c r="J1555" s="193" t="str">
        <f t="shared" si="81"/>
        <v>-</v>
      </c>
    </row>
    <row r="1556" spans="10:10" x14ac:dyDescent="0.25">
      <c r="J1556" s="193" t="str">
        <f t="shared" si="81"/>
        <v>-</v>
      </c>
    </row>
    <row r="1557" spans="10:10" x14ac:dyDescent="0.25">
      <c r="J1557" s="193" t="str">
        <f t="shared" si="81"/>
        <v>-</v>
      </c>
    </row>
    <row r="1558" spans="10:10" x14ac:dyDescent="0.25">
      <c r="J1558" s="193" t="str">
        <f t="shared" si="81"/>
        <v>-</v>
      </c>
    </row>
    <row r="1559" spans="10:10" x14ac:dyDescent="0.25">
      <c r="J1559" s="193" t="str">
        <f t="shared" si="81"/>
        <v>-</v>
      </c>
    </row>
    <row r="1560" spans="10:10" x14ac:dyDescent="0.25">
      <c r="J1560" s="193" t="str">
        <f t="shared" si="81"/>
        <v>-</v>
      </c>
    </row>
    <row r="1561" spans="10:10" x14ac:dyDescent="0.25">
      <c r="J1561" s="193" t="str">
        <f t="shared" si="81"/>
        <v>-</v>
      </c>
    </row>
    <row r="1562" spans="10:10" x14ac:dyDescent="0.25">
      <c r="J1562" s="193" t="str">
        <f t="shared" si="81"/>
        <v>-</v>
      </c>
    </row>
    <row r="1563" spans="10:10" x14ac:dyDescent="0.25">
      <c r="J1563" s="193" t="str">
        <f t="shared" si="81"/>
        <v>-</v>
      </c>
    </row>
    <row r="1564" spans="10:10" x14ac:dyDescent="0.25">
      <c r="J1564" s="193" t="str">
        <f t="shared" si="81"/>
        <v>-</v>
      </c>
    </row>
    <row r="1565" spans="10:10" x14ac:dyDescent="0.25">
      <c r="J1565" s="193" t="str">
        <f t="shared" si="81"/>
        <v>-</v>
      </c>
    </row>
    <row r="1566" spans="10:10" x14ac:dyDescent="0.25">
      <c r="J1566" s="193" t="str">
        <f t="shared" si="81"/>
        <v>-</v>
      </c>
    </row>
    <row r="1567" spans="10:10" x14ac:dyDescent="0.25">
      <c r="J1567" s="193" t="str">
        <f t="shared" si="81"/>
        <v>-</v>
      </c>
    </row>
    <row r="1568" spans="10:10" x14ac:dyDescent="0.25">
      <c r="J1568" s="193" t="str">
        <f t="shared" si="81"/>
        <v>-</v>
      </c>
    </row>
    <row r="1569" spans="10:10" x14ac:dyDescent="0.25">
      <c r="J1569" s="193" t="str">
        <f t="shared" si="81"/>
        <v>-</v>
      </c>
    </row>
    <row r="1570" spans="10:10" x14ac:dyDescent="0.25">
      <c r="J1570" s="193" t="str">
        <f t="shared" si="81"/>
        <v>-</v>
      </c>
    </row>
    <row r="1571" spans="10:10" x14ac:dyDescent="0.25">
      <c r="J1571" s="193" t="str">
        <f t="shared" si="81"/>
        <v>-</v>
      </c>
    </row>
    <row r="1572" spans="10:10" x14ac:dyDescent="0.25">
      <c r="J1572" s="193" t="str">
        <f t="shared" si="81"/>
        <v>-</v>
      </c>
    </row>
    <row r="1573" spans="10:10" x14ac:dyDescent="0.25">
      <c r="J1573" s="193" t="str">
        <f t="shared" si="81"/>
        <v>-</v>
      </c>
    </row>
    <row r="1574" spans="10:10" x14ac:dyDescent="0.25">
      <c r="J1574" s="193" t="str">
        <f t="shared" si="81"/>
        <v>-</v>
      </c>
    </row>
    <row r="1575" spans="10:10" x14ac:dyDescent="0.25">
      <c r="J1575" s="193" t="str">
        <f t="shared" si="81"/>
        <v>-</v>
      </c>
    </row>
    <row r="1576" spans="10:10" x14ac:dyDescent="0.25">
      <c r="J1576" s="193" t="str">
        <f t="shared" si="81"/>
        <v>-</v>
      </c>
    </row>
    <row r="1577" spans="10:10" x14ac:dyDescent="0.25">
      <c r="J1577" s="193" t="str">
        <f t="shared" si="81"/>
        <v>-</v>
      </c>
    </row>
    <row r="1578" spans="10:10" x14ac:dyDescent="0.25">
      <c r="J1578" s="193" t="str">
        <f t="shared" si="81"/>
        <v>-</v>
      </c>
    </row>
    <row r="1579" spans="10:10" x14ac:dyDescent="0.25">
      <c r="J1579" s="193" t="str">
        <f t="shared" si="81"/>
        <v>-</v>
      </c>
    </row>
    <row r="1580" spans="10:10" x14ac:dyDescent="0.25">
      <c r="J1580" s="193" t="str">
        <f t="shared" si="81"/>
        <v>-</v>
      </c>
    </row>
    <row r="1581" spans="10:10" x14ac:dyDescent="0.25">
      <c r="J1581" s="193" t="str">
        <f t="shared" si="81"/>
        <v>-</v>
      </c>
    </row>
    <row r="1582" spans="10:10" x14ac:dyDescent="0.25">
      <c r="J1582" s="193" t="str">
        <f t="shared" si="81"/>
        <v>-</v>
      </c>
    </row>
    <row r="1583" spans="10:10" x14ac:dyDescent="0.25">
      <c r="J1583" s="193" t="str">
        <f t="shared" si="81"/>
        <v>-</v>
      </c>
    </row>
    <row r="1584" spans="10:10" x14ac:dyDescent="0.25">
      <c r="J1584" s="193" t="str">
        <f t="shared" si="81"/>
        <v>-</v>
      </c>
    </row>
    <row r="1585" spans="10:10" x14ac:dyDescent="0.25">
      <c r="J1585" s="193" t="str">
        <f t="shared" si="81"/>
        <v>-</v>
      </c>
    </row>
    <row r="1586" spans="10:10" x14ac:dyDescent="0.25">
      <c r="J1586" s="193" t="str">
        <f t="shared" si="81"/>
        <v>-</v>
      </c>
    </row>
    <row r="1587" spans="10:10" x14ac:dyDescent="0.25">
      <c r="J1587" s="193" t="str">
        <f t="shared" si="81"/>
        <v>-</v>
      </c>
    </row>
    <row r="1588" spans="10:10" x14ac:dyDescent="0.25">
      <c r="J1588" s="193" t="str">
        <f t="shared" si="81"/>
        <v>-</v>
      </c>
    </row>
    <row r="1589" spans="10:10" x14ac:dyDescent="0.25">
      <c r="J1589" s="193" t="str">
        <f t="shared" si="81"/>
        <v>-</v>
      </c>
    </row>
    <row r="1590" spans="10:10" x14ac:dyDescent="0.25">
      <c r="J1590" s="193" t="str">
        <f t="shared" si="81"/>
        <v>-</v>
      </c>
    </row>
    <row r="1591" spans="10:10" x14ac:dyDescent="0.25">
      <c r="J1591" s="193" t="str">
        <f t="shared" si="81"/>
        <v>-</v>
      </c>
    </row>
    <row r="1592" spans="10:10" x14ac:dyDescent="0.25">
      <c r="J1592" s="193" t="str">
        <f t="shared" si="81"/>
        <v>-</v>
      </c>
    </row>
    <row r="1593" spans="10:10" x14ac:dyDescent="0.25">
      <c r="J1593" s="193" t="str">
        <f t="shared" si="81"/>
        <v>-</v>
      </c>
    </row>
    <row r="1594" spans="10:10" x14ac:dyDescent="0.25">
      <c r="J1594" s="193" t="str">
        <f t="shared" si="81"/>
        <v>-</v>
      </c>
    </row>
    <row r="1595" spans="10:10" x14ac:dyDescent="0.25">
      <c r="J1595" s="193" t="str">
        <f t="shared" si="81"/>
        <v>-</v>
      </c>
    </row>
    <row r="1596" spans="10:10" x14ac:dyDescent="0.25">
      <c r="J1596" s="193" t="str">
        <f t="shared" si="81"/>
        <v>-</v>
      </c>
    </row>
    <row r="1597" spans="10:10" x14ac:dyDescent="0.25">
      <c r="J1597" s="193" t="str">
        <f t="shared" si="81"/>
        <v>-</v>
      </c>
    </row>
    <row r="1598" spans="10:10" x14ac:dyDescent="0.25">
      <c r="J1598" s="193" t="str">
        <f t="shared" si="81"/>
        <v>-</v>
      </c>
    </row>
    <row r="1599" spans="10:10" x14ac:dyDescent="0.25">
      <c r="J1599" s="193" t="str">
        <f t="shared" si="81"/>
        <v>-</v>
      </c>
    </row>
    <row r="1600" spans="10:10" x14ac:dyDescent="0.25">
      <c r="J1600" s="193" t="str">
        <f t="shared" si="81"/>
        <v>-</v>
      </c>
    </row>
    <row r="1601" spans="10:10" x14ac:dyDescent="0.25">
      <c r="J1601" s="193" t="str">
        <f t="shared" si="81"/>
        <v>-</v>
      </c>
    </row>
    <row r="1602" spans="10:10" x14ac:dyDescent="0.25">
      <c r="J1602" s="193" t="str">
        <f t="shared" si="81"/>
        <v>-</v>
      </c>
    </row>
    <row r="1603" spans="10:10" x14ac:dyDescent="0.25">
      <c r="J1603" s="193" t="str">
        <f t="shared" si="81"/>
        <v>-</v>
      </c>
    </row>
    <row r="1604" spans="10:10" x14ac:dyDescent="0.25">
      <c r="J1604" s="193" t="str">
        <f t="shared" si="81"/>
        <v>-</v>
      </c>
    </row>
    <row r="1605" spans="10:10" x14ac:dyDescent="0.25">
      <c r="J1605" s="193" t="str">
        <f t="shared" ref="J1605:J1614" si="82">CONCATENATE(H1605,"-",I1605)</f>
        <v>-</v>
      </c>
    </row>
    <row r="1606" spans="10:10" x14ac:dyDescent="0.25">
      <c r="J1606" s="193" t="str">
        <f t="shared" si="82"/>
        <v>-</v>
      </c>
    </row>
    <row r="1607" spans="10:10" x14ac:dyDescent="0.25">
      <c r="J1607" s="193" t="str">
        <f t="shared" si="82"/>
        <v>-</v>
      </c>
    </row>
    <row r="1608" spans="10:10" x14ac:dyDescent="0.25">
      <c r="J1608" s="193" t="str">
        <f t="shared" si="82"/>
        <v>-</v>
      </c>
    </row>
    <row r="1609" spans="10:10" x14ac:dyDescent="0.25">
      <c r="J1609" s="193" t="str">
        <f t="shared" si="82"/>
        <v>-</v>
      </c>
    </row>
    <row r="1610" spans="10:10" x14ac:dyDescent="0.25">
      <c r="J1610" s="193" t="str">
        <f t="shared" si="82"/>
        <v>-</v>
      </c>
    </row>
    <row r="1611" spans="10:10" x14ac:dyDescent="0.25">
      <c r="J1611" s="193" t="str">
        <f t="shared" si="82"/>
        <v>-</v>
      </c>
    </row>
    <row r="1612" spans="10:10" x14ac:dyDescent="0.25">
      <c r="J1612" s="193" t="str">
        <f t="shared" si="82"/>
        <v>-</v>
      </c>
    </row>
    <row r="1613" spans="10:10" x14ac:dyDescent="0.25">
      <c r="J1613" s="193" t="str">
        <f t="shared" si="82"/>
        <v>-</v>
      </c>
    </row>
    <row r="1614" spans="10:10" x14ac:dyDescent="0.25">
      <c r="J1614" s="193" t="str">
        <f t="shared" si="82"/>
        <v>-</v>
      </c>
    </row>
  </sheetData>
  <autoFilter ref="A11:BU1614">
    <filterColumn colId="42" showButton="0"/>
  </autoFilter>
  <customSheetViews>
    <customSheetView guid="{EEDFE262-3212-4308-8979-A75812D36567}" scale="60" showAutoFilter="1" hiddenRows="1" hiddenColumns="1" topLeftCell="BH8">
      <selection activeCell="BH9" sqref="BH9:BS9"/>
      <pageMargins left="0.7" right="0.7" top="0.75" bottom="0.75" header="0.3" footer="0.3"/>
      <pageSetup paperSize="9" orientation="portrait" r:id="rId1"/>
      <autoFilter ref="A11:BU1614">
        <filterColumn colId="42" showButton="0"/>
      </autoFilter>
    </customSheetView>
    <customSheetView guid="{9E4E0432-45C5-49C8-A2D4-66ACC510E1AA}" scale="90" hiddenRows="1" hiddenColumns="1" topLeftCell="B8">
      <pane xSplit="1" ySplit="4" topLeftCell="BH31" activePane="bottomRight" state="frozen"/>
      <selection pane="bottomRight" activeCell="BJ32" sqref="BJ32"/>
      <pageMargins left="0.7" right="0.7" top="0.75" bottom="0.75" header="0.3" footer="0.3"/>
      <pageSetup paperSize="9" orientation="portrait" r:id="rId2"/>
    </customSheetView>
    <customSheetView guid="{2AFED0C1-CE42-480C-82B8-823DDDF7A1E0}" scale="90" hiddenRows="1" hiddenColumns="1" topLeftCell="L39">
      <selection activeCell="BH40" sqref="BH40"/>
      <pageMargins left="0.7" right="0.7" top="0.75" bottom="0.75" header="0.3" footer="0.3"/>
      <pageSetup paperSize="9" orientation="portrait" r:id="rId3"/>
    </customSheetView>
    <customSheetView guid="{91FCCC05-6C84-4D02-9694-06D3FEFD1EE7}" scale="90" hiddenRows="1" hiddenColumns="1" topLeftCell="B8">
      <pane xSplit="1" ySplit="4" topLeftCell="L35" activePane="bottomRight" state="frozen"/>
      <selection pane="bottomRight" activeCell="BH35" sqref="BH35"/>
      <pageMargins left="0.7" right="0.7" top="0.75" bottom="0.75" header="0.3" footer="0.3"/>
      <pageSetup paperSize="9" orientation="portrait" r:id="rId4"/>
    </customSheetView>
    <customSheetView guid="{17BBA648-1A4A-449C-8E6C-60884A976988}" scale="50" showAutoFilter="1" hiddenRows="1" hiddenColumns="1" topLeftCell="K17">
      <selection activeCell="BH18" sqref="BH18:BH19"/>
      <pageMargins left="0.7" right="0.7" top="0.75" bottom="0.75" header="0.3" footer="0.3"/>
      <pageSetup paperSize="9" orientation="portrait" r:id="rId5"/>
      <autoFilter ref="A11:BU1614">
        <filterColumn colId="42" showButton="0"/>
      </autoFilter>
    </customSheetView>
    <customSheetView guid="{F184C93B-2BA8-46C9-B95F-A169E9E0FA0E}" scale="80" showAutoFilter="1" hiddenRows="1" hiddenColumns="1" topLeftCell="BH40">
      <selection activeCell="BI42" sqref="BI42"/>
      <pageMargins left="0.7" right="0.7" top="0.75" bottom="0.75" header="0.3" footer="0.3"/>
      <pageSetup paperSize="9" orientation="portrait" r:id="rId6"/>
      <autoFilter ref="A11:BU1614">
        <filterColumn colId="42" showButton="0"/>
      </autoFilter>
    </customSheetView>
    <customSheetView guid="{65569DE0-0783-434A-AF02-6366FB81CDD9}" scale="55" showPageBreaks="1" hiddenColumns="1" topLeftCell="L1">
      <pane ySplit="11" topLeftCell="A56" activePane="bottomLeft" state="frozen"/>
      <selection pane="bottomLeft" activeCell="BH56" sqref="BH56:BH58"/>
      <pageMargins left="0.7" right="0.7" top="0.75" bottom="0.75" header="0.3" footer="0.3"/>
      <pageSetup paperSize="9" orientation="portrait" r:id="rId7"/>
    </customSheetView>
    <customSheetView guid="{D1CE8A1E-8F61-425E-9602-54FEE73BDE37}" scale="60" showAutoFilter="1" hiddenRows="1" hiddenColumns="1" topLeftCell="H1">
      <pane ySplit="11" topLeftCell="A25" activePane="bottomLeft" state="frozen"/>
      <selection pane="bottomLeft" activeCell="BI26" sqref="BI26"/>
      <pageMargins left="0.7" right="0.7" top="0.75" bottom="0.75" header="0.3" footer="0.3"/>
      <pageSetup paperSize="9" orientation="portrait" r:id="rId8"/>
      <autoFilter ref="A11:BU1614">
        <filterColumn colId="42" showButton="0"/>
      </autoFilter>
    </customSheetView>
    <customSheetView guid="{2230BD6E-38AF-44CB-A38B-4AD049B85149}" scale="50" hiddenColumns="1" topLeftCell="A8">
      <pane xSplit="5" ySplit="4" topLeftCell="BH63" activePane="bottomRight" state="frozen"/>
      <selection pane="bottomRight" activeCell="BH63" sqref="BH63"/>
      <pageMargins left="0.7" right="0.7" top="0.75" bottom="0.75" header="0.3" footer="0.3"/>
      <pageSetup paperSize="9" orientation="portrait" r:id="rId9"/>
    </customSheetView>
    <customSheetView guid="{2C543757-0426-4C7E-95C3-18B6AC62B541}" scale="60" filter="1" showAutoFilter="1" hiddenRows="1" hiddenColumns="1" topLeftCell="BH1">
      <pane ySplit="11" topLeftCell="A20" activePane="bottomLeft" state="frozen"/>
      <selection pane="bottomLeft" activeCell="BI20" sqref="BI20"/>
      <pageMargins left="0.7" right="0.7" top="0.75" bottom="0.75" header="0.3" footer="0.3"/>
      <pageSetup paperSize="9" orientation="portrait" r:id="rId10"/>
      <autoFilter ref="A11:CC1614">
        <filterColumn colId="1">
          <filters>
            <filter val="Jefe Oficina de TICS / Líder de Gestión de Tics"/>
            <filter val="Jefe Oficina TIC´s / Líder de Seguridad de la Información"/>
          </filters>
        </filterColumn>
        <filterColumn colId="42" showButton="0"/>
      </autoFilter>
    </customSheetView>
    <customSheetView guid="{7C081D08-3A34-40FC-9603-A08B0852FB79}" scale="50" showAutoFilter="1" hiddenRows="1" hiddenColumns="1" topLeftCell="K17">
      <selection activeCell="BH18" sqref="BH18:BH19"/>
      <pageMargins left="0.7" right="0.7" top="0.75" bottom="0.75" header="0.3" footer="0.3"/>
      <pageSetup paperSize="9" orientation="portrait" r:id="rId11"/>
      <autoFilter ref="A11:BU1614">
        <filterColumn colId="42" showButton="0"/>
      </autoFilter>
    </customSheetView>
    <customSheetView guid="{6E0471E8-424E-4EAB-916E-649AC290E8C7}" scale="60" showAutoFilter="1" hiddenRows="1" hiddenColumns="1" topLeftCell="I65">
      <selection activeCell="BH74" sqref="BH74"/>
      <pageMargins left="0.7" right="0.7" top="0.75" bottom="0.75" header="0.3" footer="0.3"/>
      <pageSetup paperSize="9" orientation="portrait" r:id="rId12"/>
      <autoFilter ref="A11:BU1614">
        <filterColumn colId="42" showButton="0"/>
      </autoFilter>
    </customSheetView>
    <customSheetView guid="{9D7C660B-E13E-4EFC-B945-6DC22F8BEC0F}" scale="60" hiddenRows="1" hiddenColumns="1" topLeftCell="BH9">
      <selection activeCell="BH9" sqref="BH9:BS9"/>
      <pageMargins left="0.7" right="0.7" top="0.75" bottom="0.75" header="0.3" footer="0.3"/>
      <pageSetup paperSize="9" orientation="portrait" r:id="rId13"/>
    </customSheetView>
  </customSheetViews>
  <mergeCells count="365">
    <mergeCell ref="BK38:BK40"/>
    <mergeCell ref="C41:C42"/>
    <mergeCell ref="D41:D42"/>
    <mergeCell ref="E41:E42"/>
    <mergeCell ref="G41:G42"/>
    <mergeCell ref="H41:H42"/>
    <mergeCell ref="I41:I42"/>
    <mergeCell ref="I38:I40"/>
    <mergeCell ref="K38:K40"/>
    <mergeCell ref="AQ38:AQ40"/>
    <mergeCell ref="BK41:BK42"/>
    <mergeCell ref="AR41:AR42"/>
    <mergeCell ref="BC41:BC42"/>
    <mergeCell ref="BD41:BD42"/>
    <mergeCell ref="BE41:BE42"/>
    <mergeCell ref="BO18:BO19"/>
    <mergeCell ref="H27:H28"/>
    <mergeCell ref="I27:I28"/>
    <mergeCell ref="J27:J28"/>
    <mergeCell ref="K27:K28"/>
    <mergeCell ref="BG27:BG28"/>
    <mergeCell ref="A27:A28"/>
    <mergeCell ref="B27:B28"/>
    <mergeCell ref="C27:C28"/>
    <mergeCell ref="D27:D28"/>
    <mergeCell ref="E27:E28"/>
    <mergeCell ref="AR24:AR25"/>
    <mergeCell ref="BC24:BC25"/>
    <mergeCell ref="BD24:BD25"/>
    <mergeCell ref="BE24:BE25"/>
    <mergeCell ref="BF24:BF25"/>
    <mergeCell ref="K20:K23"/>
    <mergeCell ref="AQ20:AQ23"/>
    <mergeCell ref="BG24:BG25"/>
    <mergeCell ref="BK24:BK26"/>
    <mergeCell ref="A20:A23"/>
    <mergeCell ref="B20:B23"/>
    <mergeCell ref="C20:C23"/>
    <mergeCell ref="D20:D23"/>
    <mergeCell ref="BF67:BF68"/>
    <mergeCell ref="BG67:BG68"/>
    <mergeCell ref="BK67:BK68"/>
    <mergeCell ref="H67:H68"/>
    <mergeCell ref="I67:I68"/>
    <mergeCell ref="K67:K68"/>
    <mergeCell ref="AQ67:AQ68"/>
    <mergeCell ref="AR67:AR68"/>
    <mergeCell ref="BD67:BD68"/>
    <mergeCell ref="A67:A68"/>
    <mergeCell ref="B67:B68"/>
    <mergeCell ref="C67:C68"/>
    <mergeCell ref="D67:D68"/>
    <mergeCell ref="E67:E68"/>
    <mergeCell ref="G67:G68"/>
    <mergeCell ref="BC63:BC66"/>
    <mergeCell ref="BC59:BC60"/>
    <mergeCell ref="BE61:BE62"/>
    <mergeCell ref="G61:G62"/>
    <mergeCell ref="H61:H62"/>
    <mergeCell ref="H59:H60"/>
    <mergeCell ref="I59:I60"/>
    <mergeCell ref="K59:K60"/>
    <mergeCell ref="AQ59:AQ60"/>
    <mergeCell ref="AR59:AR60"/>
    <mergeCell ref="BD63:BD66"/>
    <mergeCell ref="BE63:BE66"/>
    <mergeCell ref="BE67:BE68"/>
    <mergeCell ref="AQ63:AQ66"/>
    <mergeCell ref="AR63:AR66"/>
    <mergeCell ref="BC61:BC62"/>
    <mergeCell ref="BD61:BD62"/>
    <mergeCell ref="I61:I62"/>
    <mergeCell ref="BF63:BF66"/>
    <mergeCell ref="BG63:BG66"/>
    <mergeCell ref="BK63:BK66"/>
    <mergeCell ref="H63:H66"/>
    <mergeCell ref="I63:I66"/>
    <mergeCell ref="J63:J66"/>
    <mergeCell ref="K63:K66"/>
    <mergeCell ref="A63:A66"/>
    <mergeCell ref="B63:B66"/>
    <mergeCell ref="C63:C66"/>
    <mergeCell ref="D63:D66"/>
    <mergeCell ref="E63:E66"/>
    <mergeCell ref="G63:G66"/>
    <mergeCell ref="K61:K62"/>
    <mergeCell ref="AQ61:AQ62"/>
    <mergeCell ref="D61:D62"/>
    <mergeCell ref="E61:E62"/>
    <mergeCell ref="BG56:BG57"/>
    <mergeCell ref="BK56:BK58"/>
    <mergeCell ref="A59:A62"/>
    <mergeCell ref="B59:B62"/>
    <mergeCell ref="C59:C60"/>
    <mergeCell ref="D59:D60"/>
    <mergeCell ref="E59:E60"/>
    <mergeCell ref="G59:G60"/>
    <mergeCell ref="I56:I57"/>
    <mergeCell ref="K56:K57"/>
    <mergeCell ref="AQ56:AQ57"/>
    <mergeCell ref="AR56:AR57"/>
    <mergeCell ref="BC56:BC57"/>
    <mergeCell ref="BD56:BD57"/>
    <mergeCell ref="BD59:BD60"/>
    <mergeCell ref="BE59:BE60"/>
    <mergeCell ref="BF59:BF60"/>
    <mergeCell ref="BG59:BG60"/>
    <mergeCell ref="BK59:BK60"/>
    <mergeCell ref="C61:C62"/>
    <mergeCell ref="BF61:BF62"/>
    <mergeCell ref="BG61:BG62"/>
    <mergeCell ref="BK61:BK62"/>
    <mergeCell ref="AR61:AR62"/>
    <mergeCell ref="BF53:BF55"/>
    <mergeCell ref="BG53:BG55"/>
    <mergeCell ref="BK53:BK55"/>
    <mergeCell ref="A56:A58"/>
    <mergeCell ref="B56:B58"/>
    <mergeCell ref="C56:C57"/>
    <mergeCell ref="D56:D57"/>
    <mergeCell ref="E56:E57"/>
    <mergeCell ref="G56:G57"/>
    <mergeCell ref="H56:H57"/>
    <mergeCell ref="K53:K55"/>
    <mergeCell ref="AQ53:AQ55"/>
    <mergeCell ref="AR53:AR55"/>
    <mergeCell ref="BC53:BC55"/>
    <mergeCell ref="BD53:BD55"/>
    <mergeCell ref="BE53:BE55"/>
    <mergeCell ref="C53:C55"/>
    <mergeCell ref="D53:D55"/>
    <mergeCell ref="E53:E55"/>
    <mergeCell ref="G53:G55"/>
    <mergeCell ref="BE56:BE57"/>
    <mergeCell ref="BF56:BF57"/>
    <mergeCell ref="BF50:BF52"/>
    <mergeCell ref="BG50:BG52"/>
    <mergeCell ref="BK50:BK52"/>
    <mergeCell ref="F51:F52"/>
    <mergeCell ref="H50:H52"/>
    <mergeCell ref="I50:I52"/>
    <mergeCell ref="K50:K52"/>
    <mergeCell ref="AQ50:AQ52"/>
    <mergeCell ref="AR50:AR52"/>
    <mergeCell ref="BC50:BC52"/>
    <mergeCell ref="A50:A55"/>
    <mergeCell ref="B50:B55"/>
    <mergeCell ref="C50:C52"/>
    <mergeCell ref="D50:D52"/>
    <mergeCell ref="E50:E52"/>
    <mergeCell ref="G50:G52"/>
    <mergeCell ref="BD50:BD52"/>
    <mergeCell ref="BE50:BE52"/>
    <mergeCell ref="AQ45:AQ49"/>
    <mergeCell ref="AR45:AR49"/>
    <mergeCell ref="H53:H55"/>
    <mergeCell ref="I53:I55"/>
    <mergeCell ref="BG45:BG49"/>
    <mergeCell ref="AQ43:AQ44"/>
    <mergeCell ref="I33:I34"/>
    <mergeCell ref="K33:K34"/>
    <mergeCell ref="AQ33:AQ34"/>
    <mergeCell ref="AR33:AR34"/>
    <mergeCell ref="BC33:BC34"/>
    <mergeCell ref="BE36:BE37"/>
    <mergeCell ref="BF36:BF37"/>
    <mergeCell ref="AR38:AR40"/>
    <mergeCell ref="BC38:BC40"/>
    <mergeCell ref="BD38:BD40"/>
    <mergeCell ref="BG36:BG37"/>
    <mergeCell ref="AQ36:AQ37"/>
    <mergeCell ref="AR36:AR37"/>
    <mergeCell ref="BC36:BC37"/>
    <mergeCell ref="BD36:BD37"/>
    <mergeCell ref="BE38:BE40"/>
    <mergeCell ref="BF38:BF40"/>
    <mergeCell ref="BG38:BG40"/>
    <mergeCell ref="AQ41:AQ42"/>
    <mergeCell ref="BF41:BF42"/>
    <mergeCell ref="BG41:BG42"/>
    <mergeCell ref="A38:A42"/>
    <mergeCell ref="B38:B42"/>
    <mergeCell ref="C38:C40"/>
    <mergeCell ref="D38:D40"/>
    <mergeCell ref="E38:E40"/>
    <mergeCell ref="G38:G40"/>
    <mergeCell ref="H38:H40"/>
    <mergeCell ref="I36:I37"/>
    <mergeCell ref="K36:K37"/>
    <mergeCell ref="K41:K42"/>
    <mergeCell ref="BK31:BK32"/>
    <mergeCell ref="A33:A37"/>
    <mergeCell ref="B33:B37"/>
    <mergeCell ref="C33:C34"/>
    <mergeCell ref="D33:D34"/>
    <mergeCell ref="E33:E34"/>
    <mergeCell ref="G33:G34"/>
    <mergeCell ref="I31:I32"/>
    <mergeCell ref="K31:K32"/>
    <mergeCell ref="AQ31:AQ32"/>
    <mergeCell ref="AR31:AR32"/>
    <mergeCell ref="BC31:BC32"/>
    <mergeCell ref="BD31:BD32"/>
    <mergeCell ref="BD33:BD34"/>
    <mergeCell ref="BE33:BE34"/>
    <mergeCell ref="BF33:BF34"/>
    <mergeCell ref="BG33:BG34"/>
    <mergeCell ref="BK33:BK37"/>
    <mergeCell ref="C36:C37"/>
    <mergeCell ref="D36:D37"/>
    <mergeCell ref="E36:E37"/>
    <mergeCell ref="G36:G37"/>
    <mergeCell ref="H36:H37"/>
    <mergeCell ref="H33:H34"/>
    <mergeCell ref="BF29:BF30"/>
    <mergeCell ref="BG29:BG30"/>
    <mergeCell ref="BK29:BK30"/>
    <mergeCell ref="A31:A32"/>
    <mergeCell ref="B31:B32"/>
    <mergeCell ref="C31:C32"/>
    <mergeCell ref="D31:D32"/>
    <mergeCell ref="E31:E32"/>
    <mergeCell ref="G31:G32"/>
    <mergeCell ref="H31:H32"/>
    <mergeCell ref="K29:K30"/>
    <mergeCell ref="AQ29:AQ30"/>
    <mergeCell ref="AR29:AR30"/>
    <mergeCell ref="BC29:BC30"/>
    <mergeCell ref="BD29:BD30"/>
    <mergeCell ref="BE29:BE30"/>
    <mergeCell ref="BE31:BE32"/>
    <mergeCell ref="BF31:BF32"/>
    <mergeCell ref="BG31:BG32"/>
    <mergeCell ref="A29:A30"/>
    <mergeCell ref="B29:B30"/>
    <mergeCell ref="C29:C30"/>
    <mergeCell ref="D29:D30"/>
    <mergeCell ref="E29:E30"/>
    <mergeCell ref="G29:G30"/>
    <mergeCell ref="H29:H30"/>
    <mergeCell ref="I29:I30"/>
    <mergeCell ref="AQ24:AQ25"/>
    <mergeCell ref="BK20:BK23"/>
    <mergeCell ref="A24:A26"/>
    <mergeCell ref="B24:B26"/>
    <mergeCell ref="C24:C25"/>
    <mergeCell ref="D24:D25"/>
    <mergeCell ref="E24:E25"/>
    <mergeCell ref="G24:G25"/>
    <mergeCell ref="H24:H25"/>
    <mergeCell ref="I24:I25"/>
    <mergeCell ref="K24:K25"/>
    <mergeCell ref="AR20:AR23"/>
    <mergeCell ref="BC20:BC23"/>
    <mergeCell ref="BD20:BD23"/>
    <mergeCell ref="BE20:BE23"/>
    <mergeCell ref="BF20:BF23"/>
    <mergeCell ref="BG20:BG23"/>
    <mergeCell ref="G20:G23"/>
    <mergeCell ref="H20:H23"/>
    <mergeCell ref="I20:I23"/>
    <mergeCell ref="J20:J23"/>
    <mergeCell ref="E20:E23"/>
    <mergeCell ref="H18:H19"/>
    <mergeCell ref="I18:I19"/>
    <mergeCell ref="K18:K19"/>
    <mergeCell ref="AQ18:AQ19"/>
    <mergeCell ref="A18:A19"/>
    <mergeCell ref="B18:B19"/>
    <mergeCell ref="C18:C19"/>
    <mergeCell ref="D18:D19"/>
    <mergeCell ref="E18:E19"/>
    <mergeCell ref="G18:G19"/>
    <mergeCell ref="I15:I17"/>
    <mergeCell ref="K15:K17"/>
    <mergeCell ref="AQ15:AQ17"/>
    <mergeCell ref="AR15:AR17"/>
    <mergeCell ref="BD18:BD19"/>
    <mergeCell ref="BE18:BE19"/>
    <mergeCell ref="BF18:BF19"/>
    <mergeCell ref="BG18:BG19"/>
    <mergeCell ref="BK18:BK19"/>
    <mergeCell ref="AR18:AR19"/>
    <mergeCell ref="BC18:BC19"/>
    <mergeCell ref="BE12:BE13"/>
    <mergeCell ref="BF12:BF13"/>
    <mergeCell ref="BG12:BG13"/>
    <mergeCell ref="BK12:BK14"/>
    <mergeCell ref="A15:A17"/>
    <mergeCell ref="B15:B17"/>
    <mergeCell ref="C15:C17"/>
    <mergeCell ref="D15:D17"/>
    <mergeCell ref="E15:E17"/>
    <mergeCell ref="F15:F16"/>
    <mergeCell ref="I12:I13"/>
    <mergeCell ref="K12:K13"/>
    <mergeCell ref="AQ12:AQ13"/>
    <mergeCell ref="AR12:AR13"/>
    <mergeCell ref="BC12:BC13"/>
    <mergeCell ref="BD12:BD13"/>
    <mergeCell ref="BC15:BC17"/>
    <mergeCell ref="BD15:BD17"/>
    <mergeCell ref="BE15:BE17"/>
    <mergeCell ref="BF15:BF17"/>
    <mergeCell ref="BG15:BG17"/>
    <mergeCell ref="BK15:BK17"/>
    <mergeCell ref="G15:G17"/>
    <mergeCell ref="H15:H17"/>
    <mergeCell ref="A12:A14"/>
    <mergeCell ref="B12:B14"/>
    <mergeCell ref="C12:C13"/>
    <mergeCell ref="D12:D13"/>
    <mergeCell ref="E12:E13"/>
    <mergeCell ref="G12:G13"/>
    <mergeCell ref="H12:H13"/>
    <mergeCell ref="AE10:AF10"/>
    <mergeCell ref="AG10:AO10"/>
    <mergeCell ref="A1:E6"/>
    <mergeCell ref="F1:BK2"/>
    <mergeCell ref="BL1:BS2"/>
    <mergeCell ref="F3:BK4"/>
    <mergeCell ref="BL3:BS4"/>
    <mergeCell ref="F5:BK6"/>
    <mergeCell ref="BL5:BS6"/>
    <mergeCell ref="A8:BS8"/>
    <mergeCell ref="A9:G10"/>
    <mergeCell ref="H9:K9"/>
    <mergeCell ref="L9:BG9"/>
    <mergeCell ref="BH9:BS9"/>
    <mergeCell ref="H10:K10"/>
    <mergeCell ref="L10:L11"/>
    <mergeCell ref="M10:M11"/>
    <mergeCell ref="N10:N11"/>
    <mergeCell ref="O10:AD10"/>
    <mergeCell ref="BL10:BO10"/>
    <mergeCell ref="BP10:BS10"/>
    <mergeCell ref="AQ11:AR11"/>
    <mergeCell ref="AP10:AR10"/>
    <mergeCell ref="AS10:BD10"/>
    <mergeCell ref="BE10:BG10"/>
    <mergeCell ref="BH10:BK10"/>
    <mergeCell ref="BK43:BK44"/>
    <mergeCell ref="AR43:AR44"/>
    <mergeCell ref="BC43:BC44"/>
    <mergeCell ref="BD43:BD44"/>
    <mergeCell ref="BE43:BE44"/>
    <mergeCell ref="BF43:BF44"/>
    <mergeCell ref="BG43:BG44"/>
    <mergeCell ref="A43:A49"/>
    <mergeCell ref="B43:B49"/>
    <mergeCell ref="C45:C49"/>
    <mergeCell ref="E45:E49"/>
    <mergeCell ref="D45:D49"/>
    <mergeCell ref="G45:G49"/>
    <mergeCell ref="H45:H49"/>
    <mergeCell ref="I45:I49"/>
    <mergeCell ref="J45:J49"/>
    <mergeCell ref="K45:K49"/>
    <mergeCell ref="C43:C44"/>
    <mergeCell ref="D43:D44"/>
    <mergeCell ref="E43:E44"/>
    <mergeCell ref="G43:G44"/>
    <mergeCell ref="H43:H44"/>
    <mergeCell ref="I43:I44"/>
    <mergeCell ref="K43:K44"/>
  </mergeCells>
  <conditionalFormatting sqref="K69:K1048576">
    <cfRule type="containsText" dxfId="206" priority="206" operator="containsText" text="Bajo">
      <formula>NOT(ISERROR(SEARCH("Bajo",K69)))</formula>
    </cfRule>
    <cfRule type="containsText" dxfId="205" priority="207" operator="containsText" text="Moderado">
      <formula>NOT(ISERROR(SEARCH("Moderado",K69)))</formula>
    </cfRule>
    <cfRule type="containsText" dxfId="204" priority="208" operator="containsText" text="Alto">
      <formula>NOT(ISERROR(SEARCH("Alto",K69)))</formula>
    </cfRule>
    <cfRule type="containsText" dxfId="203" priority="209" operator="containsText" text="Extremadamente alto">
      <formula>NOT(ISERROR(SEARCH("Extremadamente alto",K69)))</formula>
    </cfRule>
  </conditionalFormatting>
  <conditionalFormatting sqref="K15:K16">
    <cfRule type="containsText" dxfId="202" priority="202" operator="containsText" text="Bajo">
      <formula>NOT(ISERROR(SEARCH("Bajo",K15)))</formula>
    </cfRule>
    <cfRule type="containsText" dxfId="201" priority="203" operator="containsText" text="Moderado">
      <formula>NOT(ISERROR(SEARCH("Moderado",K15)))</formula>
    </cfRule>
    <cfRule type="containsText" dxfId="200" priority="204" operator="containsText" text="Alto">
      <formula>NOT(ISERROR(SEARCH("Alto",K15)))</formula>
    </cfRule>
    <cfRule type="containsText" dxfId="199" priority="205" operator="containsText" text="Extrema">
      <formula>NOT(ISERROR(SEARCH("Extrema",K15)))</formula>
    </cfRule>
  </conditionalFormatting>
  <conditionalFormatting sqref="K18">
    <cfRule type="containsText" dxfId="198" priority="198" operator="containsText" text="Bajo">
      <formula>NOT(ISERROR(SEARCH("Bajo",K18)))</formula>
    </cfRule>
    <cfRule type="containsText" dxfId="197" priority="199" operator="containsText" text="Moderado">
      <formula>NOT(ISERROR(SEARCH("Moderado",K18)))</formula>
    </cfRule>
    <cfRule type="containsText" dxfId="196" priority="200" operator="containsText" text="Alto">
      <formula>NOT(ISERROR(SEARCH("Alto",K18)))</formula>
    </cfRule>
    <cfRule type="containsText" dxfId="195" priority="201" operator="containsText" text="Extrema">
      <formula>NOT(ISERROR(SEARCH("Extrema",K18)))</formula>
    </cfRule>
  </conditionalFormatting>
  <conditionalFormatting sqref="K63">
    <cfRule type="containsText" dxfId="194" priority="154" operator="containsText" text="Bajo">
      <formula>NOT(ISERROR(SEARCH("Bajo",K63)))</formula>
    </cfRule>
    <cfRule type="containsText" dxfId="193" priority="155" operator="containsText" text="Moderado">
      <formula>NOT(ISERROR(SEARCH("Moderado",K63)))</formula>
    </cfRule>
    <cfRule type="containsText" dxfId="192" priority="156" operator="containsText" text="Alto">
      <formula>NOT(ISERROR(SEARCH("Alto",K63)))</formula>
    </cfRule>
    <cfRule type="containsText" dxfId="191" priority="157" operator="containsText" text="Extrema">
      <formula>NOT(ISERROR(SEARCH("Extrema",K63)))</formula>
    </cfRule>
  </conditionalFormatting>
  <conditionalFormatting sqref="K20">
    <cfRule type="containsText" dxfId="190" priority="194" operator="containsText" text="Bajo">
      <formula>NOT(ISERROR(SEARCH("Bajo",K20)))</formula>
    </cfRule>
    <cfRule type="containsText" dxfId="189" priority="195" operator="containsText" text="Moderado">
      <formula>NOT(ISERROR(SEARCH("Moderado",K20)))</formula>
    </cfRule>
    <cfRule type="containsText" dxfId="188" priority="196" operator="containsText" text="Alto">
      <formula>NOT(ISERROR(SEARCH("Alto",K20)))</formula>
    </cfRule>
    <cfRule type="containsText" dxfId="187" priority="197" operator="containsText" text="Extrema">
      <formula>NOT(ISERROR(SEARCH("Extrema",K20)))</formula>
    </cfRule>
  </conditionalFormatting>
  <conditionalFormatting sqref="K24 K26">
    <cfRule type="containsText" dxfId="186" priority="190" operator="containsText" text="Bajo">
      <formula>NOT(ISERROR(SEARCH("Bajo",K24)))</formula>
    </cfRule>
    <cfRule type="containsText" dxfId="185" priority="191" operator="containsText" text="Moderado">
      <formula>NOT(ISERROR(SEARCH("Moderado",K24)))</formula>
    </cfRule>
    <cfRule type="containsText" dxfId="184" priority="192" operator="containsText" text="Alto">
      <formula>NOT(ISERROR(SEARCH("Alto",K24)))</formula>
    </cfRule>
    <cfRule type="containsText" dxfId="183" priority="193" operator="containsText" text="Extrema">
      <formula>NOT(ISERROR(SEARCH("Extrema",K24)))</formula>
    </cfRule>
  </conditionalFormatting>
  <conditionalFormatting sqref="K31">
    <cfRule type="containsText" dxfId="182" priority="186" operator="containsText" text="Bajo">
      <formula>NOT(ISERROR(SEARCH("Bajo",K31)))</formula>
    </cfRule>
    <cfRule type="containsText" dxfId="181" priority="187" operator="containsText" text="Moderado">
      <formula>NOT(ISERROR(SEARCH("Moderado",K31)))</formula>
    </cfRule>
    <cfRule type="containsText" dxfId="180" priority="188" operator="containsText" text="Alto">
      <formula>NOT(ISERROR(SEARCH("Alto",K31)))</formula>
    </cfRule>
    <cfRule type="containsText" dxfId="179" priority="189" operator="containsText" text="Extrema">
      <formula>NOT(ISERROR(SEARCH("Extrema",K31)))</formula>
    </cfRule>
  </conditionalFormatting>
  <conditionalFormatting sqref="K33 K35:K36">
    <cfRule type="containsText" dxfId="178" priority="182" operator="containsText" text="Bajo">
      <formula>NOT(ISERROR(SEARCH("Bajo",K33)))</formula>
    </cfRule>
    <cfRule type="containsText" dxfId="177" priority="183" operator="containsText" text="Moderado">
      <formula>NOT(ISERROR(SEARCH("Moderado",K33)))</formula>
    </cfRule>
    <cfRule type="containsText" dxfId="176" priority="184" operator="containsText" text="Alto">
      <formula>NOT(ISERROR(SEARCH("Alto",K33)))</formula>
    </cfRule>
    <cfRule type="containsText" dxfId="175" priority="185" operator="containsText" text="Extrema">
      <formula>NOT(ISERROR(SEARCH("Extrema",K33)))</formula>
    </cfRule>
  </conditionalFormatting>
  <conditionalFormatting sqref="K41">
    <cfRule type="containsText" dxfId="174" priority="178" operator="containsText" text="Bajo">
      <formula>NOT(ISERROR(SEARCH("Bajo",K41)))</formula>
    </cfRule>
    <cfRule type="containsText" dxfId="173" priority="179" operator="containsText" text="Moderado">
      <formula>NOT(ISERROR(SEARCH("Moderado",K41)))</formula>
    </cfRule>
    <cfRule type="containsText" dxfId="172" priority="180" operator="containsText" text="Alto">
      <formula>NOT(ISERROR(SEARCH("Alto",K41)))</formula>
    </cfRule>
    <cfRule type="containsText" dxfId="171" priority="181" operator="containsText" text="Extrema">
      <formula>NOT(ISERROR(SEARCH("Extrema",K41)))</formula>
    </cfRule>
  </conditionalFormatting>
  <conditionalFormatting sqref="K67">
    <cfRule type="containsText" dxfId="170" priority="150" operator="containsText" text="Bajo">
      <formula>NOT(ISERROR(SEARCH("Bajo",K67)))</formula>
    </cfRule>
    <cfRule type="containsText" dxfId="169" priority="151" operator="containsText" text="Moderado">
      <formula>NOT(ISERROR(SEARCH("Moderado",K67)))</formula>
    </cfRule>
    <cfRule type="containsText" dxfId="168" priority="152" operator="containsText" text="Alto">
      <formula>NOT(ISERROR(SEARCH("Alto",K67)))</formula>
    </cfRule>
    <cfRule type="containsText" dxfId="167" priority="153" operator="containsText" text="Extrema">
      <formula>NOT(ISERROR(SEARCH("Extrema",K67)))</formula>
    </cfRule>
  </conditionalFormatting>
  <conditionalFormatting sqref="K38:K39">
    <cfRule type="containsText" dxfId="166" priority="174" operator="containsText" text="Bajo">
      <formula>NOT(ISERROR(SEARCH("Bajo",K38)))</formula>
    </cfRule>
    <cfRule type="containsText" dxfId="165" priority="175" operator="containsText" text="Moderado">
      <formula>NOT(ISERROR(SEARCH("Moderado",K38)))</formula>
    </cfRule>
    <cfRule type="containsText" dxfId="164" priority="176" operator="containsText" text="Alto">
      <formula>NOT(ISERROR(SEARCH("Alto",K38)))</formula>
    </cfRule>
    <cfRule type="containsText" dxfId="163" priority="177" operator="containsText" text="Extrema">
      <formula>NOT(ISERROR(SEARCH("Extrema",K38)))</formula>
    </cfRule>
  </conditionalFormatting>
  <conditionalFormatting sqref="K50:K51 K53">
    <cfRule type="containsText" dxfId="162" priority="166" operator="containsText" text="Bajo">
      <formula>NOT(ISERROR(SEARCH("Bajo",K50)))</formula>
    </cfRule>
    <cfRule type="containsText" dxfId="161" priority="167" operator="containsText" text="Moderado">
      <formula>NOT(ISERROR(SEARCH("Moderado",K50)))</formula>
    </cfRule>
    <cfRule type="containsText" dxfId="160" priority="168" operator="containsText" text="Alto">
      <formula>NOT(ISERROR(SEARCH("Alto",K50)))</formula>
    </cfRule>
    <cfRule type="containsText" dxfId="159" priority="169" operator="containsText" text="Extrema">
      <formula>NOT(ISERROR(SEARCH("Extrema",K50)))</formula>
    </cfRule>
  </conditionalFormatting>
  <conditionalFormatting sqref="K56 K58">
    <cfRule type="containsText" dxfId="158" priority="162" operator="containsText" text="Bajo">
      <formula>NOT(ISERROR(SEARCH("Bajo",K56)))</formula>
    </cfRule>
    <cfRule type="containsText" dxfId="157" priority="163" operator="containsText" text="Moderado">
      <formula>NOT(ISERROR(SEARCH("Moderado",K56)))</formula>
    </cfRule>
    <cfRule type="containsText" dxfId="156" priority="164" operator="containsText" text="Alto">
      <formula>NOT(ISERROR(SEARCH("Alto",K56)))</formula>
    </cfRule>
    <cfRule type="containsText" dxfId="155" priority="165" operator="containsText" text="Extrema">
      <formula>NOT(ISERROR(SEARCH("Extrema",K56)))</formula>
    </cfRule>
  </conditionalFormatting>
  <conditionalFormatting sqref="K59 K61">
    <cfRule type="containsText" dxfId="154" priority="158" operator="containsText" text="Bajo">
      <formula>NOT(ISERROR(SEARCH("Bajo",K59)))</formula>
    </cfRule>
    <cfRule type="containsText" dxfId="153" priority="159" operator="containsText" text="Moderado">
      <formula>NOT(ISERROR(SEARCH("Moderado",K59)))</formula>
    </cfRule>
    <cfRule type="containsText" dxfId="152" priority="160" operator="containsText" text="Alto">
      <formula>NOT(ISERROR(SEARCH("Alto",K59)))</formula>
    </cfRule>
    <cfRule type="containsText" dxfId="151" priority="161" operator="containsText" text="Extrema">
      <formula>NOT(ISERROR(SEARCH("Extrema",K59)))</formula>
    </cfRule>
  </conditionalFormatting>
  <conditionalFormatting sqref="K12">
    <cfRule type="containsText" dxfId="150" priority="146" operator="containsText" text="Bajo">
      <formula>NOT(ISERROR(SEARCH("Bajo",K12)))</formula>
    </cfRule>
    <cfRule type="containsText" dxfId="149" priority="147" operator="containsText" text="Moderado">
      <formula>NOT(ISERROR(SEARCH("Moderado",K12)))</formula>
    </cfRule>
    <cfRule type="containsText" dxfId="148" priority="148" operator="containsText" text="Alto">
      <formula>NOT(ISERROR(SEARCH("Alto",K12)))</formula>
    </cfRule>
    <cfRule type="containsText" dxfId="147" priority="149" operator="containsText" text="Extrema">
      <formula>NOT(ISERROR(SEARCH("Extrema",K12)))</formula>
    </cfRule>
  </conditionalFormatting>
  <conditionalFormatting sqref="K29">
    <cfRule type="containsText" dxfId="146" priority="142" operator="containsText" text="Bajo">
      <formula>NOT(ISERROR(SEARCH("Bajo",K29)))</formula>
    </cfRule>
    <cfRule type="containsText" dxfId="145" priority="143" operator="containsText" text="Moderado">
      <formula>NOT(ISERROR(SEARCH("Moderado",K29)))</formula>
    </cfRule>
    <cfRule type="containsText" dxfId="144" priority="144" operator="containsText" text="Alto">
      <formula>NOT(ISERROR(SEARCH("Alto",K29)))</formula>
    </cfRule>
    <cfRule type="containsText" dxfId="143" priority="145" operator="containsText" text="Extrema">
      <formula>NOT(ISERROR(SEARCH("Extrema",K29)))</formula>
    </cfRule>
  </conditionalFormatting>
  <conditionalFormatting sqref="K14">
    <cfRule type="containsText" dxfId="142" priority="138" operator="containsText" text="Bajo">
      <formula>NOT(ISERROR(SEARCH("Bajo",K14)))</formula>
    </cfRule>
    <cfRule type="containsText" dxfId="141" priority="139" operator="containsText" text="Moderado">
      <formula>NOT(ISERROR(SEARCH("Moderado",K14)))</formula>
    </cfRule>
    <cfRule type="containsText" dxfId="140" priority="140" operator="containsText" text="Alto">
      <formula>NOT(ISERROR(SEARCH("Alto",K14)))</formula>
    </cfRule>
    <cfRule type="containsText" dxfId="139" priority="141" operator="containsText" text="Extrema">
      <formula>NOT(ISERROR(SEARCH("Extrema",K14)))</formula>
    </cfRule>
  </conditionalFormatting>
  <conditionalFormatting sqref="BG67">
    <cfRule type="containsText" dxfId="138" priority="45" operator="containsText" text="Bajo">
      <formula>NOT(ISERROR(SEARCH("Bajo",BG67)))</formula>
    </cfRule>
    <cfRule type="containsText" dxfId="137" priority="46" operator="containsText" text="Moderado">
      <formula>NOT(ISERROR(SEARCH("Moderado",BG67)))</formula>
    </cfRule>
    <cfRule type="containsText" dxfId="136" priority="47" operator="containsText" text="Alto">
      <formula>NOT(ISERROR(SEARCH("Alto",BG67)))</formula>
    </cfRule>
    <cfRule type="containsText" dxfId="135" priority="48" operator="containsText" text="Extrema">
      <formula>NOT(ISERROR(SEARCH("Extrema",BG67)))</formula>
    </cfRule>
  </conditionalFormatting>
  <conditionalFormatting sqref="BG63">
    <cfRule type="containsText" dxfId="134" priority="133" operator="containsText" text="Bajo">
      <formula>NOT(ISERROR(SEARCH("Bajo",BG63)))</formula>
    </cfRule>
    <cfRule type="containsText" dxfId="133" priority="134" operator="containsText" text="Moderado">
      <formula>NOT(ISERROR(SEARCH("Moderado",BG63)))</formula>
    </cfRule>
    <cfRule type="containsText" dxfId="132" priority="135" operator="containsText" text="Alto">
      <formula>NOT(ISERROR(SEARCH("Alto",BG63)))</formula>
    </cfRule>
    <cfRule type="containsText" dxfId="131" priority="136" operator="containsText" text="Extrema">
      <formula>NOT(ISERROR(SEARCH("Extrema",BG63)))</formula>
    </cfRule>
  </conditionalFormatting>
  <conditionalFormatting sqref="BG61">
    <cfRule type="containsText" dxfId="130" priority="129" operator="containsText" text="Bajo">
      <formula>NOT(ISERROR(SEARCH("Bajo",BG61)))</formula>
    </cfRule>
    <cfRule type="containsText" dxfId="129" priority="130" operator="containsText" text="Moderado">
      <formula>NOT(ISERROR(SEARCH("Moderado",BG61)))</formula>
    </cfRule>
    <cfRule type="containsText" dxfId="128" priority="131" operator="containsText" text="Alto">
      <formula>NOT(ISERROR(SEARCH("Alto",BG61)))</formula>
    </cfRule>
    <cfRule type="containsText" dxfId="127" priority="132" operator="containsText" text="Extrema">
      <formula>NOT(ISERROR(SEARCH("Extrema",BG61)))</formula>
    </cfRule>
  </conditionalFormatting>
  <conditionalFormatting sqref="BG59">
    <cfRule type="containsText" dxfId="126" priority="125" operator="containsText" text="Bajo">
      <formula>NOT(ISERROR(SEARCH("Bajo",BG59)))</formula>
    </cfRule>
    <cfRule type="containsText" dxfId="125" priority="126" operator="containsText" text="Moderado">
      <formula>NOT(ISERROR(SEARCH("Moderado",BG59)))</formula>
    </cfRule>
    <cfRule type="containsText" dxfId="124" priority="127" operator="containsText" text="Alto">
      <formula>NOT(ISERROR(SEARCH("Alto",BG59)))</formula>
    </cfRule>
    <cfRule type="containsText" dxfId="123" priority="128" operator="containsText" text="Extrema">
      <formula>NOT(ISERROR(SEARCH("Extrema",BG59)))</formula>
    </cfRule>
  </conditionalFormatting>
  <conditionalFormatting sqref="BG58">
    <cfRule type="containsText" dxfId="122" priority="121" operator="containsText" text="Bajo">
      <formula>NOT(ISERROR(SEARCH("Bajo",BG58)))</formula>
    </cfRule>
    <cfRule type="containsText" dxfId="121" priority="122" operator="containsText" text="Moderado">
      <formula>NOT(ISERROR(SEARCH("Moderado",BG58)))</formula>
    </cfRule>
    <cfRule type="containsText" dxfId="120" priority="123" operator="containsText" text="Alto">
      <formula>NOT(ISERROR(SEARCH("Alto",BG58)))</formula>
    </cfRule>
    <cfRule type="containsText" dxfId="119" priority="124" operator="containsText" text="Extrema">
      <formula>NOT(ISERROR(SEARCH("Extrema",BG58)))</formula>
    </cfRule>
  </conditionalFormatting>
  <conditionalFormatting sqref="BG56">
    <cfRule type="containsText" dxfId="118" priority="117" operator="containsText" text="Bajo">
      <formula>NOT(ISERROR(SEARCH("Bajo",BG56)))</formula>
    </cfRule>
    <cfRule type="containsText" dxfId="117" priority="118" operator="containsText" text="Moderado">
      <formula>NOT(ISERROR(SEARCH("Moderado",BG56)))</formula>
    </cfRule>
    <cfRule type="containsText" dxfId="116" priority="119" operator="containsText" text="Alto">
      <formula>NOT(ISERROR(SEARCH("Alto",BG56)))</formula>
    </cfRule>
    <cfRule type="containsText" dxfId="115" priority="120" operator="containsText" text="Extrema">
      <formula>NOT(ISERROR(SEARCH("Extrema",BG56)))</formula>
    </cfRule>
  </conditionalFormatting>
  <conditionalFormatting sqref="BG53">
    <cfRule type="containsText" dxfId="114" priority="113" operator="containsText" text="Bajo">
      <formula>NOT(ISERROR(SEARCH("Bajo",BG53)))</formula>
    </cfRule>
    <cfRule type="containsText" dxfId="113" priority="114" operator="containsText" text="Moderado">
      <formula>NOT(ISERROR(SEARCH("Moderado",BG53)))</formula>
    </cfRule>
    <cfRule type="containsText" dxfId="112" priority="115" operator="containsText" text="Alto">
      <formula>NOT(ISERROR(SEARCH("Alto",BG53)))</formula>
    </cfRule>
    <cfRule type="containsText" dxfId="111" priority="116" operator="containsText" text="Extrema">
      <formula>NOT(ISERROR(SEARCH("Extrema",BG53)))</formula>
    </cfRule>
  </conditionalFormatting>
  <conditionalFormatting sqref="BG50:BG51">
    <cfRule type="containsText" dxfId="110" priority="109" operator="containsText" text="Bajo">
      <formula>NOT(ISERROR(SEARCH("Bajo",BG50)))</formula>
    </cfRule>
    <cfRule type="containsText" dxfId="109" priority="110" operator="containsText" text="Moderado">
      <formula>NOT(ISERROR(SEARCH("Moderado",BG50)))</formula>
    </cfRule>
    <cfRule type="containsText" dxfId="108" priority="111" operator="containsText" text="Alto">
      <formula>NOT(ISERROR(SEARCH("Alto",BG50)))</formula>
    </cfRule>
    <cfRule type="containsText" dxfId="107" priority="112" operator="containsText" text="Extrema">
      <formula>NOT(ISERROR(SEARCH("Extrema",BG50)))</formula>
    </cfRule>
  </conditionalFormatting>
  <conditionalFormatting sqref="BG41">
    <cfRule type="containsText" dxfId="106" priority="101" operator="containsText" text="Bajo">
      <formula>NOT(ISERROR(SEARCH("Bajo",BG41)))</formula>
    </cfRule>
    <cfRule type="containsText" dxfId="105" priority="102" operator="containsText" text="Moderado">
      <formula>NOT(ISERROR(SEARCH("Moderado",BG41)))</formula>
    </cfRule>
    <cfRule type="containsText" dxfId="104" priority="103" operator="containsText" text="Alto">
      <formula>NOT(ISERROR(SEARCH("Alto",BG41)))</formula>
    </cfRule>
    <cfRule type="containsText" dxfId="103" priority="104" operator="containsText" text="Extrema">
      <formula>NOT(ISERROR(SEARCH("Extrema",BG41)))</formula>
    </cfRule>
  </conditionalFormatting>
  <conditionalFormatting sqref="BG38:BG39">
    <cfRule type="containsText" dxfId="102" priority="97" operator="containsText" text="Bajo">
      <formula>NOT(ISERROR(SEARCH("Bajo",BG38)))</formula>
    </cfRule>
    <cfRule type="containsText" dxfId="101" priority="98" operator="containsText" text="Moderado">
      <formula>NOT(ISERROR(SEARCH("Moderado",BG38)))</formula>
    </cfRule>
    <cfRule type="containsText" dxfId="100" priority="99" operator="containsText" text="Alto">
      <formula>NOT(ISERROR(SEARCH("Alto",BG38)))</formula>
    </cfRule>
    <cfRule type="containsText" dxfId="99" priority="100" operator="containsText" text="Extrema">
      <formula>NOT(ISERROR(SEARCH("Extrema",BG38)))</formula>
    </cfRule>
  </conditionalFormatting>
  <conditionalFormatting sqref="BG36">
    <cfRule type="containsText" dxfId="98" priority="93" operator="containsText" text="Bajo">
      <formula>NOT(ISERROR(SEARCH("Bajo",BG36)))</formula>
    </cfRule>
    <cfRule type="containsText" dxfId="97" priority="94" operator="containsText" text="Moderado">
      <formula>NOT(ISERROR(SEARCH("Moderado",BG36)))</formula>
    </cfRule>
    <cfRule type="containsText" dxfId="96" priority="95" operator="containsText" text="Alto">
      <formula>NOT(ISERROR(SEARCH("Alto",BG36)))</formula>
    </cfRule>
    <cfRule type="containsText" dxfId="95" priority="96" operator="containsText" text="Extrema">
      <formula>NOT(ISERROR(SEARCH("Extrema",BG36)))</formula>
    </cfRule>
  </conditionalFormatting>
  <conditionalFormatting sqref="BG35">
    <cfRule type="containsText" dxfId="94" priority="89" operator="containsText" text="Bajo">
      <formula>NOT(ISERROR(SEARCH("Bajo",BG35)))</formula>
    </cfRule>
    <cfRule type="containsText" dxfId="93" priority="90" operator="containsText" text="Moderado">
      <formula>NOT(ISERROR(SEARCH("Moderado",BG35)))</formula>
    </cfRule>
    <cfRule type="containsText" dxfId="92" priority="91" operator="containsText" text="Alto">
      <formula>NOT(ISERROR(SEARCH("Alto",BG35)))</formula>
    </cfRule>
    <cfRule type="containsText" dxfId="91" priority="92" operator="containsText" text="Extrema">
      <formula>NOT(ISERROR(SEARCH("Extrema",BG35)))</formula>
    </cfRule>
  </conditionalFormatting>
  <conditionalFormatting sqref="BG33">
    <cfRule type="containsText" dxfId="90" priority="85" operator="containsText" text="Bajo">
      <formula>NOT(ISERROR(SEARCH("Bajo",BG33)))</formula>
    </cfRule>
    <cfRule type="containsText" dxfId="89" priority="86" operator="containsText" text="Moderado">
      <formula>NOT(ISERROR(SEARCH("Moderado",BG33)))</formula>
    </cfRule>
    <cfRule type="containsText" dxfId="88" priority="87" operator="containsText" text="Alto">
      <formula>NOT(ISERROR(SEARCH("Alto",BG33)))</formula>
    </cfRule>
    <cfRule type="containsText" dxfId="87" priority="88" operator="containsText" text="Extrema">
      <formula>NOT(ISERROR(SEARCH("Extrema",BG33)))</formula>
    </cfRule>
  </conditionalFormatting>
  <conditionalFormatting sqref="BG31">
    <cfRule type="containsText" dxfId="86" priority="81" operator="containsText" text="Bajo">
      <formula>NOT(ISERROR(SEARCH("Bajo",BG31)))</formula>
    </cfRule>
    <cfRule type="containsText" dxfId="85" priority="82" operator="containsText" text="Moderado">
      <formula>NOT(ISERROR(SEARCH("Moderado",BG31)))</formula>
    </cfRule>
    <cfRule type="containsText" dxfId="84" priority="83" operator="containsText" text="Alto">
      <formula>NOT(ISERROR(SEARCH("Alto",BG31)))</formula>
    </cfRule>
    <cfRule type="containsText" dxfId="83" priority="84" operator="containsText" text="Extrema">
      <formula>NOT(ISERROR(SEARCH("Extrema",BG31)))</formula>
    </cfRule>
  </conditionalFormatting>
  <conditionalFormatting sqref="BG29">
    <cfRule type="containsText" dxfId="82" priority="77" operator="containsText" text="Bajo">
      <formula>NOT(ISERROR(SEARCH("Bajo",BG29)))</formula>
    </cfRule>
    <cfRule type="containsText" dxfId="81" priority="78" operator="containsText" text="Moderado">
      <formula>NOT(ISERROR(SEARCH("Moderado",BG29)))</formula>
    </cfRule>
    <cfRule type="containsText" dxfId="80" priority="79" operator="containsText" text="Alto">
      <formula>NOT(ISERROR(SEARCH("Alto",BG29)))</formula>
    </cfRule>
    <cfRule type="containsText" dxfId="79" priority="80" operator="containsText" text="Extrema">
      <formula>NOT(ISERROR(SEARCH("Extrema",BG29)))</formula>
    </cfRule>
  </conditionalFormatting>
  <conditionalFormatting sqref="BG26">
    <cfRule type="containsText" dxfId="78" priority="73" operator="containsText" text="Bajo">
      <formula>NOT(ISERROR(SEARCH("Bajo",BG26)))</formula>
    </cfRule>
    <cfRule type="containsText" dxfId="77" priority="74" operator="containsText" text="Moderado">
      <formula>NOT(ISERROR(SEARCH("Moderado",BG26)))</formula>
    </cfRule>
    <cfRule type="containsText" dxfId="76" priority="75" operator="containsText" text="Alto">
      <formula>NOT(ISERROR(SEARCH("Alto",BG26)))</formula>
    </cfRule>
    <cfRule type="containsText" dxfId="75" priority="76" operator="containsText" text="Extrema">
      <formula>NOT(ISERROR(SEARCH("Extrema",BG26)))</formula>
    </cfRule>
  </conditionalFormatting>
  <conditionalFormatting sqref="BG24">
    <cfRule type="containsText" dxfId="74" priority="69" operator="containsText" text="Bajo">
      <formula>NOT(ISERROR(SEARCH("Bajo",BG24)))</formula>
    </cfRule>
    <cfRule type="containsText" dxfId="73" priority="70" operator="containsText" text="Moderado">
      <formula>NOT(ISERROR(SEARCH("Moderado",BG24)))</formula>
    </cfRule>
    <cfRule type="containsText" dxfId="72" priority="71" operator="containsText" text="Alto">
      <formula>NOT(ISERROR(SEARCH("Alto",BG24)))</formula>
    </cfRule>
    <cfRule type="containsText" dxfId="71" priority="72" operator="containsText" text="Extrema">
      <formula>NOT(ISERROR(SEARCH("Extrema",BG24)))</formula>
    </cfRule>
  </conditionalFormatting>
  <conditionalFormatting sqref="BG20">
    <cfRule type="containsText" dxfId="70" priority="65" operator="containsText" text="Bajo">
      <formula>NOT(ISERROR(SEARCH("Bajo",BG20)))</formula>
    </cfRule>
    <cfRule type="containsText" dxfId="69" priority="66" operator="containsText" text="Moderado">
      <formula>NOT(ISERROR(SEARCH("Moderado",BG20)))</formula>
    </cfRule>
    <cfRule type="containsText" dxfId="68" priority="67" operator="containsText" text="Alto">
      <formula>NOT(ISERROR(SEARCH("Alto",BG20)))</formula>
    </cfRule>
    <cfRule type="containsText" dxfId="67" priority="68" operator="containsText" text="Extrema">
      <formula>NOT(ISERROR(SEARCH("Extrema",BG20)))</formula>
    </cfRule>
  </conditionalFormatting>
  <conditionalFormatting sqref="BG18">
    <cfRule type="containsText" dxfId="66" priority="61" operator="containsText" text="Bajo">
      <formula>NOT(ISERROR(SEARCH("Bajo",BG18)))</formula>
    </cfRule>
    <cfRule type="containsText" dxfId="65" priority="62" operator="containsText" text="Moderado">
      <formula>NOT(ISERROR(SEARCH("Moderado",BG18)))</formula>
    </cfRule>
    <cfRule type="containsText" dxfId="64" priority="63" operator="containsText" text="Alto">
      <formula>NOT(ISERROR(SEARCH("Alto",BG18)))</formula>
    </cfRule>
    <cfRule type="containsText" dxfId="63" priority="64" operator="containsText" text="Extrema">
      <formula>NOT(ISERROR(SEARCH("Extrema",BG18)))</formula>
    </cfRule>
  </conditionalFormatting>
  <conditionalFormatting sqref="BG15:BG16">
    <cfRule type="containsText" dxfId="62" priority="57" operator="containsText" text="Bajo">
      <formula>NOT(ISERROR(SEARCH("Bajo",BG15)))</formula>
    </cfRule>
    <cfRule type="containsText" dxfId="61" priority="58" operator="containsText" text="Moderado">
      <formula>NOT(ISERROR(SEARCH("Moderado",BG15)))</formula>
    </cfRule>
    <cfRule type="containsText" dxfId="60" priority="59" operator="containsText" text="Alto">
      <formula>NOT(ISERROR(SEARCH("Alto",BG15)))</formula>
    </cfRule>
    <cfRule type="containsText" dxfId="59" priority="60" operator="containsText" text="Extrema">
      <formula>NOT(ISERROR(SEARCH("Extrema",BG15)))</formula>
    </cfRule>
  </conditionalFormatting>
  <conditionalFormatting sqref="BG14">
    <cfRule type="containsText" dxfId="58" priority="53" operator="containsText" text="Bajo">
      <formula>NOT(ISERROR(SEARCH("Bajo",BG14)))</formula>
    </cfRule>
    <cfRule type="containsText" dxfId="57" priority="54" operator="containsText" text="Moderado">
      <formula>NOT(ISERROR(SEARCH("Moderado",BG14)))</formula>
    </cfRule>
    <cfRule type="containsText" dxfId="56" priority="55" operator="containsText" text="Alto">
      <formula>NOT(ISERROR(SEARCH("Alto",BG14)))</formula>
    </cfRule>
    <cfRule type="containsText" dxfId="55" priority="56" operator="containsText" text="Extrema">
      <formula>NOT(ISERROR(SEARCH("Extrema",BG14)))</formula>
    </cfRule>
  </conditionalFormatting>
  <conditionalFormatting sqref="BG12">
    <cfRule type="containsText" dxfId="54" priority="49" operator="containsText" text="Bajo">
      <formula>NOT(ISERROR(SEARCH("Bajo",BG12)))</formula>
    </cfRule>
    <cfRule type="containsText" dxfId="53" priority="50" operator="containsText" text="Moderado">
      <formula>NOT(ISERROR(SEARCH("Moderado",BG12)))</formula>
    </cfRule>
    <cfRule type="containsText" dxfId="52" priority="51" operator="containsText" text="Alto">
      <formula>NOT(ISERROR(SEARCH("Alto",BG12)))</formula>
    </cfRule>
    <cfRule type="containsText" dxfId="51" priority="52" operator="containsText" text="Extrema">
      <formula>NOT(ISERROR(SEARCH("Extrema",BG12)))</formula>
    </cfRule>
  </conditionalFormatting>
  <conditionalFormatting sqref="K43">
    <cfRule type="containsText" dxfId="50" priority="33" operator="containsText" text="Bajo">
      <formula>NOT(ISERROR(SEARCH("Bajo",K43)))</formula>
    </cfRule>
    <cfRule type="containsText" dxfId="49" priority="34" operator="containsText" text="Moderado">
      <formula>NOT(ISERROR(SEARCH("Moderado",K43)))</formula>
    </cfRule>
    <cfRule type="containsText" dxfId="48" priority="35" operator="containsText" text="Alto">
      <formula>NOT(ISERROR(SEARCH("Alto",K43)))</formula>
    </cfRule>
    <cfRule type="containsText" dxfId="47" priority="36" operator="containsText" text="Extrema">
      <formula>NOT(ISERROR(SEARCH("Extrema",K43)))</formula>
    </cfRule>
  </conditionalFormatting>
  <conditionalFormatting sqref="BG43 BG45">
    <cfRule type="containsText" dxfId="46" priority="29" operator="containsText" text="Bajo">
      <formula>NOT(ISERROR(SEARCH("Bajo",BG43)))</formula>
    </cfRule>
    <cfRule type="containsText" dxfId="45" priority="30" operator="containsText" text="Moderado">
      <formula>NOT(ISERROR(SEARCH("Moderado",BG43)))</formula>
    </cfRule>
    <cfRule type="containsText" dxfId="44" priority="31" operator="containsText" text="Alto">
      <formula>NOT(ISERROR(SEARCH("Alto",BG43)))</formula>
    </cfRule>
    <cfRule type="containsText" dxfId="43" priority="32" operator="containsText" text="Extrema">
      <formula>NOT(ISERROR(SEARCH("Extrema",BG43)))</formula>
    </cfRule>
  </conditionalFormatting>
  <conditionalFormatting sqref="K45">
    <cfRule type="containsText" dxfId="42" priority="25" operator="containsText" text="Bajo">
      <formula>NOT(ISERROR(SEARCH("Bajo",K45)))</formula>
    </cfRule>
    <cfRule type="containsText" dxfId="41" priority="26" operator="containsText" text="Moderado">
      <formula>NOT(ISERROR(SEARCH("Moderado",K45)))</formula>
    </cfRule>
    <cfRule type="containsText" dxfId="40" priority="27" operator="containsText" text="Alto">
      <formula>NOT(ISERROR(SEARCH("Alto",K45)))</formula>
    </cfRule>
    <cfRule type="containsText" dxfId="39" priority="28" operator="containsText" text="Extrema">
      <formula>NOT(ISERROR(SEARCH("Extrema",K45)))</formula>
    </cfRule>
  </conditionalFormatting>
  <conditionalFormatting sqref="BG27">
    <cfRule type="containsText" dxfId="38" priority="21" operator="containsText" text="Bajo">
      <formula>NOT(ISERROR(SEARCH("Bajo",BG27)))</formula>
    </cfRule>
    <cfRule type="containsText" dxfId="37" priority="22" operator="containsText" text="Moderado">
      <formula>NOT(ISERROR(SEARCH("Moderado",BG27)))</formula>
    </cfRule>
    <cfRule type="containsText" dxfId="36" priority="23" operator="containsText" text="Alto">
      <formula>NOT(ISERROR(SEARCH("Alto",BG27)))</formula>
    </cfRule>
    <cfRule type="containsText" dxfId="35" priority="24" operator="containsText" text="Extrema">
      <formula>NOT(ISERROR(SEARCH("Extrema",BG27)))</formula>
    </cfRule>
  </conditionalFormatting>
  <conditionalFormatting sqref="K27">
    <cfRule type="containsText" dxfId="34" priority="5" operator="containsText" text="Bajo">
      <formula>NOT(ISERROR(SEARCH("Bajo",K27)))</formula>
    </cfRule>
    <cfRule type="containsText" dxfId="33" priority="6" operator="containsText" text="Moderado">
      <formula>NOT(ISERROR(SEARCH("Moderado",K27)))</formula>
    </cfRule>
    <cfRule type="containsText" dxfId="32" priority="7" operator="containsText" text="Alto">
      <formula>NOT(ISERROR(SEARCH("Alto",K27)))</formula>
    </cfRule>
    <cfRule type="containsText" dxfId="31" priority="8" operator="containsText" text="Extrema">
      <formula>NOT(ISERROR(SEARCH("Extrema",K27)))</formula>
    </cfRule>
  </conditionalFormatting>
  <dataValidations count="8">
    <dataValidation type="list" allowBlank="1" showInputMessage="1" showErrorMessage="1" sqref="E33 E35:E36">
      <formula1>#REF!</formula1>
    </dataValidation>
    <dataValidation type="list" allowBlank="1" showInputMessage="1" showErrorMessage="1" sqref="W50:W68 W12:W43">
      <formula1>vrges</formula1>
    </dataValidation>
    <dataValidation type="list" allowBlank="1" showInputMessage="1" showErrorMessage="1" sqref="O50:O68 O12:O43">
      <formula1>jhonries</formula1>
    </dataValidation>
    <dataValidation type="list" allowBlank="1" showInputMessage="1" showErrorMessage="1" sqref="AA12:AA68">
      <formula1>evidencia</formula1>
    </dataValidation>
    <dataValidation type="list" allowBlank="1" showInputMessage="1" showErrorMessage="1" sqref="Y12:Y68">
      <formula1>observaciones</formula1>
    </dataValidation>
    <dataValidation type="list" allowBlank="1" showInputMessage="1" showErrorMessage="1" sqref="U12:U68">
      <formula1>proposito</formula1>
    </dataValidation>
    <dataValidation type="list" allowBlank="1" showInputMessage="1" showErrorMessage="1" sqref="S12:S68">
      <formula1>periodicidad</formula1>
    </dataValidation>
    <dataValidation type="list" allowBlank="1" showInputMessage="1" showErrorMessage="1" sqref="Q12:Q68">
      <formula1>autoridad</formula1>
    </dataValidation>
  </dataValidations>
  <pageMargins left="0.7" right="0.7" top="0.75" bottom="0.75" header="0.3" footer="0.3"/>
  <pageSetup paperSize="9" orientation="portrait" r:id="rId14"/>
  <drawing r:id="rId15"/>
  <extLst>
    <ext xmlns:x14="http://schemas.microsoft.com/office/spreadsheetml/2009/9/main" uri="{CCE6A557-97BC-4b89-ADB6-D9C93CAAB3DF}">
      <x14:dataValidations xmlns:xm="http://schemas.microsoft.com/office/excel/2006/main" count="13">
        <x14:dataValidation type="list" allowBlank="1" showInputMessage="1" showErrorMessage="1">
          <x14:formula1>
            <xm:f>[3]Hoja2!#REF!</xm:f>
          </x14:formula1>
          <xm:sqref>E29</xm:sqref>
        </x14:dataValidation>
        <x14:dataValidation type="list" allowBlank="1" showInputMessage="1" showErrorMessage="1">
          <x14:formula1>
            <xm:f>[1]Hoja2!#REF!</xm:f>
          </x14:formula1>
          <xm:sqref>E18 E15:E16 E20 E24 E58:E63 M50:N68 E26:E27 AE12:AE68 M12:N43</xm:sqref>
        </x14:dataValidation>
        <x14:dataValidation type="list" allowBlank="1" showInputMessage="1" showErrorMessage="1">
          <x14:formula1>
            <xm:f>[4]Hoja2!#REF!</xm:f>
          </x14:formula1>
          <xm:sqref>E12:E14</xm:sqref>
        </x14:dataValidation>
        <x14:dataValidation type="list" allowBlank="1" showInputMessage="1" showErrorMessage="1">
          <x14:formula1>
            <xm:f>[5]Hoja2!#REF!</xm:f>
          </x14:formula1>
          <xm:sqref>E67</xm:sqref>
        </x14:dataValidation>
        <x14:dataValidation type="list" allowBlank="1" showInputMessage="1" showErrorMessage="1">
          <x14:formula1>
            <xm:f>[6]Hoja2!#REF!</xm:f>
          </x14:formula1>
          <xm:sqref>E56</xm:sqref>
        </x14:dataValidation>
        <x14:dataValidation type="list" allowBlank="1" showInputMessage="1" showErrorMessage="1">
          <x14:formula1>
            <xm:f>[7]Hoja2!#REF!</xm:f>
          </x14:formula1>
          <xm:sqref>E53 E50:E51</xm:sqref>
        </x14:dataValidation>
        <x14:dataValidation type="list" allowBlank="1" showInputMessage="1" showErrorMessage="1">
          <x14:formula1>
            <xm:f>[8]Hoja2!#REF!</xm:f>
          </x14:formula1>
          <xm:sqref>E38:E41</xm:sqref>
        </x14:dataValidation>
        <x14:dataValidation type="list" allowBlank="1" showInputMessage="1" showErrorMessage="1">
          <x14:formula1>
            <xm:f>[9]Hoja2!#REF!</xm:f>
          </x14:formula1>
          <xm:sqref>E31</xm:sqref>
        </x14:dataValidation>
        <x14:dataValidation type="list" allowBlank="1" showInputMessage="1" showErrorMessage="1">
          <x14:formula1>
            <xm:f>'Probabilidad e Impacto'!$AA$4:$AA$12</xm:f>
          </x14:formula1>
          <xm:sqref>E43:E49</xm:sqref>
        </x14:dataValidation>
        <x14:dataValidation type="list" allowBlank="1" showInputMessage="1" showErrorMessage="1">
          <x14:formula1>
            <xm:f>Controles!$D$5:$D$6</xm:f>
          </x14:formula1>
          <xm:sqref>M44:M49</xm:sqref>
        </x14:dataValidation>
        <x14:dataValidation type="list" allowBlank="1" showInputMessage="1" showErrorMessage="1">
          <x14:formula1>
            <xm:f>Controles!$D$7:$D$9</xm:f>
          </x14:formula1>
          <xm:sqref>N44:N49</xm:sqref>
        </x14:dataValidation>
        <x14:dataValidation type="list" allowBlank="1" showInputMessage="1" showErrorMessage="1">
          <x14:formula1>
            <xm:f>Controles!$E$12:$E$13</xm:f>
          </x14:formula1>
          <xm:sqref>O44:O49</xm:sqref>
        </x14:dataValidation>
        <x14:dataValidation type="list" allowBlank="1" showInputMessage="1" showErrorMessage="1">
          <x14:formula1>
            <xm:f>Controles!$E$21:$E$22</xm:f>
          </x14:formula1>
          <xm:sqref>W44:W49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CI1648"/>
  <sheetViews>
    <sheetView topLeftCell="E11" zoomScale="70" zoomScaleNormal="70" workbookViewId="0">
      <selection activeCell="BX11" sqref="BX11"/>
    </sheetView>
  </sheetViews>
  <sheetFormatPr baseColWidth="10" defaultColWidth="11.42578125" defaultRowHeight="15" x14ac:dyDescent="0.25"/>
  <cols>
    <col min="1" max="1" width="35.7109375" style="50" customWidth="1"/>
    <col min="2" max="2" width="17.140625" style="50" customWidth="1"/>
    <col min="3" max="3" width="25.5703125" style="50" customWidth="1"/>
    <col min="4" max="4" width="42.5703125" style="50" customWidth="1"/>
    <col min="5" max="5" width="25.5703125" style="50" customWidth="1"/>
    <col min="6" max="6" width="35.7109375" style="50" customWidth="1"/>
    <col min="7" max="7" width="31.28515625" style="50" customWidth="1"/>
    <col min="8" max="8" width="15" style="118" customWidth="1"/>
    <col min="9" max="9" width="18.85546875" style="118" customWidth="1"/>
    <col min="10" max="10" width="18.85546875" style="50" hidden="1" customWidth="1"/>
    <col min="11" max="11" width="18.7109375" style="50" hidden="1" customWidth="1"/>
    <col min="12" max="12" width="18.42578125" style="50" customWidth="1"/>
    <col min="13" max="31" width="18.42578125" style="50" hidden="1" customWidth="1"/>
    <col min="32" max="32" width="55" style="50" customWidth="1"/>
    <col min="33" max="33" width="17" style="50" customWidth="1"/>
    <col min="34" max="37" width="14.5703125" style="50" hidden="1" customWidth="1"/>
    <col min="38" max="39" width="13.7109375" style="50" hidden="1" customWidth="1"/>
    <col min="40" max="41" width="18.42578125" style="50" hidden="1" customWidth="1"/>
    <col min="42" max="43" width="15.28515625" style="50" hidden="1" customWidth="1"/>
    <col min="44" max="48" width="15" style="50" hidden="1" customWidth="1"/>
    <col min="49" max="49" width="15.42578125" style="50" hidden="1" customWidth="1"/>
    <col min="50" max="51" width="19.85546875" style="50" hidden="1" customWidth="1"/>
    <col min="52" max="53" width="16" style="50" hidden="1" customWidth="1"/>
    <col min="54" max="54" width="19.85546875" style="50" hidden="1" customWidth="1"/>
    <col min="55" max="55" width="15.140625" style="50" hidden="1" customWidth="1"/>
    <col min="56" max="56" width="11.42578125" style="50" hidden="1" customWidth="1"/>
    <col min="57" max="57" width="18.28515625" style="50" hidden="1" customWidth="1"/>
    <col min="58" max="59" width="18.85546875" style="50" hidden="1" customWidth="1"/>
    <col min="60" max="60" width="18" style="50" hidden="1" customWidth="1"/>
    <col min="61" max="61" width="19.42578125" style="50" hidden="1" customWidth="1"/>
    <col min="62" max="62" width="14.5703125" style="50" hidden="1" customWidth="1"/>
    <col min="63" max="63" width="25.7109375" style="50" hidden="1" customWidth="1"/>
    <col min="64" max="71" width="19.85546875" style="50" hidden="1" customWidth="1"/>
    <col min="72" max="72" width="19.85546875" style="50" customWidth="1"/>
    <col min="73" max="73" width="15.140625" style="50" customWidth="1"/>
    <col min="74" max="74" width="11.42578125" style="50" customWidth="1"/>
    <col min="75" max="75" width="18.28515625" style="50" customWidth="1"/>
    <col min="76" max="78" width="92.7109375" style="50" customWidth="1"/>
    <col min="79" max="79" width="19" style="50" customWidth="1"/>
    <col min="80" max="82" width="92.7109375" style="50" customWidth="1"/>
    <col min="83" max="83" width="19" style="50" customWidth="1"/>
    <col min="84" max="85" width="27.85546875" style="50" customWidth="1"/>
    <col min="86" max="86" width="27.5703125" style="50" customWidth="1"/>
    <col min="87" max="87" width="17.28515625" style="50" customWidth="1"/>
    <col min="88" max="16384" width="11.42578125" style="50"/>
  </cols>
  <sheetData>
    <row r="1" spans="1:87" s="3" customFormat="1" ht="25.5" customHeight="1" x14ac:dyDescent="0.25">
      <c r="A1" s="1288"/>
      <c r="B1" s="1289"/>
      <c r="C1" s="1289"/>
      <c r="D1" s="1289"/>
      <c r="E1" s="1290"/>
      <c r="F1" s="1270" t="s">
        <v>72</v>
      </c>
      <c r="G1" s="1271"/>
      <c r="H1" s="1271"/>
      <c r="I1" s="1271"/>
      <c r="J1" s="1271"/>
      <c r="K1" s="1271"/>
      <c r="L1" s="1271"/>
      <c r="M1" s="1271"/>
      <c r="N1" s="1271"/>
      <c r="O1" s="1271"/>
      <c r="P1" s="1271"/>
      <c r="Q1" s="1271"/>
      <c r="R1" s="1271"/>
      <c r="S1" s="1271"/>
      <c r="T1" s="1271"/>
      <c r="U1" s="1271"/>
      <c r="V1" s="1271"/>
      <c r="W1" s="1271"/>
      <c r="X1" s="1271"/>
      <c r="Y1" s="1271"/>
      <c r="Z1" s="1271"/>
      <c r="AA1" s="1271"/>
      <c r="AB1" s="1271"/>
      <c r="AC1" s="1271"/>
      <c r="AD1" s="1271"/>
      <c r="AE1" s="1271"/>
      <c r="AF1" s="1271"/>
      <c r="AG1" s="1271"/>
      <c r="AH1" s="1271"/>
      <c r="AI1" s="1271"/>
      <c r="AJ1" s="1271"/>
      <c r="AK1" s="1271"/>
      <c r="AL1" s="1271"/>
      <c r="AM1" s="1271"/>
      <c r="AN1" s="1271"/>
      <c r="AO1" s="1271"/>
      <c r="AP1" s="1271"/>
      <c r="AQ1" s="1271"/>
      <c r="AR1" s="1271"/>
      <c r="AS1" s="1271"/>
      <c r="AT1" s="1271"/>
      <c r="AU1" s="1271"/>
      <c r="AV1" s="1271"/>
      <c r="AW1" s="1271"/>
      <c r="AX1" s="1271"/>
      <c r="AY1" s="1271"/>
      <c r="AZ1" s="1271"/>
      <c r="BA1" s="1271"/>
      <c r="BB1" s="1271"/>
      <c r="BC1" s="1271"/>
      <c r="BD1" s="1271"/>
      <c r="BE1" s="1271"/>
      <c r="BF1" s="1271"/>
      <c r="BG1" s="1271"/>
      <c r="BH1" s="1271"/>
      <c r="BI1" s="1271"/>
      <c r="BJ1" s="1271"/>
      <c r="BK1" s="1271"/>
      <c r="BL1" s="1271"/>
      <c r="BM1" s="1271"/>
      <c r="BN1" s="1271"/>
      <c r="BO1" s="1271"/>
      <c r="BP1" s="1271"/>
      <c r="BQ1" s="1271"/>
      <c r="BR1" s="1271"/>
      <c r="BS1" s="1271"/>
      <c r="BT1" s="1271"/>
      <c r="BU1" s="1271"/>
      <c r="BV1" s="1271"/>
      <c r="BW1" s="1271"/>
      <c r="BX1" s="1271"/>
      <c r="BY1" s="1271"/>
      <c r="BZ1" s="1271"/>
      <c r="CA1" s="1271"/>
      <c r="CB1" s="1271"/>
      <c r="CC1" s="1271"/>
      <c r="CD1" s="1271"/>
      <c r="CE1" s="1272"/>
      <c r="CF1" s="1255" t="s">
        <v>64</v>
      </c>
      <c r="CG1" s="1256"/>
      <c r="CH1" s="1256"/>
      <c r="CI1" s="1257"/>
    </row>
    <row r="2" spans="1:87" s="3" customFormat="1" ht="25.5" customHeight="1" x14ac:dyDescent="0.25">
      <c r="A2" s="1288"/>
      <c r="B2" s="1289"/>
      <c r="C2" s="1289"/>
      <c r="D2" s="1289"/>
      <c r="E2" s="1290"/>
      <c r="F2" s="1273"/>
      <c r="G2" s="1274"/>
      <c r="H2" s="1274"/>
      <c r="I2" s="1274"/>
      <c r="J2" s="1274"/>
      <c r="K2" s="1274"/>
      <c r="L2" s="1274"/>
      <c r="M2" s="1274"/>
      <c r="N2" s="1274"/>
      <c r="O2" s="1274"/>
      <c r="P2" s="1274"/>
      <c r="Q2" s="1274"/>
      <c r="R2" s="1274"/>
      <c r="S2" s="1274"/>
      <c r="T2" s="1274"/>
      <c r="U2" s="1274"/>
      <c r="V2" s="1274"/>
      <c r="W2" s="1274"/>
      <c r="X2" s="1274"/>
      <c r="Y2" s="1274"/>
      <c r="Z2" s="1274"/>
      <c r="AA2" s="1274"/>
      <c r="AB2" s="1274"/>
      <c r="AC2" s="1274"/>
      <c r="AD2" s="1274"/>
      <c r="AE2" s="1274"/>
      <c r="AF2" s="1274"/>
      <c r="AG2" s="1274"/>
      <c r="AH2" s="1274"/>
      <c r="AI2" s="1274"/>
      <c r="AJ2" s="1274"/>
      <c r="AK2" s="1274"/>
      <c r="AL2" s="1274"/>
      <c r="AM2" s="1274"/>
      <c r="AN2" s="1274"/>
      <c r="AO2" s="1274"/>
      <c r="AP2" s="1274"/>
      <c r="AQ2" s="1274"/>
      <c r="AR2" s="1274"/>
      <c r="AS2" s="1274"/>
      <c r="AT2" s="1274"/>
      <c r="AU2" s="1274"/>
      <c r="AV2" s="1274"/>
      <c r="AW2" s="1274"/>
      <c r="AX2" s="1274"/>
      <c r="AY2" s="1274"/>
      <c r="AZ2" s="1274"/>
      <c r="BA2" s="1274"/>
      <c r="BB2" s="1274"/>
      <c r="BC2" s="1274"/>
      <c r="BD2" s="1274"/>
      <c r="BE2" s="1274"/>
      <c r="BF2" s="1274"/>
      <c r="BG2" s="1274"/>
      <c r="BH2" s="1274"/>
      <c r="BI2" s="1274"/>
      <c r="BJ2" s="1274"/>
      <c r="BK2" s="1274"/>
      <c r="BL2" s="1274"/>
      <c r="BM2" s="1274"/>
      <c r="BN2" s="1274"/>
      <c r="BO2" s="1274"/>
      <c r="BP2" s="1274"/>
      <c r="BQ2" s="1274"/>
      <c r="BR2" s="1274"/>
      <c r="BS2" s="1274"/>
      <c r="BT2" s="1274"/>
      <c r="BU2" s="1274"/>
      <c r="BV2" s="1274"/>
      <c r="BW2" s="1274"/>
      <c r="BX2" s="1274"/>
      <c r="BY2" s="1274"/>
      <c r="BZ2" s="1274"/>
      <c r="CA2" s="1274"/>
      <c r="CB2" s="1274"/>
      <c r="CC2" s="1274"/>
      <c r="CD2" s="1274"/>
      <c r="CE2" s="1275"/>
      <c r="CF2" s="1258"/>
      <c r="CG2" s="1259"/>
      <c r="CH2" s="1259"/>
      <c r="CI2" s="1260"/>
    </row>
    <row r="3" spans="1:87" s="3" customFormat="1" ht="25.5" customHeight="1" x14ac:dyDescent="0.25">
      <c r="A3" s="1288"/>
      <c r="B3" s="1289"/>
      <c r="C3" s="1289"/>
      <c r="D3" s="1289"/>
      <c r="E3" s="1290"/>
      <c r="F3" s="1276" t="s">
        <v>0</v>
      </c>
      <c r="G3" s="1277"/>
      <c r="H3" s="1277"/>
      <c r="I3" s="1277"/>
      <c r="J3" s="1277"/>
      <c r="K3" s="1277"/>
      <c r="L3" s="1277"/>
      <c r="M3" s="1277"/>
      <c r="N3" s="1277"/>
      <c r="O3" s="1277"/>
      <c r="P3" s="1277"/>
      <c r="Q3" s="1277"/>
      <c r="R3" s="1277"/>
      <c r="S3" s="1277"/>
      <c r="T3" s="1277"/>
      <c r="U3" s="1277"/>
      <c r="V3" s="1277"/>
      <c r="W3" s="1277"/>
      <c r="X3" s="1277"/>
      <c r="Y3" s="1277"/>
      <c r="Z3" s="1277"/>
      <c r="AA3" s="1277"/>
      <c r="AB3" s="1277"/>
      <c r="AC3" s="1277"/>
      <c r="AD3" s="1277"/>
      <c r="AE3" s="1277"/>
      <c r="AF3" s="1277"/>
      <c r="AG3" s="1277"/>
      <c r="AH3" s="1277"/>
      <c r="AI3" s="1277"/>
      <c r="AJ3" s="1277"/>
      <c r="AK3" s="1277"/>
      <c r="AL3" s="1277"/>
      <c r="AM3" s="1277"/>
      <c r="AN3" s="1277"/>
      <c r="AO3" s="1277"/>
      <c r="AP3" s="1277"/>
      <c r="AQ3" s="1277"/>
      <c r="AR3" s="1277"/>
      <c r="AS3" s="1277"/>
      <c r="AT3" s="1277"/>
      <c r="AU3" s="1277"/>
      <c r="AV3" s="1277"/>
      <c r="AW3" s="1277"/>
      <c r="AX3" s="1277"/>
      <c r="AY3" s="1277"/>
      <c r="AZ3" s="1277"/>
      <c r="BA3" s="1277"/>
      <c r="BB3" s="1277"/>
      <c r="BC3" s="1277"/>
      <c r="BD3" s="1277"/>
      <c r="BE3" s="1277"/>
      <c r="BF3" s="1277"/>
      <c r="BG3" s="1277"/>
      <c r="BH3" s="1277"/>
      <c r="BI3" s="1277"/>
      <c r="BJ3" s="1277"/>
      <c r="BK3" s="1277"/>
      <c r="BL3" s="1277"/>
      <c r="BM3" s="1277"/>
      <c r="BN3" s="1277"/>
      <c r="BO3" s="1277"/>
      <c r="BP3" s="1277"/>
      <c r="BQ3" s="1277"/>
      <c r="BR3" s="1277"/>
      <c r="BS3" s="1277"/>
      <c r="BT3" s="1277"/>
      <c r="BU3" s="1277"/>
      <c r="BV3" s="1277"/>
      <c r="BW3" s="1277"/>
      <c r="BX3" s="1277"/>
      <c r="BY3" s="1277"/>
      <c r="BZ3" s="1277"/>
      <c r="CA3" s="1277"/>
      <c r="CB3" s="1277"/>
      <c r="CC3" s="1277"/>
      <c r="CD3" s="1277"/>
      <c r="CE3" s="1278"/>
      <c r="CF3" s="1255" t="s">
        <v>244</v>
      </c>
      <c r="CG3" s="1256"/>
      <c r="CH3" s="1256"/>
      <c r="CI3" s="1257"/>
    </row>
    <row r="4" spans="1:87" s="3" customFormat="1" ht="25.5" customHeight="1" x14ac:dyDescent="0.25">
      <c r="A4" s="1288"/>
      <c r="B4" s="1289"/>
      <c r="C4" s="1289"/>
      <c r="D4" s="1289"/>
      <c r="E4" s="1290"/>
      <c r="F4" s="1279"/>
      <c r="G4" s="1280"/>
      <c r="H4" s="1280"/>
      <c r="I4" s="1280"/>
      <c r="J4" s="1280"/>
      <c r="K4" s="1280"/>
      <c r="L4" s="1280"/>
      <c r="M4" s="1280"/>
      <c r="N4" s="1280"/>
      <c r="O4" s="1280"/>
      <c r="P4" s="1280"/>
      <c r="Q4" s="1280"/>
      <c r="R4" s="1280"/>
      <c r="S4" s="1280"/>
      <c r="T4" s="1280"/>
      <c r="U4" s="1280"/>
      <c r="V4" s="1280"/>
      <c r="W4" s="1280"/>
      <c r="X4" s="1280"/>
      <c r="Y4" s="1280"/>
      <c r="Z4" s="1280"/>
      <c r="AA4" s="1280"/>
      <c r="AB4" s="1280"/>
      <c r="AC4" s="1280"/>
      <c r="AD4" s="1280"/>
      <c r="AE4" s="1280"/>
      <c r="AF4" s="1280"/>
      <c r="AG4" s="1280"/>
      <c r="AH4" s="1280"/>
      <c r="AI4" s="1280"/>
      <c r="AJ4" s="1280"/>
      <c r="AK4" s="1280"/>
      <c r="AL4" s="1280"/>
      <c r="AM4" s="1280"/>
      <c r="AN4" s="1280"/>
      <c r="AO4" s="1280"/>
      <c r="AP4" s="1280"/>
      <c r="AQ4" s="1280"/>
      <c r="AR4" s="1280"/>
      <c r="AS4" s="1280"/>
      <c r="AT4" s="1280"/>
      <c r="AU4" s="1280"/>
      <c r="AV4" s="1280"/>
      <c r="AW4" s="1280"/>
      <c r="AX4" s="1280"/>
      <c r="AY4" s="1280"/>
      <c r="AZ4" s="1280"/>
      <c r="BA4" s="1280"/>
      <c r="BB4" s="1280"/>
      <c r="BC4" s="1280"/>
      <c r="BD4" s="1280"/>
      <c r="BE4" s="1280"/>
      <c r="BF4" s="1280"/>
      <c r="BG4" s="1280"/>
      <c r="BH4" s="1280"/>
      <c r="BI4" s="1280"/>
      <c r="BJ4" s="1280"/>
      <c r="BK4" s="1280"/>
      <c r="BL4" s="1280"/>
      <c r="BM4" s="1280"/>
      <c r="BN4" s="1280"/>
      <c r="BO4" s="1280"/>
      <c r="BP4" s="1280"/>
      <c r="BQ4" s="1280"/>
      <c r="BR4" s="1280"/>
      <c r="BS4" s="1280"/>
      <c r="BT4" s="1280"/>
      <c r="BU4" s="1280"/>
      <c r="BV4" s="1280"/>
      <c r="BW4" s="1280"/>
      <c r="BX4" s="1280"/>
      <c r="BY4" s="1280"/>
      <c r="BZ4" s="1280"/>
      <c r="CA4" s="1280"/>
      <c r="CB4" s="1280"/>
      <c r="CC4" s="1280"/>
      <c r="CD4" s="1280"/>
      <c r="CE4" s="1281"/>
      <c r="CF4" s="1258"/>
      <c r="CG4" s="1259"/>
      <c r="CH4" s="1259"/>
      <c r="CI4" s="1260"/>
    </row>
    <row r="5" spans="1:87" s="3" customFormat="1" ht="25.5" customHeight="1" x14ac:dyDescent="0.25">
      <c r="A5" s="1288"/>
      <c r="B5" s="1289"/>
      <c r="C5" s="1289"/>
      <c r="D5" s="1289"/>
      <c r="E5" s="1290"/>
      <c r="F5" s="1282" t="s">
        <v>1</v>
      </c>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c r="AF5" s="1283"/>
      <c r="AG5" s="1283"/>
      <c r="AH5" s="1283"/>
      <c r="AI5" s="1283"/>
      <c r="AJ5" s="1283"/>
      <c r="AK5" s="1283"/>
      <c r="AL5" s="1283"/>
      <c r="AM5" s="1283"/>
      <c r="AN5" s="1283"/>
      <c r="AO5" s="1283"/>
      <c r="AP5" s="1283"/>
      <c r="AQ5" s="1283"/>
      <c r="AR5" s="1283"/>
      <c r="AS5" s="1283"/>
      <c r="AT5" s="1283"/>
      <c r="AU5" s="1283"/>
      <c r="AV5" s="1283"/>
      <c r="AW5" s="1283"/>
      <c r="AX5" s="1283"/>
      <c r="AY5" s="1283"/>
      <c r="AZ5" s="1283"/>
      <c r="BA5" s="1283"/>
      <c r="BB5" s="1283"/>
      <c r="BC5" s="1283"/>
      <c r="BD5" s="1283"/>
      <c r="BE5" s="1283"/>
      <c r="BF5" s="1283"/>
      <c r="BG5" s="1283"/>
      <c r="BH5" s="1283"/>
      <c r="BI5" s="1283"/>
      <c r="BJ5" s="1283"/>
      <c r="BK5" s="1283"/>
      <c r="BL5" s="1283"/>
      <c r="BM5" s="1283"/>
      <c r="BN5" s="1283"/>
      <c r="BO5" s="1283"/>
      <c r="BP5" s="1283"/>
      <c r="BQ5" s="1283"/>
      <c r="BR5" s="1283"/>
      <c r="BS5" s="1283"/>
      <c r="BT5" s="1283"/>
      <c r="BU5" s="1283"/>
      <c r="BV5" s="1283"/>
      <c r="BW5" s="1283"/>
      <c r="BX5" s="1283"/>
      <c r="BY5" s="1283"/>
      <c r="BZ5" s="1283"/>
      <c r="CA5" s="1283"/>
      <c r="CB5" s="1283"/>
      <c r="CC5" s="1283"/>
      <c r="CD5" s="1283"/>
      <c r="CE5" s="1284"/>
      <c r="CF5" s="1255" t="s">
        <v>472</v>
      </c>
      <c r="CG5" s="1256"/>
      <c r="CH5" s="1256"/>
      <c r="CI5" s="1257"/>
    </row>
    <row r="6" spans="1:87" s="3" customFormat="1" ht="15" customHeight="1" x14ac:dyDescent="0.25">
      <c r="A6" s="1291"/>
      <c r="B6" s="1292"/>
      <c r="C6" s="1292"/>
      <c r="D6" s="1292"/>
      <c r="E6" s="1293"/>
      <c r="F6" s="1285"/>
      <c r="G6" s="1286"/>
      <c r="H6" s="1286"/>
      <c r="I6" s="1286"/>
      <c r="J6" s="1286"/>
      <c r="K6" s="1286"/>
      <c r="L6" s="1286"/>
      <c r="M6" s="1286"/>
      <c r="N6" s="1286"/>
      <c r="O6" s="1286"/>
      <c r="P6" s="1286"/>
      <c r="Q6" s="1286"/>
      <c r="R6" s="1286"/>
      <c r="S6" s="1286"/>
      <c r="T6" s="1286"/>
      <c r="U6" s="1286"/>
      <c r="V6" s="1286"/>
      <c r="W6" s="1286"/>
      <c r="X6" s="1286"/>
      <c r="Y6" s="1286"/>
      <c r="Z6" s="1286"/>
      <c r="AA6" s="1286"/>
      <c r="AB6" s="1286"/>
      <c r="AC6" s="1286"/>
      <c r="AD6" s="1286"/>
      <c r="AE6" s="1286"/>
      <c r="AF6" s="1286"/>
      <c r="AG6" s="1286"/>
      <c r="AH6" s="1286"/>
      <c r="AI6" s="1286"/>
      <c r="AJ6" s="1286"/>
      <c r="AK6" s="1286"/>
      <c r="AL6" s="1286"/>
      <c r="AM6" s="1286"/>
      <c r="AN6" s="1286"/>
      <c r="AO6" s="1286"/>
      <c r="AP6" s="1286"/>
      <c r="AQ6" s="1286"/>
      <c r="AR6" s="1286"/>
      <c r="AS6" s="1286"/>
      <c r="AT6" s="1286"/>
      <c r="AU6" s="1286"/>
      <c r="AV6" s="1286"/>
      <c r="AW6" s="1286"/>
      <c r="AX6" s="1286"/>
      <c r="AY6" s="1286"/>
      <c r="AZ6" s="1286"/>
      <c r="BA6" s="1286"/>
      <c r="BB6" s="1286"/>
      <c r="BC6" s="1286"/>
      <c r="BD6" s="1286"/>
      <c r="BE6" s="1286"/>
      <c r="BF6" s="1286"/>
      <c r="BG6" s="1286"/>
      <c r="BH6" s="1286"/>
      <c r="BI6" s="1286"/>
      <c r="BJ6" s="1286"/>
      <c r="BK6" s="1286"/>
      <c r="BL6" s="1286"/>
      <c r="BM6" s="1286"/>
      <c r="BN6" s="1286"/>
      <c r="BO6" s="1286"/>
      <c r="BP6" s="1286"/>
      <c r="BQ6" s="1286"/>
      <c r="BR6" s="1286"/>
      <c r="BS6" s="1286"/>
      <c r="BT6" s="1286"/>
      <c r="BU6" s="1286"/>
      <c r="BV6" s="1286"/>
      <c r="BW6" s="1286"/>
      <c r="BX6" s="1286"/>
      <c r="BY6" s="1286"/>
      <c r="BZ6" s="1286"/>
      <c r="CA6" s="1286"/>
      <c r="CB6" s="1286"/>
      <c r="CC6" s="1286"/>
      <c r="CD6" s="1286"/>
      <c r="CE6" s="1287"/>
      <c r="CF6" s="1258"/>
      <c r="CG6" s="1259"/>
      <c r="CH6" s="1259"/>
      <c r="CI6" s="1260"/>
    </row>
    <row r="7" spans="1:87" s="3" customFormat="1" x14ac:dyDescent="0.25">
      <c r="A7" s="22"/>
      <c r="B7" s="78"/>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row>
    <row r="8" spans="1:87" s="3" customFormat="1" ht="24" thickBot="1" x14ac:dyDescent="0.3">
      <c r="A8" s="1267" t="s">
        <v>2</v>
      </c>
      <c r="B8" s="1268"/>
      <c r="C8" s="1268"/>
      <c r="D8" s="1268"/>
      <c r="E8" s="1268"/>
      <c r="F8" s="1268"/>
      <c r="G8" s="1268"/>
      <c r="H8" s="1268"/>
      <c r="I8" s="1268"/>
      <c r="J8" s="1268"/>
      <c r="K8" s="1268"/>
      <c r="L8" s="1268"/>
      <c r="M8" s="1268"/>
      <c r="N8" s="1268"/>
      <c r="O8" s="1268"/>
      <c r="P8" s="1268"/>
      <c r="Q8" s="1268"/>
      <c r="R8" s="1268"/>
      <c r="S8" s="1268"/>
      <c r="T8" s="1268"/>
      <c r="U8" s="1268"/>
      <c r="V8" s="1268"/>
      <c r="W8" s="1268"/>
      <c r="X8" s="1268"/>
      <c r="Y8" s="1268"/>
      <c r="Z8" s="1268"/>
      <c r="AA8" s="1268"/>
      <c r="AB8" s="1268"/>
      <c r="AC8" s="1268"/>
      <c r="AD8" s="1268"/>
      <c r="AE8" s="1268"/>
      <c r="AF8" s="1268"/>
      <c r="AG8" s="1268"/>
      <c r="AH8" s="1268"/>
      <c r="AI8" s="1268"/>
      <c r="AJ8" s="1268"/>
      <c r="AK8" s="1268"/>
      <c r="AL8" s="1268"/>
      <c r="AM8" s="1268"/>
      <c r="AN8" s="1268"/>
      <c r="AO8" s="1268"/>
      <c r="AP8" s="1268"/>
      <c r="AQ8" s="1268"/>
      <c r="AR8" s="1268"/>
      <c r="AS8" s="1268"/>
      <c r="AT8" s="1268"/>
      <c r="AU8" s="1268"/>
      <c r="AV8" s="1268"/>
      <c r="AW8" s="1268"/>
      <c r="AX8" s="1268"/>
      <c r="AY8" s="1268"/>
      <c r="AZ8" s="1268"/>
      <c r="BA8" s="1268"/>
      <c r="BB8" s="1268"/>
      <c r="BC8" s="1268"/>
      <c r="BD8" s="1268"/>
      <c r="BE8" s="1268"/>
      <c r="BF8" s="1268"/>
      <c r="BG8" s="1268"/>
      <c r="BH8" s="1268"/>
      <c r="BI8" s="1268"/>
      <c r="BJ8" s="1268"/>
      <c r="BK8" s="1268"/>
      <c r="BL8" s="1268"/>
      <c r="BM8" s="1268"/>
      <c r="BN8" s="1268"/>
      <c r="BO8" s="1268"/>
      <c r="BP8" s="1268"/>
      <c r="BQ8" s="1268"/>
      <c r="BR8" s="1268"/>
      <c r="BS8" s="1268"/>
      <c r="BT8" s="1268"/>
      <c r="BU8" s="1268"/>
      <c r="BV8" s="1268"/>
      <c r="BW8" s="1268"/>
      <c r="BX8" s="1268"/>
      <c r="BY8" s="1268"/>
      <c r="BZ8" s="1268"/>
      <c r="CA8" s="1268"/>
      <c r="CB8" s="1268"/>
      <c r="CC8" s="1268"/>
      <c r="CD8" s="1268"/>
      <c r="CE8" s="1268"/>
      <c r="CF8" s="1268"/>
      <c r="CG8" s="1268"/>
      <c r="CH8" s="1268"/>
      <c r="CI8" s="1268"/>
    </row>
    <row r="9" spans="1:87" s="14" customFormat="1" ht="15.75" thickBot="1" x14ac:dyDescent="0.3">
      <c r="A9" s="1101" t="s">
        <v>60</v>
      </c>
      <c r="B9" s="1102"/>
      <c r="C9" s="1102"/>
      <c r="D9" s="1102"/>
      <c r="E9" s="1102"/>
      <c r="F9" s="1102"/>
      <c r="G9" s="1102"/>
      <c r="H9" s="1105" t="s">
        <v>7</v>
      </c>
      <c r="I9" s="1106"/>
      <c r="J9" s="1106"/>
      <c r="K9" s="1106"/>
      <c r="L9" s="1107"/>
      <c r="M9" s="77"/>
      <c r="N9" s="77"/>
      <c r="O9" s="77"/>
      <c r="P9" s="77"/>
      <c r="Q9" s="77"/>
      <c r="R9" s="77"/>
      <c r="S9" s="77"/>
      <c r="T9" s="77"/>
      <c r="U9" s="77"/>
      <c r="V9" s="77"/>
      <c r="W9" s="77"/>
      <c r="X9" s="77"/>
      <c r="Y9" s="77"/>
      <c r="Z9" s="77"/>
      <c r="AA9" s="77"/>
      <c r="AB9" s="77"/>
      <c r="AC9" s="77"/>
      <c r="AD9" s="77"/>
      <c r="AE9" s="77"/>
      <c r="AF9" s="1105" t="s">
        <v>130</v>
      </c>
      <c r="AG9" s="1106"/>
      <c r="AH9" s="1106"/>
      <c r="AI9" s="1106"/>
      <c r="AJ9" s="1106"/>
      <c r="AK9" s="1106"/>
      <c r="AL9" s="1106"/>
      <c r="AM9" s="1106"/>
      <c r="AN9" s="1106"/>
      <c r="AO9" s="1106"/>
      <c r="AP9" s="1106"/>
      <c r="AQ9" s="1106"/>
      <c r="AR9" s="1106"/>
      <c r="AS9" s="1106"/>
      <c r="AT9" s="1106"/>
      <c r="AU9" s="1106"/>
      <c r="AV9" s="1106"/>
      <c r="AW9" s="1106"/>
      <c r="AX9" s="1106"/>
      <c r="AY9" s="1106"/>
      <c r="AZ9" s="1106"/>
      <c r="BA9" s="1106"/>
      <c r="BB9" s="1106"/>
      <c r="BC9" s="1106"/>
      <c r="BD9" s="1106"/>
      <c r="BE9" s="1107"/>
      <c r="BF9" s="1103" t="s">
        <v>61</v>
      </c>
      <c r="BG9" s="1104"/>
      <c r="BH9" s="1104"/>
      <c r="BI9" s="1104"/>
      <c r="BJ9" s="1104"/>
      <c r="BK9" s="1104"/>
      <c r="BL9" s="1104"/>
      <c r="BM9" s="1104"/>
      <c r="BN9" s="1104"/>
      <c r="BO9" s="1104"/>
      <c r="BP9" s="1104"/>
      <c r="BQ9" s="1104"/>
      <c r="BR9" s="1104"/>
      <c r="BS9" s="1104"/>
      <c r="BT9" s="1104"/>
      <c r="BU9" s="1104"/>
      <c r="BV9" s="1104"/>
      <c r="BW9" s="1269"/>
      <c r="BX9" s="517"/>
      <c r="BY9" s="517"/>
      <c r="BZ9" s="517"/>
      <c r="CA9" s="517"/>
      <c r="CB9" s="1102"/>
      <c r="CC9" s="1102"/>
      <c r="CD9" s="1102"/>
      <c r="CE9" s="1102"/>
      <c r="CF9" s="1102"/>
      <c r="CG9" s="1102"/>
      <c r="CH9" s="1102"/>
      <c r="CI9" s="1102"/>
    </row>
    <row r="10" spans="1:87" s="14" customFormat="1" ht="84.75" customHeight="1" thickBot="1" x14ac:dyDescent="0.3">
      <c r="A10" s="1103"/>
      <c r="B10" s="1104"/>
      <c r="C10" s="1104"/>
      <c r="D10" s="1104"/>
      <c r="E10" s="1104"/>
      <c r="F10" s="1104"/>
      <c r="G10" s="1104"/>
      <c r="H10" s="1105" t="s">
        <v>10</v>
      </c>
      <c r="I10" s="1106"/>
      <c r="J10" s="1106"/>
      <c r="K10" s="1106"/>
      <c r="L10" s="1107"/>
      <c r="M10" s="1101" t="s">
        <v>20</v>
      </c>
      <c r="N10" s="1102"/>
      <c r="O10" s="1102"/>
      <c r="P10" s="1102"/>
      <c r="Q10" s="1102"/>
      <c r="R10" s="1102"/>
      <c r="S10" s="1102"/>
      <c r="T10" s="1102"/>
      <c r="U10" s="1102"/>
      <c r="V10" s="1102"/>
      <c r="W10" s="1102"/>
      <c r="X10" s="1102"/>
      <c r="Y10" s="1102"/>
      <c r="Z10" s="1102"/>
      <c r="AA10" s="1102"/>
      <c r="AB10" s="1102"/>
      <c r="AC10" s="1102"/>
      <c r="AD10" s="1102"/>
      <c r="AE10" s="1110"/>
      <c r="AF10" s="1296" t="s">
        <v>77</v>
      </c>
      <c r="AG10" s="1296" t="s">
        <v>165</v>
      </c>
      <c r="AH10" s="1298" t="s">
        <v>131</v>
      </c>
      <c r="AI10" s="1299"/>
      <c r="AJ10" s="1299"/>
      <c r="AK10" s="1299"/>
      <c r="AL10" s="1299"/>
      <c r="AM10" s="1299"/>
      <c r="AN10" s="1299"/>
      <c r="AO10" s="1299"/>
      <c r="AP10" s="1299"/>
      <c r="AQ10" s="1299"/>
      <c r="AR10" s="1299"/>
      <c r="AS10" s="1299"/>
      <c r="AT10" s="1299"/>
      <c r="AU10" s="1299"/>
      <c r="AV10" s="1299"/>
      <c r="AW10" s="1300"/>
      <c r="AX10" s="1261" t="s">
        <v>132</v>
      </c>
      <c r="AY10" s="1266"/>
      <c r="AZ10" s="1261" t="s">
        <v>200</v>
      </c>
      <c r="BA10" s="1262"/>
      <c r="BB10" s="1262"/>
      <c r="BC10" s="1262"/>
      <c r="BD10" s="1262"/>
      <c r="BE10" s="1262"/>
      <c r="BF10" s="1262"/>
      <c r="BG10" s="1262"/>
      <c r="BH10" s="1266"/>
      <c r="BI10" s="1261" t="s">
        <v>161</v>
      </c>
      <c r="BJ10" s="1262"/>
      <c r="BK10" s="1266"/>
      <c r="BL10" s="1261" t="s">
        <v>227</v>
      </c>
      <c r="BM10" s="1262"/>
      <c r="BN10" s="1262"/>
      <c r="BO10" s="1262"/>
      <c r="BP10" s="1262"/>
      <c r="BQ10" s="1262"/>
      <c r="BR10" s="1262"/>
      <c r="BS10" s="1262"/>
      <c r="BT10" s="1262"/>
      <c r="BU10" s="1263" t="s">
        <v>11</v>
      </c>
      <c r="BV10" s="1264"/>
      <c r="BW10" s="1265"/>
      <c r="BX10" s="1261" t="s">
        <v>743</v>
      </c>
      <c r="BY10" s="1262"/>
      <c r="BZ10" s="1262"/>
      <c r="CA10" s="1266"/>
      <c r="CB10" s="1261" t="s">
        <v>67</v>
      </c>
      <c r="CC10" s="1262"/>
      <c r="CD10" s="1262"/>
      <c r="CE10" s="1266"/>
      <c r="CF10" s="1261" t="s">
        <v>69</v>
      </c>
      <c r="CG10" s="1262"/>
      <c r="CH10" s="1262"/>
      <c r="CI10" s="1262"/>
    </row>
    <row r="11" spans="1:87" s="20" customFormat="1" ht="82.5" customHeight="1" thickBot="1" x14ac:dyDescent="0.3">
      <c r="A11" s="105" t="s">
        <v>16</v>
      </c>
      <c r="B11" s="97" t="s">
        <v>63</v>
      </c>
      <c r="C11" s="15" t="s">
        <v>100</v>
      </c>
      <c r="D11" s="15" t="s">
        <v>159</v>
      </c>
      <c r="E11" s="15" t="s">
        <v>18</v>
      </c>
      <c r="F11" s="15" t="s">
        <v>107</v>
      </c>
      <c r="G11" s="106" t="s">
        <v>17</v>
      </c>
      <c r="H11" s="67" t="s">
        <v>19</v>
      </c>
      <c r="I11" s="52" t="s">
        <v>20</v>
      </c>
      <c r="J11" s="98" t="s">
        <v>229</v>
      </c>
      <c r="K11" s="16" t="s">
        <v>21</v>
      </c>
      <c r="L11" s="16" t="s">
        <v>22</v>
      </c>
      <c r="M11" s="133" t="s">
        <v>172</v>
      </c>
      <c r="N11" s="133" t="s">
        <v>173</v>
      </c>
      <c r="O11" s="133" t="s">
        <v>174</v>
      </c>
      <c r="P11" s="133" t="s">
        <v>191</v>
      </c>
      <c r="Q11" s="133" t="s">
        <v>192</v>
      </c>
      <c r="R11" s="133" t="s">
        <v>175</v>
      </c>
      <c r="S11" s="133" t="s">
        <v>176</v>
      </c>
      <c r="T11" s="133" t="s">
        <v>177</v>
      </c>
      <c r="U11" s="133" t="s">
        <v>178</v>
      </c>
      <c r="V11" s="133" t="s">
        <v>179</v>
      </c>
      <c r="W11" s="133" t="s">
        <v>180</v>
      </c>
      <c r="X11" s="133" t="s">
        <v>181</v>
      </c>
      <c r="Y11" s="133" t="s">
        <v>182</v>
      </c>
      <c r="Z11" s="133" t="s">
        <v>183</v>
      </c>
      <c r="AA11" s="133" t="s">
        <v>184</v>
      </c>
      <c r="AB11" s="133" t="s">
        <v>185</v>
      </c>
      <c r="AC11" s="133" t="s">
        <v>186</v>
      </c>
      <c r="AD11" s="133" t="s">
        <v>187</v>
      </c>
      <c r="AE11" s="133" t="s">
        <v>193</v>
      </c>
      <c r="AF11" s="1297"/>
      <c r="AG11" s="1297"/>
      <c r="AH11" s="52" t="s">
        <v>112</v>
      </c>
      <c r="AI11" s="52" t="s">
        <v>84</v>
      </c>
      <c r="AJ11" s="52" t="s">
        <v>110</v>
      </c>
      <c r="AK11" s="52" t="s">
        <v>84</v>
      </c>
      <c r="AL11" s="52" t="s">
        <v>111</v>
      </c>
      <c r="AM11" s="52" t="s">
        <v>84</v>
      </c>
      <c r="AN11" s="52" t="s">
        <v>124</v>
      </c>
      <c r="AO11" s="52" t="s">
        <v>84</v>
      </c>
      <c r="AP11" s="52" t="s">
        <v>128</v>
      </c>
      <c r="AQ11" s="52" t="s">
        <v>84</v>
      </c>
      <c r="AR11" s="52" t="s">
        <v>242</v>
      </c>
      <c r="AS11" s="52" t="s">
        <v>84</v>
      </c>
      <c r="AT11" s="52" t="s">
        <v>129</v>
      </c>
      <c r="AU11" s="52" t="s">
        <v>84</v>
      </c>
      <c r="AV11" s="52" t="s">
        <v>84</v>
      </c>
      <c r="AW11" s="52" t="s">
        <v>133</v>
      </c>
      <c r="AX11" s="52" t="s">
        <v>144</v>
      </c>
      <c r="AY11" s="52" t="s">
        <v>145</v>
      </c>
      <c r="AZ11" s="52" t="s">
        <v>194</v>
      </c>
      <c r="BA11" s="52" t="s">
        <v>195</v>
      </c>
      <c r="BB11" s="52" t="s">
        <v>196</v>
      </c>
      <c r="BC11" s="52" t="s">
        <v>197</v>
      </c>
      <c r="BD11" s="52" t="s">
        <v>198</v>
      </c>
      <c r="BE11" s="52" t="s">
        <v>199</v>
      </c>
      <c r="BF11" s="52" t="s">
        <v>155</v>
      </c>
      <c r="BG11" s="52" t="s">
        <v>156</v>
      </c>
      <c r="BH11" s="52" t="s">
        <v>157</v>
      </c>
      <c r="BI11" s="52" t="s">
        <v>142</v>
      </c>
      <c r="BJ11" s="1111" t="s">
        <v>143</v>
      </c>
      <c r="BK11" s="1113"/>
      <c r="BL11" s="52" t="s">
        <v>209</v>
      </c>
      <c r="BM11" s="52" t="s">
        <v>211</v>
      </c>
      <c r="BN11" s="52" t="s">
        <v>213</v>
      </c>
      <c r="BO11" s="52" t="s">
        <v>215</v>
      </c>
      <c r="BP11" s="52" t="s">
        <v>217</v>
      </c>
      <c r="BQ11" s="52" t="s">
        <v>219</v>
      </c>
      <c r="BR11" s="52" t="s">
        <v>221</v>
      </c>
      <c r="BS11" s="52" t="s">
        <v>223</v>
      </c>
      <c r="BT11" s="52" t="s">
        <v>225</v>
      </c>
      <c r="BU11" s="52" t="s">
        <v>19</v>
      </c>
      <c r="BV11" s="52" t="s">
        <v>20</v>
      </c>
      <c r="BW11" s="52" t="s">
        <v>62</v>
      </c>
      <c r="BX11" s="52" t="s">
        <v>238</v>
      </c>
      <c r="BY11" s="52" t="s">
        <v>240</v>
      </c>
      <c r="BZ11" s="52" t="s">
        <v>239</v>
      </c>
      <c r="CA11" s="52" t="s">
        <v>71</v>
      </c>
      <c r="CB11" s="52" t="s">
        <v>238</v>
      </c>
      <c r="CC11" s="52" t="s">
        <v>240</v>
      </c>
      <c r="CD11" s="52" t="s">
        <v>239</v>
      </c>
      <c r="CE11" s="52" t="s">
        <v>71</v>
      </c>
      <c r="CF11" s="52" t="s">
        <v>238</v>
      </c>
      <c r="CG11" s="52" t="s">
        <v>240</v>
      </c>
      <c r="CH11" s="52" t="s">
        <v>239</v>
      </c>
      <c r="CI11" s="52" t="s">
        <v>71</v>
      </c>
    </row>
    <row r="12" spans="1:87" s="12" customFormat="1" ht="217.5" customHeight="1" x14ac:dyDescent="0.25">
      <c r="A12" s="1243" t="str">
        <f>CONTEXTO!C65</f>
        <v>Gestión del Conocimiento: 
Recopilar y procesar información relacionada con la Gestión Integral del Talento Humano  generando informes, estudios e investigaciones para ponerlos a disposición del publico,  conservar la memoria institucional y soportar la toma de decisiones</v>
      </c>
      <c r="B12" s="1245" t="str">
        <f>CONTEXTO!C67</f>
        <v xml:space="preserve">Jefe Oficina Asesora de Planeación  / Líder de Gestión del Conocimiento </v>
      </c>
      <c r="C12" s="1246" t="str">
        <f>CONTEXTO!H68</f>
        <v xml:space="preserve">Uso de información con fines diferentes a la gestión del talento humano para beneficio de terceros </v>
      </c>
      <c r="D12" s="1248" t="s">
        <v>233</v>
      </c>
      <c r="E12" s="1073" t="str">
        <f>CONTEXTO!G68</f>
        <v xml:space="preserve">Corrupción </v>
      </c>
      <c r="F12" s="134" t="s">
        <v>241</v>
      </c>
      <c r="G12" s="1294" t="s">
        <v>234</v>
      </c>
      <c r="H12" s="1252">
        <f>'Probabilidad e Impacto'!E61</f>
        <v>3</v>
      </c>
      <c r="I12" s="1252" t="str">
        <f>IF(AB12="SI","5",IF(AND(J12&gt;=1,J12&lt;=5),"3",IF(AND(J12&gt;=6,J12&lt;=11),"4",IF(J12&gt;=12,"5","NO ES UN RIESGO"))))</f>
        <v>5</v>
      </c>
      <c r="J12" s="1252">
        <f>COUNTIF(M12:AE13,"SI")</f>
        <v>9</v>
      </c>
      <c r="K12" s="1252" t="str">
        <f>CONCATENATE(H12,"-",I12)</f>
        <v>3-5</v>
      </c>
      <c r="L12" s="1252" t="str">
        <f>VLOOKUP(K12,'Probabilidad e Impacto'!Y19:Z43,2,0)</f>
        <v>Extrema</v>
      </c>
      <c r="M12" s="1254" t="s">
        <v>189</v>
      </c>
      <c r="N12" s="1254" t="s">
        <v>190</v>
      </c>
      <c r="O12" s="1254" t="s">
        <v>190</v>
      </c>
      <c r="P12" s="1254" t="s">
        <v>190</v>
      </c>
      <c r="Q12" s="1254" t="s">
        <v>189</v>
      </c>
      <c r="R12" s="1254" t="s">
        <v>189</v>
      </c>
      <c r="S12" s="1254" t="s">
        <v>190</v>
      </c>
      <c r="T12" s="1254" t="s">
        <v>190</v>
      </c>
      <c r="U12" s="1254" t="s">
        <v>190</v>
      </c>
      <c r="V12" s="1254" t="s">
        <v>189</v>
      </c>
      <c r="W12" s="1254" t="s">
        <v>189</v>
      </c>
      <c r="X12" s="1254" t="s">
        <v>189</v>
      </c>
      <c r="Y12" s="1254" t="s">
        <v>190</v>
      </c>
      <c r="Z12" s="1254" t="s">
        <v>189</v>
      </c>
      <c r="AA12" s="1254" t="s">
        <v>189</v>
      </c>
      <c r="AB12" s="1254" t="s">
        <v>189</v>
      </c>
      <c r="AC12" s="1254" t="s">
        <v>190</v>
      </c>
      <c r="AD12" s="1254" t="s">
        <v>190</v>
      </c>
      <c r="AE12" s="1254" t="s">
        <v>190</v>
      </c>
      <c r="AF12" s="515" t="s">
        <v>744</v>
      </c>
      <c r="AG12" s="135" t="s">
        <v>168</v>
      </c>
      <c r="AH12" s="124" t="s">
        <v>108</v>
      </c>
      <c r="AI12" s="125">
        <f>IF(AH12="","",(VLOOKUP(AH12,valores,2,0)))</f>
        <v>15</v>
      </c>
      <c r="AJ12" s="124" t="s">
        <v>113</v>
      </c>
      <c r="AK12" s="125">
        <f>VLOOKUP(AJ12,valores,2,0)</f>
        <v>15</v>
      </c>
      <c r="AL12" s="124" t="s">
        <v>115</v>
      </c>
      <c r="AM12" s="125">
        <f>VLOOKUP(AL12,valores,2,0)</f>
        <v>15</v>
      </c>
      <c r="AN12" s="126" t="s">
        <v>125</v>
      </c>
      <c r="AO12" s="125">
        <f>VLOOKUP(AN12,valores,2,0)</f>
        <v>15</v>
      </c>
      <c r="AP12" s="126" t="s">
        <v>117</v>
      </c>
      <c r="AQ12" s="125">
        <f>VLOOKUP(AP12,valores,2,0)</f>
        <v>15</v>
      </c>
      <c r="AR12" s="126" t="s">
        <v>119</v>
      </c>
      <c r="AS12" s="125">
        <f>VLOOKUP(AR12,valores,2,0)</f>
        <v>15</v>
      </c>
      <c r="AT12" s="126" t="s">
        <v>121</v>
      </c>
      <c r="AU12" s="125">
        <f>VLOOKUP(AT12,valores,2,0)</f>
        <v>10</v>
      </c>
      <c r="AV12" s="125">
        <f>SUM(AU12,AS12,AQ12,AO12,AM12,AK12,AI12)</f>
        <v>100</v>
      </c>
      <c r="AW12" s="127" t="str">
        <f>IF(AV12&lt;=85,"débil",IF(AV12&gt;=96,"fuerte","Moderado"))</f>
        <v>fuerte</v>
      </c>
      <c r="AX12" s="127" t="s">
        <v>162</v>
      </c>
      <c r="AY12" s="128" t="str">
        <f>IF(AX12="El control se ejecuta de manera consistente por parte del responsable","fuerte",IF(AX12="El control se ejecuta algunas veces por parte del responsable","moderado",IF(AX12="El control No se ejecuta por parte del responsable","débil")))</f>
        <v>fuerte</v>
      </c>
      <c r="AZ12" s="128" t="str">
        <f>IF(AND($AW12="fuerte",$AY12="fuerte"),"fuerte","")</f>
        <v>fuerte</v>
      </c>
      <c r="BA12" s="128" t="str">
        <f>IF(AND($AW12="fuerte",$AY12="moderado"),"moderado","")</f>
        <v/>
      </c>
      <c r="BB12" s="128" t="str">
        <f>IF(AND($AW12="fuerte",$AY12="débil"),"débil","")</f>
        <v/>
      </c>
      <c r="BC12" s="128" t="str">
        <f>IF(AND($AW12="moderado",$AY12="fuerte"),"moderado","")</f>
        <v/>
      </c>
      <c r="BD12" s="128" t="str">
        <f>IF(AND($AW12="moderado",$AY12="moderado"),"moderado","")</f>
        <v/>
      </c>
      <c r="BE12" s="128" t="str">
        <f>IF(AND($AW12="moderado",$AY12="débil"),"débil","")</f>
        <v/>
      </c>
      <c r="BF12" s="128" t="str">
        <f>IF(AND($AW12="débil",$AY12="fuerte"),"débil","")</f>
        <v/>
      </c>
      <c r="BG12" s="128" t="str">
        <f>IF(AND($AW12="débil",$AY12="moderado"),"débil","")</f>
        <v/>
      </c>
      <c r="BH12" s="128" t="str">
        <f>IF(AND($AW12="débil",$AY12="débil"),"débil","")</f>
        <v/>
      </c>
      <c r="BI12" s="127" t="str">
        <f>AZ12&amp;BD12&amp;BE12&amp;BG12&amp;BH12&amp;BA12&amp;BB12&amp;BC12&amp;BF12</f>
        <v>fuerte</v>
      </c>
      <c r="BJ12" s="128">
        <f>AVERAGE($AV$12:$AV$13)</f>
        <v>95</v>
      </c>
      <c r="BK12" s="139" t="str">
        <f>IF(BJ12&gt;=96,"fuerte",IF(BJ12&gt;=85,"moderado","débil"))</f>
        <v>moderado</v>
      </c>
      <c r="BL12" s="129" t="str">
        <f>IF(AND($AG12="Directamente",$BK12="fuerte"),2,"")</f>
        <v/>
      </c>
      <c r="BM12" s="129">
        <f>IF(AND($AG12="Directamente",$BK12="moderado"),1,"")</f>
        <v>1</v>
      </c>
      <c r="BN12" s="129" t="str">
        <f>IF(AND($AG12="No disminuye",$BK12="moderado"),0,"")</f>
        <v/>
      </c>
      <c r="BO12" s="129" t="str">
        <f>IF(AND($AG12="No disminuye",$BK12="fuerte"),0,"")</f>
        <v/>
      </c>
      <c r="BP12" s="129"/>
      <c r="BQ12" s="129"/>
      <c r="BR12" s="129"/>
      <c r="BS12" s="129"/>
      <c r="BT12" s="129" t="str">
        <f>CONCATENATE(BL12&amp;BM12&amp;BN12&amp;BO12&amp;BP12&amp;BQ12&amp;BR12&amp;BS12)</f>
        <v>1</v>
      </c>
      <c r="BU12" s="1245">
        <f>IF(BT12="",H12,(H12-BT12))</f>
        <v>2</v>
      </c>
      <c r="BV12" s="1245" t="str">
        <f>I12</f>
        <v>5</v>
      </c>
      <c r="BW12" s="1250" t="str">
        <f>VLOOKUP(CONCATENATE(BU12,"-",BV12),(Hoja2!G15:I39),3,FALSE)</f>
        <v>ALTO: Reducir, evitar, compartir o transferir</v>
      </c>
      <c r="BX12" s="562" t="s">
        <v>1108</v>
      </c>
      <c r="BY12" s="559" t="s">
        <v>1141</v>
      </c>
      <c r="BZ12" s="563" t="s">
        <v>1146</v>
      </c>
      <c r="CA12" s="564" t="s">
        <v>190</v>
      </c>
      <c r="CB12" s="96"/>
      <c r="CC12" s="527"/>
      <c r="CD12" s="528"/>
      <c r="CE12" s="529"/>
      <c r="CF12" s="136"/>
      <c r="CG12" s="136"/>
      <c r="CH12" s="136"/>
      <c r="CI12" s="137"/>
    </row>
    <row r="13" spans="1:87" s="12" customFormat="1" ht="237" customHeight="1" thickBot="1" x14ac:dyDescent="0.3">
      <c r="A13" s="1244"/>
      <c r="B13" s="1239"/>
      <c r="C13" s="1247"/>
      <c r="D13" s="1249"/>
      <c r="E13" s="1164"/>
      <c r="F13" s="149" t="s">
        <v>1064</v>
      </c>
      <c r="G13" s="1295"/>
      <c r="H13" s="1253"/>
      <c r="I13" s="1253" t="str">
        <f>IF(AB13="SI","5",IF(AND(J13&gt;=1,J13&lt;=5),"3",IF(AND(J13&gt;=6,J13&lt;=11),"4",IF(J13&gt;=12,"5","NO ES UN RIESGO"))))</f>
        <v>NO ES UN RIESGO</v>
      </c>
      <c r="J13" s="1253">
        <f>COUNTIF(M13:AE13,"SI")</f>
        <v>0</v>
      </c>
      <c r="K13" s="1253"/>
      <c r="L13" s="1253"/>
      <c r="M13" s="1242"/>
      <c r="N13" s="1242"/>
      <c r="O13" s="1242"/>
      <c r="P13" s="1242"/>
      <c r="Q13" s="1242"/>
      <c r="R13" s="1242"/>
      <c r="S13" s="1242"/>
      <c r="T13" s="1242"/>
      <c r="U13" s="1242"/>
      <c r="V13" s="1242"/>
      <c r="W13" s="1242"/>
      <c r="X13" s="1242"/>
      <c r="Y13" s="1242"/>
      <c r="Z13" s="1242"/>
      <c r="AA13" s="1242"/>
      <c r="AB13" s="1242"/>
      <c r="AC13" s="1242"/>
      <c r="AD13" s="1242"/>
      <c r="AE13" s="1242"/>
      <c r="AF13" s="516" t="s">
        <v>745</v>
      </c>
      <c r="AG13" s="150" t="s">
        <v>168</v>
      </c>
      <c r="AH13" s="140" t="s">
        <v>108</v>
      </c>
      <c r="AI13" s="141">
        <f>IF(AH13="","",(VLOOKUP(AH13,valores,2,0)))</f>
        <v>15</v>
      </c>
      <c r="AJ13" s="140" t="s">
        <v>113</v>
      </c>
      <c r="AK13" s="141">
        <f>VLOOKUP(AJ13,valores,2,0)</f>
        <v>15</v>
      </c>
      <c r="AL13" s="140" t="s">
        <v>115</v>
      </c>
      <c r="AM13" s="141">
        <f>VLOOKUP(AL13,valores,2,0)</f>
        <v>15</v>
      </c>
      <c r="AN13" s="151" t="s">
        <v>125</v>
      </c>
      <c r="AO13" s="141">
        <f>VLOOKUP(AN13,valores,2,0)</f>
        <v>15</v>
      </c>
      <c r="AP13" s="151" t="s">
        <v>117</v>
      </c>
      <c r="AQ13" s="141">
        <f>VLOOKUP(AP13,valores,2,0)</f>
        <v>15</v>
      </c>
      <c r="AR13" s="151" t="s">
        <v>119</v>
      </c>
      <c r="AS13" s="141">
        <f>VLOOKUP(AR13,valores,2,0)</f>
        <v>15</v>
      </c>
      <c r="AT13" s="151" t="s">
        <v>123</v>
      </c>
      <c r="AU13" s="141">
        <f>VLOOKUP(AT13,valores,2,0)</f>
        <v>0</v>
      </c>
      <c r="AV13" s="141">
        <f>SUM(AU13,AS13,AQ13,AO13,AM13,AK13,AI13)</f>
        <v>90</v>
      </c>
      <c r="AW13" s="142" t="str">
        <f>IF(AV13&lt;=85,"débil",IF(AV13&gt;=96,"fuerte","Moderado"))</f>
        <v>Moderado</v>
      </c>
      <c r="AX13" s="142" t="s">
        <v>164</v>
      </c>
      <c r="AY13" s="143" t="str">
        <f>IF(AX13="El control se ejecuta de manera consistente por parte del responsable","fuerte",IF(AX13="El control se ejecuta algunas veces por parte del responsable","moderado",IF(AX13="El control No se ejecuta por parte del responsable","débil")))</f>
        <v>débil</v>
      </c>
      <c r="AZ13" s="143" t="str">
        <f>IF(AND($AW13="fuerte",$AY13="fuerte"),"fuerte","")</f>
        <v/>
      </c>
      <c r="BA13" s="143" t="str">
        <f>IF(AND($AW13="fuerte",$AY13="moderado"),"moderado","")</f>
        <v/>
      </c>
      <c r="BB13" s="143" t="str">
        <f>IF(AND($AW13="fuerte",$AY13="débil"),"débil","")</f>
        <v/>
      </c>
      <c r="BC13" s="143" t="str">
        <f>IF(AND($AW13="moderado",$AY13="fuerte"),"moderado","")</f>
        <v/>
      </c>
      <c r="BD13" s="143" t="str">
        <f>IF(AND($AW13="moderado",$AY13="moderado"),"moderado","")</f>
        <v/>
      </c>
      <c r="BE13" s="143" t="str">
        <f>IF(AND($AW13="moderado",$AY13="débil"),"débil","")</f>
        <v>débil</v>
      </c>
      <c r="BF13" s="143" t="str">
        <f>IF(AND($AW13="débil",$AY13="fuerte"),"débil","")</f>
        <v/>
      </c>
      <c r="BG13" s="143" t="str">
        <f>IF(AND($AW13="débil",$AY13="moderado"),"débil","")</f>
        <v/>
      </c>
      <c r="BH13" s="143" t="str">
        <f>IF(AND($AW13="débil",$AY13="débil"),"débil","")</f>
        <v/>
      </c>
      <c r="BI13" s="142" t="str">
        <f>AZ13&amp;BD13&amp;BE13&amp;BG13&amp;BH13&amp;BA13&amp;BB13&amp;BC13&amp;BF13</f>
        <v>débil</v>
      </c>
      <c r="BJ13" s="143">
        <f>AVERAGE($AV$12:$AV$13)</f>
        <v>95</v>
      </c>
      <c r="BK13" s="144" t="str">
        <f>IF(BJ13&gt;=96,"fuerte",IF(BJ13&gt;=85,"moderado","débil"))</f>
        <v>moderado</v>
      </c>
      <c r="BL13" s="138" t="str">
        <f>IF(AND($AG13="Directamente",$BK13="fuerte"),2,"")</f>
        <v/>
      </c>
      <c r="BM13" s="138">
        <f>IF(AND($AG13="Directamente",$BK13="moderado"),1,"")</f>
        <v>1</v>
      </c>
      <c r="BN13" s="138" t="str">
        <f>IF(AND($AG13="No disminuye",$BK13="moderado"),0,"")</f>
        <v/>
      </c>
      <c r="BO13" s="138" t="str">
        <f>IF(AND($AG13="No disminuye",$BK13="fuerte"),0,"")</f>
        <v/>
      </c>
      <c r="BP13" s="138"/>
      <c r="BQ13" s="138"/>
      <c r="BR13" s="138"/>
      <c r="BS13" s="138"/>
      <c r="BT13" s="138" t="str">
        <f>CONCATENATE(BL13&amp;BM13&amp;BN13&amp;BO13&amp;BP13&amp;BQ13&amp;BR13&amp;BS13)</f>
        <v>1</v>
      </c>
      <c r="BU13" s="1239"/>
      <c r="BV13" s="1239"/>
      <c r="BW13" s="1251"/>
      <c r="BX13" s="562" t="s">
        <v>1109</v>
      </c>
      <c r="BY13" s="559" t="s">
        <v>1142</v>
      </c>
      <c r="BZ13" s="563" t="s">
        <v>1147</v>
      </c>
      <c r="CA13" s="564" t="s">
        <v>190</v>
      </c>
      <c r="CB13" s="96"/>
      <c r="CC13" s="530"/>
      <c r="CD13" s="528"/>
      <c r="CE13" s="529"/>
      <c r="CF13" s="152"/>
      <c r="CG13" s="152"/>
      <c r="CH13" s="152"/>
      <c r="CI13" s="153"/>
    </row>
    <row r="14" spans="1:87" ht="327" customHeight="1" x14ac:dyDescent="0.25">
      <c r="A14" s="1301" t="str">
        <f>CONTEXTO!C211</f>
        <v>Gestión Contractual:
Gestionar la contratación de bienes, obras y servicios a través de las diferentes modalidades de selección de proveedores, de conformidad con la normatividad vigente para el  funcionamiento del DASCD.</v>
      </c>
      <c r="B14" s="1237" t="str">
        <f>CONTEXTO!C213</f>
        <v xml:space="preserve">Subdirección Técnico jurídica / Líder del proceso de Gestión Contractual </v>
      </c>
      <c r="C14" s="1303" t="str">
        <f>CONTEXTO!H214</f>
        <v>Procesos de contratación direccionados para favorecer a un particular o tercero</v>
      </c>
      <c r="D14" s="1305" t="s">
        <v>781</v>
      </c>
      <c r="E14" s="1172" t="str">
        <f>CONTEXTO!G214</f>
        <v xml:space="preserve">Corrupción </v>
      </c>
      <c r="F14" s="540" t="s">
        <v>782</v>
      </c>
      <c r="G14" s="1303" t="s">
        <v>237</v>
      </c>
      <c r="H14" s="1308">
        <f>'Probabilidad e Impacto'!E122</f>
        <v>3</v>
      </c>
      <c r="I14" s="1308">
        <v>5</v>
      </c>
      <c r="J14" s="1308">
        <f>COUNTIF(M14:AE14,"SI")</f>
        <v>1</v>
      </c>
      <c r="K14" s="1308" t="str">
        <f>CONCATENATE(H14,"-",I14)</f>
        <v>3-5</v>
      </c>
      <c r="L14" s="1308" t="str">
        <f>VLOOKUP(K14,'Probabilidad e Impacto'!Y19:Z43,2,0)</f>
        <v>Extrema</v>
      </c>
      <c r="M14" s="1240" t="s">
        <v>190</v>
      </c>
      <c r="N14" s="1240" t="s">
        <v>190</v>
      </c>
      <c r="O14" s="1240" t="s">
        <v>190</v>
      </c>
      <c r="P14" s="1240" t="s">
        <v>190</v>
      </c>
      <c r="Q14" s="1240" t="s">
        <v>189</v>
      </c>
      <c r="R14" s="1240" t="s">
        <v>190</v>
      </c>
      <c r="S14" s="1240" t="s">
        <v>190</v>
      </c>
      <c r="T14" s="1240" t="s">
        <v>190</v>
      </c>
      <c r="U14" s="1240" t="s">
        <v>190</v>
      </c>
      <c r="V14" s="1240" t="s">
        <v>190</v>
      </c>
      <c r="W14" s="1240" t="s">
        <v>190</v>
      </c>
      <c r="X14" s="1240" t="s">
        <v>190</v>
      </c>
      <c r="Y14" s="1240" t="s">
        <v>190</v>
      </c>
      <c r="Z14" s="1240" t="s">
        <v>190</v>
      </c>
      <c r="AA14" s="1240" t="s">
        <v>190</v>
      </c>
      <c r="AB14" s="1240" t="s">
        <v>190</v>
      </c>
      <c r="AC14" s="1240" t="s">
        <v>190</v>
      </c>
      <c r="AD14" s="1240" t="s">
        <v>190</v>
      </c>
      <c r="AE14" s="1240" t="s">
        <v>190</v>
      </c>
      <c r="AF14" s="549" t="s">
        <v>1061</v>
      </c>
      <c r="AG14" s="79" t="s">
        <v>168</v>
      </c>
      <c r="AH14" s="101" t="s">
        <v>108</v>
      </c>
      <c r="AI14" s="111">
        <f>IF(AH14="","",(VLOOKUP(AH14,valores,2,0)))</f>
        <v>15</v>
      </c>
      <c r="AJ14" s="101" t="s">
        <v>113</v>
      </c>
      <c r="AK14" s="111">
        <f>VLOOKUP(AJ14,valores,2,0)</f>
        <v>15</v>
      </c>
      <c r="AL14" s="101" t="s">
        <v>115</v>
      </c>
      <c r="AM14" s="111">
        <f>VLOOKUP(AL14,valores,2,0)</f>
        <v>15</v>
      </c>
      <c r="AN14" s="112" t="s">
        <v>125</v>
      </c>
      <c r="AO14" s="111">
        <f>VLOOKUP(AN14,valores,2,0)</f>
        <v>15</v>
      </c>
      <c r="AP14" s="112" t="s">
        <v>117</v>
      </c>
      <c r="AQ14" s="111">
        <f>VLOOKUP(AP14,valores,2,0)</f>
        <v>15</v>
      </c>
      <c r="AR14" s="112" t="s">
        <v>119</v>
      </c>
      <c r="AS14" s="111">
        <f>VLOOKUP(AR14,valores,2,0)</f>
        <v>15</v>
      </c>
      <c r="AT14" s="112" t="s">
        <v>121</v>
      </c>
      <c r="AU14" s="111">
        <f>VLOOKUP(AT14,valores,2,0)</f>
        <v>10</v>
      </c>
      <c r="AV14" s="111">
        <f>SUM(AU14,AS14,AQ14,AO14,AM14,AK14,AI14)</f>
        <v>100</v>
      </c>
      <c r="AW14" s="102" t="str">
        <f>IF(AV14&lt;=85,"débil",IF(AV14&gt;=96,"fuerte","Moderado"))</f>
        <v>fuerte</v>
      </c>
      <c r="AX14" s="102" t="s">
        <v>162</v>
      </c>
      <c r="AY14" s="65" t="str">
        <f>IF(AX14="El control se ejecuta de manera consistente por parte del responsable","fuerte",IF(AX14="El control se ejecuta algunas veces por parte del responsable","moderado",IF(AX14="El control No se ejecuta por parte del responsable","débil")))</f>
        <v>fuerte</v>
      </c>
      <c r="AZ14" s="65" t="str">
        <f>IF(AND($AW14="fuerte",$AY14="fuerte"),"fuerte","")</f>
        <v>fuerte</v>
      </c>
      <c r="BA14" s="65" t="str">
        <f>IF(AND($AW14="fuerte",$AY14="moderado"),"moderado","")</f>
        <v/>
      </c>
      <c r="BB14" s="65" t="str">
        <f>IF(AND($AW14="fuerte",$AY14="débil"),"débil","")</f>
        <v/>
      </c>
      <c r="BC14" s="65" t="str">
        <f>IF(AND($AW14="moderado",$AY14="fuerte"),"moderado","")</f>
        <v/>
      </c>
      <c r="BD14" s="65" t="str">
        <f>IF(AND($AW14="moderado",$AY14="moderado"),"moderado","")</f>
        <v/>
      </c>
      <c r="BE14" s="65" t="str">
        <f>IF(AND($AW14="moderado",$AY14="débil"),"débil","")</f>
        <v/>
      </c>
      <c r="BF14" s="65" t="str">
        <f>IF(AND($AW14="débil",$AY14="fuerte"),"débil","")</f>
        <v/>
      </c>
      <c r="BG14" s="65" t="str">
        <f>IF(AND($AW14="débil",$AY14="moderado"),"débil","")</f>
        <v/>
      </c>
      <c r="BH14" s="65" t="str">
        <f>IF(AND($AW14="débil",$AY14="débil"),"débil","")</f>
        <v/>
      </c>
      <c r="BI14" s="102" t="str">
        <f>AZ14&amp;BD14&amp;BE14&amp;BG14&amp;BH14&amp;BA14&amp;BB14&amp;BC14&amp;BF14</f>
        <v>fuerte</v>
      </c>
      <c r="BJ14" s="65">
        <f>AVERAGE($AV$14:$AV$17)</f>
        <v>100</v>
      </c>
      <c r="BK14" s="123" t="str">
        <f>IF(BJ14&gt;=96,"fuerte",IF(BJ14&gt;=85,"moderado","débil"))</f>
        <v>fuerte</v>
      </c>
      <c r="BL14" s="103">
        <f>IF(AND($AG14="Directamente",$BK14="fuerte"),2,"")</f>
        <v>2</v>
      </c>
      <c r="BM14" s="103" t="str">
        <f>IF(AND($AG14="Directamente",$BK14="moderado"),1,"")</f>
        <v/>
      </c>
      <c r="BN14" s="103" t="str">
        <f>IF(AND($AG14="No disminuye",$BK14="moderado"),0,"")</f>
        <v/>
      </c>
      <c r="BO14" s="103" t="str">
        <f>IF(AND($AG14="No disminuye",$BK14="fuerte"),0,"")</f>
        <v/>
      </c>
      <c r="BP14" s="103"/>
      <c r="BQ14" s="103"/>
      <c r="BR14" s="103"/>
      <c r="BS14" s="103"/>
      <c r="BT14" s="103" t="str">
        <f>CONCATENATE(BL14&amp;BM14&amp;BN14&amp;BO14&amp;BP14&amp;BQ14&amp;BR14&amp;BS14)</f>
        <v>2</v>
      </c>
      <c r="BU14" s="1237">
        <f>IF(BT14="",H14,(H14-BT14))</f>
        <v>1</v>
      </c>
      <c r="BV14" s="1237">
        <f>I14</f>
        <v>5</v>
      </c>
      <c r="BW14" s="1234" t="str">
        <f>VLOOKUP(CONCATENATE(BU14,"-",BV14),(calif2),3,FALSE)</f>
        <v>ALTO: Reducir, evitar, compartir o transferir</v>
      </c>
      <c r="BX14" s="560" t="s">
        <v>1148</v>
      </c>
      <c r="BY14" s="560" t="s">
        <v>1143</v>
      </c>
      <c r="BZ14" s="565" t="s">
        <v>1149</v>
      </c>
      <c r="CA14" s="564" t="s">
        <v>190</v>
      </c>
      <c r="CB14" s="531"/>
      <c r="CC14" s="532"/>
      <c r="CD14" s="533"/>
      <c r="CE14" s="529"/>
      <c r="CF14" s="147"/>
      <c r="CG14" s="147"/>
      <c r="CH14" s="147"/>
      <c r="CI14" s="148"/>
    </row>
    <row r="15" spans="1:87" ht="256.5" customHeight="1" x14ac:dyDescent="0.25">
      <c r="A15" s="1302"/>
      <c r="B15" s="1238"/>
      <c r="C15" s="1304"/>
      <c r="D15" s="1306"/>
      <c r="E15" s="1126"/>
      <c r="F15" s="538" t="s">
        <v>783</v>
      </c>
      <c r="G15" s="1304"/>
      <c r="H15" s="1309"/>
      <c r="I15" s="1309" t="str">
        <f>IF(AB15="SI","5",IF(AND(J15&gt;=1,J15&lt;=5),"3",IF(AND(J15&gt;=6,J15&lt;=11),"4",IF(J15&gt;=12,"5","NO ES UN RIESGO"))))</f>
        <v>NO ES UN RIESGO</v>
      </c>
      <c r="J15" s="1309">
        <f>COUNTIF(M15:AE15,"SI")</f>
        <v>0</v>
      </c>
      <c r="K15" s="1309"/>
      <c r="L15" s="1309"/>
      <c r="M15" s="1241"/>
      <c r="N15" s="1241"/>
      <c r="O15" s="1241"/>
      <c r="P15" s="1241"/>
      <c r="Q15" s="1241"/>
      <c r="R15" s="1241"/>
      <c r="S15" s="1241"/>
      <c r="T15" s="1241"/>
      <c r="U15" s="1241"/>
      <c r="V15" s="1241"/>
      <c r="W15" s="1241"/>
      <c r="X15" s="1241"/>
      <c r="Y15" s="1241"/>
      <c r="Z15" s="1241"/>
      <c r="AA15" s="1241"/>
      <c r="AB15" s="1241"/>
      <c r="AC15" s="1241"/>
      <c r="AD15" s="1241"/>
      <c r="AE15" s="1241"/>
      <c r="AF15" s="550" t="s">
        <v>785</v>
      </c>
      <c r="AG15" s="72" t="s">
        <v>168</v>
      </c>
      <c r="AH15" s="117" t="s">
        <v>108</v>
      </c>
      <c r="AI15" s="122">
        <f>IF(AH15="","",(VLOOKUP(AH15,valores,2,0)))</f>
        <v>15</v>
      </c>
      <c r="AJ15" s="117" t="s">
        <v>113</v>
      </c>
      <c r="AK15" s="122">
        <f>VLOOKUP(AJ15,valores,2,0)</f>
        <v>15</v>
      </c>
      <c r="AL15" s="117" t="s">
        <v>115</v>
      </c>
      <c r="AM15" s="122">
        <f>VLOOKUP(AL15,valores,2,0)</f>
        <v>15</v>
      </c>
      <c r="AN15" s="117" t="s">
        <v>125</v>
      </c>
      <c r="AO15" s="122">
        <f>VLOOKUP(AN15,valores,2,0)</f>
        <v>15</v>
      </c>
      <c r="AP15" s="117" t="s">
        <v>117</v>
      </c>
      <c r="AQ15" s="122">
        <f>VLOOKUP(AP15,valores,2,0)</f>
        <v>15</v>
      </c>
      <c r="AR15" s="117" t="s">
        <v>119</v>
      </c>
      <c r="AS15" s="122">
        <f>VLOOKUP(AR15,valores,2,0)</f>
        <v>15</v>
      </c>
      <c r="AT15" s="117" t="s">
        <v>121</v>
      </c>
      <c r="AU15" s="73">
        <f>VLOOKUP(AT15,valores,2,0)</f>
        <v>10</v>
      </c>
      <c r="AV15" s="73">
        <f>SUM(AU15,AS15,AQ15,AO15,AM15,AK15,AI15)</f>
        <v>100</v>
      </c>
      <c r="AW15" s="104" t="str">
        <f>IF(AV15&lt;=85,"débil",IF(AV15&gt;=96,"fuerte","Moderado"))</f>
        <v>fuerte</v>
      </c>
      <c r="AX15" s="117" t="s">
        <v>162</v>
      </c>
      <c r="AY15" s="10" t="str">
        <f>IF(AX15="El control se ejecuta de manera consistente por parte del responsable","fuerte",IF(AX15="El control se ejecuta algunas veces por parte del responsable","moderado",IF(AX15="El control No se ejecuta por parte del responsable","débil")))</f>
        <v>fuerte</v>
      </c>
      <c r="AZ15" s="10" t="str">
        <f>IF(AND($AW15="fuerte",$AY15="fuerte"),"fuerte","")</f>
        <v>fuerte</v>
      </c>
      <c r="BA15" s="10" t="str">
        <f>IF(AND($AW15="fuerte",$AY15="moderado"),"moderado","")</f>
        <v/>
      </c>
      <c r="BB15" s="10" t="str">
        <f>IF(AND($AW15="fuerte",$AY15="débil"),"débil","")</f>
        <v/>
      </c>
      <c r="BC15" s="10" t="str">
        <f>IF(AND($AW15="moderado",$AY15="fuerte"),"moderado","")</f>
        <v/>
      </c>
      <c r="BD15" s="10" t="str">
        <f>IF(AND($AW15="moderado",$AY15="moderado"),"moderado","")</f>
        <v/>
      </c>
      <c r="BE15" s="10" t="str">
        <f>IF(AND($AW15="moderado",$AY15="débil"),"débil","")</f>
        <v/>
      </c>
      <c r="BF15" s="10" t="str">
        <f>IF(AND($AW15="débil",$AY15="fuerte"),"débil","")</f>
        <v/>
      </c>
      <c r="BG15" s="10" t="str">
        <f>IF(AND($AW15="débil",$AY15="moderado"),"débil","")</f>
        <v/>
      </c>
      <c r="BH15" s="10" t="str">
        <f>IF(AND($AW15="débil",$AY15="débil"),"débil","")</f>
        <v/>
      </c>
      <c r="BI15" s="104" t="str">
        <f>AZ15&amp;BD15&amp;BE15&amp;BG15&amp;BH15&amp;BA15&amp;BB15&amp;BC15&amp;BF15</f>
        <v>fuerte</v>
      </c>
      <c r="BJ15" s="10">
        <f>AVERAGE(AV15:AV18)</f>
        <v>100</v>
      </c>
      <c r="BK15" s="100" t="str">
        <f>IF(BJ15&gt;=96,"fuerte",IF(BJ15&gt;=85,"moderado","débil"))</f>
        <v>fuerte</v>
      </c>
      <c r="BL15" s="99">
        <f>IF(AND($AG15="Directamente",$BK15="fuerte"),2,"")</f>
        <v>2</v>
      </c>
      <c r="BM15" s="99" t="str">
        <f>IF(AND($AG15="Directamente",$BK15="moderado"),1,"")</f>
        <v/>
      </c>
      <c r="BN15" s="99" t="str">
        <f>IF(AND($AG15="No disminuye",$BK15="moderado"),0,"")</f>
        <v/>
      </c>
      <c r="BO15" s="99" t="str">
        <f>IF(AND($AG15="No disminuye",$BK15="fuerte"),0,"")</f>
        <v/>
      </c>
      <c r="BP15" s="121"/>
      <c r="BQ15" s="121"/>
      <c r="BR15" s="121"/>
      <c r="BS15" s="121"/>
      <c r="BT15" s="99" t="str">
        <f>CONCATENATE(BL15&amp;BM15&amp;BN15&amp;BO15&amp;BP15&amp;BQ15&amp;BR15&amp;BS15)</f>
        <v>2</v>
      </c>
      <c r="BU15" s="1238"/>
      <c r="BV15" s="1238"/>
      <c r="BW15" s="1235"/>
      <c r="BX15" s="566" t="s">
        <v>1150</v>
      </c>
      <c r="BY15" s="561" t="s">
        <v>1144</v>
      </c>
      <c r="BZ15" s="565" t="s">
        <v>1151</v>
      </c>
      <c r="CA15" s="564" t="s">
        <v>190</v>
      </c>
      <c r="CB15" s="180"/>
      <c r="CC15" s="532"/>
      <c r="CD15" s="533"/>
      <c r="CE15" s="529"/>
      <c r="CF15" s="121"/>
      <c r="CG15" s="121"/>
      <c r="CH15" s="121"/>
      <c r="CI15" s="130"/>
    </row>
    <row r="16" spans="1:87" ht="277.5" customHeight="1" thickBot="1" x14ac:dyDescent="0.3">
      <c r="A16" s="1244"/>
      <c r="B16" s="1239"/>
      <c r="C16" s="1249"/>
      <c r="D16" s="1307"/>
      <c r="E16" s="1164"/>
      <c r="F16" s="539" t="s">
        <v>784</v>
      </c>
      <c r="G16" s="1249"/>
      <c r="H16" s="1253"/>
      <c r="I16" s="1253" t="str">
        <f>IF(AB16="SI","5",IF(AND(J16&gt;=1,J16&lt;=5),"3",IF(AND(J16&gt;=6,J16&lt;=11),"4",IF(J16&gt;=12,"5","NO ES UN RIESGO"))))</f>
        <v>NO ES UN RIESGO</v>
      </c>
      <c r="J16" s="1253">
        <f>COUNTIF(M16:AE17,"SI")</f>
        <v>0</v>
      </c>
      <c r="K16" s="1253"/>
      <c r="L16" s="1253"/>
      <c r="M16" s="1242"/>
      <c r="N16" s="1242"/>
      <c r="O16" s="1242"/>
      <c r="P16" s="1242"/>
      <c r="Q16" s="1242"/>
      <c r="R16" s="1242"/>
      <c r="S16" s="1242"/>
      <c r="T16" s="1242"/>
      <c r="U16" s="1242"/>
      <c r="V16" s="1242"/>
      <c r="W16" s="1242"/>
      <c r="X16" s="1242"/>
      <c r="Y16" s="1242"/>
      <c r="Z16" s="1242"/>
      <c r="AA16" s="1242"/>
      <c r="AB16" s="1242"/>
      <c r="AC16" s="1242"/>
      <c r="AD16" s="1242"/>
      <c r="AE16" s="1242"/>
      <c r="AF16" s="551" t="s">
        <v>1062</v>
      </c>
      <c r="AG16" s="140" t="s">
        <v>168</v>
      </c>
      <c r="AH16" s="131" t="s">
        <v>108</v>
      </c>
      <c r="AI16" s="132">
        <f>IF(AH16="","",(VLOOKUP(AH16,valores,2,0)))</f>
        <v>15</v>
      </c>
      <c r="AJ16" s="131" t="s">
        <v>113</v>
      </c>
      <c r="AK16" s="132">
        <f>VLOOKUP(AJ16,valores,2,0)</f>
        <v>15</v>
      </c>
      <c r="AL16" s="131" t="s">
        <v>115</v>
      </c>
      <c r="AM16" s="132">
        <f>VLOOKUP(AL16,valores,2,0)</f>
        <v>15</v>
      </c>
      <c r="AN16" s="131" t="s">
        <v>125</v>
      </c>
      <c r="AO16" s="132">
        <f>VLOOKUP(AN16,valores,2,0)</f>
        <v>15</v>
      </c>
      <c r="AP16" s="131" t="s">
        <v>117</v>
      </c>
      <c r="AQ16" s="132">
        <f>VLOOKUP(AP16,valores,2,0)</f>
        <v>15</v>
      </c>
      <c r="AR16" s="131" t="s">
        <v>119</v>
      </c>
      <c r="AS16" s="132">
        <f>VLOOKUP(AR16,valores,2,0)</f>
        <v>15</v>
      </c>
      <c r="AT16" s="131" t="s">
        <v>121</v>
      </c>
      <c r="AU16" s="141">
        <f>VLOOKUP(AT16,valores,2,0)</f>
        <v>10</v>
      </c>
      <c r="AV16" s="141">
        <f>SUM(AU16,AS16,AQ16,AO16,AM16,AK16,AI16)</f>
        <v>100</v>
      </c>
      <c r="AW16" s="142" t="str">
        <f>IF(AV16&lt;=85,"débil",IF(AV16&gt;=96,"fuerte","Moderado"))</f>
        <v>fuerte</v>
      </c>
      <c r="AX16" s="131" t="s">
        <v>162</v>
      </c>
      <c r="AY16" s="143" t="str">
        <f>IF(AX16="El control se ejecuta de manera consistente por parte del responsable","fuerte",IF(AX16="El control se ejecuta algunas veces por parte del responsable","moderado",IF(AX16="El control No se ejecuta por parte del responsable","débil")))</f>
        <v>fuerte</v>
      </c>
      <c r="AZ16" s="143" t="str">
        <f>IF(AND($AW16="fuerte",$AY16="fuerte"),"fuerte","")</f>
        <v>fuerte</v>
      </c>
      <c r="BA16" s="143" t="str">
        <f>IF(AND($AW16="fuerte",$AY16="moderado"),"moderado","")</f>
        <v/>
      </c>
      <c r="BB16" s="143" t="str">
        <f>IF(AND($AW16="fuerte",$AY16="débil"),"débil","")</f>
        <v/>
      </c>
      <c r="BC16" s="143" t="str">
        <f>IF(AND($AW16="moderado",$AY16="fuerte"),"moderado","")</f>
        <v/>
      </c>
      <c r="BD16" s="143" t="str">
        <f>IF(AND($AW16="moderado",$AY16="moderado"),"moderado","")</f>
        <v/>
      </c>
      <c r="BE16" s="143" t="str">
        <f>IF(AND($AW16="moderado",$AY16="débil"),"débil","")</f>
        <v/>
      </c>
      <c r="BF16" s="143" t="str">
        <f>IF(AND($AW16="débil",$AY16="fuerte"),"débil","")</f>
        <v/>
      </c>
      <c r="BG16" s="143" t="str">
        <f>IF(AND($AW16="débil",$AY16="moderado"),"débil","")</f>
        <v/>
      </c>
      <c r="BH16" s="143" t="str">
        <f>IF(AND($AW16="débil",$AY16="débil"),"débil","")</f>
        <v/>
      </c>
      <c r="BI16" s="142" t="str">
        <f>AZ16&amp;BD16&amp;BE16&amp;BG16&amp;BH16&amp;BA16&amp;BB16&amp;BC16&amp;BF16</f>
        <v>fuerte</v>
      </c>
      <c r="BJ16" s="143">
        <f>AVERAGE(AV16:AV21)</f>
        <v>100</v>
      </c>
      <c r="BK16" s="144" t="str">
        <f>IF(BJ16&gt;=96,"fuerte",IF(BJ16&gt;=85,"moderado","débil"))</f>
        <v>fuerte</v>
      </c>
      <c r="BL16" s="138">
        <f>IF(AND($AG16="Directamente",$BK16="fuerte"),2,"")</f>
        <v>2</v>
      </c>
      <c r="BM16" s="138" t="str">
        <f>IF(AND($AG16="Directamente",$BK16="moderado"),1,"")</f>
        <v/>
      </c>
      <c r="BN16" s="138" t="str">
        <f>IF(AND($AG16="No disminuye",$BK16="moderado"),0,"")</f>
        <v/>
      </c>
      <c r="BO16" s="138" t="str">
        <f>IF(AND($AG16="No disminuye",$BK16="fuerte"),0,"")</f>
        <v/>
      </c>
      <c r="BP16" s="145"/>
      <c r="BQ16" s="145"/>
      <c r="BR16" s="145"/>
      <c r="BS16" s="145"/>
      <c r="BT16" s="138" t="str">
        <f>CONCATENATE(BL16&amp;BM16&amp;BN16&amp;BO16&amp;BP16&amp;BQ16&amp;BR16&amp;BS16)</f>
        <v>2</v>
      </c>
      <c r="BU16" s="1239"/>
      <c r="BV16" s="1239"/>
      <c r="BW16" s="1236"/>
      <c r="BX16" s="567" t="s">
        <v>1152</v>
      </c>
      <c r="BY16" s="568" t="s">
        <v>1145</v>
      </c>
      <c r="BZ16" s="569" t="s">
        <v>1153</v>
      </c>
      <c r="CA16" s="570" t="s">
        <v>190</v>
      </c>
      <c r="CB16" s="531"/>
      <c r="CC16" s="557"/>
      <c r="CD16" s="528"/>
      <c r="CE16" s="529"/>
      <c r="CF16" s="145"/>
      <c r="CG16" s="145"/>
      <c r="CH16" s="145"/>
      <c r="CI16" s="146"/>
    </row>
    <row r="17" spans="11:31" ht="15" customHeight="1" x14ac:dyDescent="0.25">
      <c r="K17" s="51" t="str">
        <f t="shared" ref="K17:K64" si="0">CONCATENATE(H17,"-",I17)</f>
        <v>-</v>
      </c>
      <c r="L17" s="51"/>
      <c r="M17" s="51"/>
      <c r="N17" s="51"/>
      <c r="O17" s="51"/>
      <c r="P17" s="51"/>
      <c r="Q17" s="51"/>
      <c r="R17" s="51"/>
      <c r="S17" s="51"/>
      <c r="T17" s="51"/>
      <c r="U17" s="51"/>
      <c r="V17" s="51"/>
      <c r="W17" s="51"/>
      <c r="X17" s="51"/>
      <c r="Y17" s="51"/>
      <c r="Z17" s="51"/>
      <c r="AA17" s="51"/>
      <c r="AB17" s="51"/>
      <c r="AC17" s="51"/>
      <c r="AD17" s="51"/>
      <c r="AE17" s="51"/>
    </row>
    <row r="18" spans="11:31" x14ac:dyDescent="0.25">
      <c r="K18" s="51" t="str">
        <f t="shared" si="0"/>
        <v>-</v>
      </c>
      <c r="L18" s="51"/>
      <c r="M18" s="51"/>
      <c r="N18" s="51"/>
      <c r="O18" s="51"/>
      <c r="P18" s="51"/>
      <c r="Q18" s="51"/>
      <c r="R18" s="51"/>
      <c r="S18" s="51"/>
      <c r="T18" s="51"/>
      <c r="U18" s="51"/>
      <c r="V18" s="51"/>
      <c r="W18" s="51"/>
      <c r="X18" s="51"/>
      <c r="Y18" s="51"/>
      <c r="Z18" s="51"/>
      <c r="AA18" s="51"/>
      <c r="AB18" s="51"/>
      <c r="AC18" s="51"/>
      <c r="AD18" s="51"/>
      <c r="AE18" s="51"/>
    </row>
    <row r="19" spans="11:31" x14ac:dyDescent="0.25">
      <c r="K19" s="51" t="str">
        <f t="shared" si="0"/>
        <v>-</v>
      </c>
      <c r="L19" s="51"/>
      <c r="M19" s="51"/>
      <c r="N19" s="51"/>
      <c r="O19" s="51"/>
      <c r="P19" s="51"/>
      <c r="Q19" s="51"/>
      <c r="R19" s="51"/>
      <c r="S19" s="51"/>
      <c r="T19" s="51"/>
      <c r="U19" s="51"/>
      <c r="V19" s="51"/>
      <c r="W19" s="51"/>
      <c r="X19" s="51"/>
      <c r="Y19" s="51"/>
      <c r="Z19" s="51"/>
      <c r="AA19" s="51"/>
      <c r="AB19" s="51"/>
      <c r="AC19" s="51"/>
      <c r="AD19" s="51"/>
      <c r="AE19" s="51"/>
    </row>
    <row r="20" spans="11:31" x14ac:dyDescent="0.25">
      <c r="K20" s="51" t="str">
        <f t="shared" si="0"/>
        <v>-</v>
      </c>
      <c r="L20" s="51"/>
      <c r="M20" s="51"/>
      <c r="N20" s="51"/>
      <c r="O20" s="51"/>
      <c r="P20" s="51"/>
      <c r="Q20" s="51"/>
      <c r="R20" s="51"/>
      <c r="S20" s="51"/>
      <c r="T20" s="51"/>
      <c r="U20" s="51"/>
      <c r="V20" s="51"/>
      <c r="W20" s="51"/>
      <c r="X20" s="51"/>
      <c r="Y20" s="51"/>
      <c r="Z20" s="51"/>
      <c r="AA20" s="51"/>
      <c r="AB20" s="51"/>
      <c r="AC20" s="51"/>
      <c r="AD20" s="51"/>
      <c r="AE20" s="51"/>
    </row>
    <row r="21" spans="11:31" x14ac:dyDescent="0.25">
      <c r="K21" s="51" t="str">
        <f t="shared" si="0"/>
        <v>-</v>
      </c>
      <c r="L21" s="51"/>
      <c r="M21" s="51"/>
      <c r="N21" s="51"/>
      <c r="O21" s="51"/>
      <c r="P21" s="51"/>
      <c r="Q21" s="51"/>
      <c r="R21" s="51"/>
      <c r="S21" s="51"/>
      <c r="T21" s="51"/>
      <c r="U21" s="51"/>
      <c r="V21" s="51"/>
      <c r="W21" s="51"/>
      <c r="X21" s="51"/>
      <c r="Y21" s="51"/>
      <c r="Z21" s="51"/>
      <c r="AA21" s="51"/>
      <c r="AB21" s="51"/>
      <c r="AC21" s="51"/>
      <c r="AD21" s="51"/>
      <c r="AE21" s="51"/>
    </row>
    <row r="22" spans="11:31" x14ac:dyDescent="0.25">
      <c r="K22" s="51" t="str">
        <f t="shared" si="0"/>
        <v>-</v>
      </c>
      <c r="L22" s="51"/>
      <c r="M22" s="51"/>
      <c r="N22" s="51"/>
      <c r="O22" s="51"/>
      <c r="P22" s="51"/>
      <c r="Q22" s="51"/>
      <c r="R22" s="51"/>
      <c r="S22" s="51"/>
      <c r="T22" s="51"/>
      <c r="U22" s="51"/>
      <c r="V22" s="51"/>
      <c r="W22" s="51"/>
      <c r="X22" s="51"/>
      <c r="Y22" s="51"/>
      <c r="Z22" s="51"/>
      <c r="AA22" s="51"/>
      <c r="AB22" s="51"/>
      <c r="AC22" s="51"/>
      <c r="AD22" s="51"/>
      <c r="AE22" s="51"/>
    </row>
    <row r="23" spans="11:31" x14ac:dyDescent="0.25">
      <c r="K23" s="51" t="str">
        <f t="shared" si="0"/>
        <v>-</v>
      </c>
      <c r="L23" s="51"/>
      <c r="M23" s="51"/>
      <c r="N23" s="51"/>
      <c r="O23" s="51"/>
      <c r="P23" s="51"/>
      <c r="Q23" s="51"/>
      <c r="R23" s="51"/>
      <c r="S23" s="51"/>
      <c r="T23" s="51"/>
      <c r="U23" s="51"/>
      <c r="V23" s="51"/>
      <c r="W23" s="51"/>
      <c r="X23" s="51"/>
      <c r="Y23" s="51"/>
      <c r="Z23" s="51"/>
      <c r="AA23" s="51"/>
      <c r="AB23" s="51"/>
      <c r="AC23" s="51"/>
      <c r="AD23" s="51"/>
      <c r="AE23" s="51"/>
    </row>
    <row r="24" spans="11:31" x14ac:dyDescent="0.25">
      <c r="K24" s="51" t="str">
        <f t="shared" si="0"/>
        <v>-</v>
      </c>
      <c r="L24" s="51"/>
      <c r="M24" s="51"/>
      <c r="N24" s="51"/>
      <c r="O24" s="51"/>
      <c r="P24" s="51"/>
      <c r="Q24" s="51"/>
      <c r="R24" s="51"/>
      <c r="S24" s="51"/>
      <c r="T24" s="51"/>
      <c r="U24" s="51"/>
      <c r="V24" s="51"/>
      <c r="W24" s="51"/>
      <c r="X24" s="51"/>
      <c r="Y24" s="51"/>
      <c r="Z24" s="51"/>
      <c r="AA24" s="51"/>
      <c r="AB24" s="51"/>
      <c r="AC24" s="51"/>
      <c r="AD24" s="51"/>
      <c r="AE24" s="51"/>
    </row>
    <row r="25" spans="11:31" x14ac:dyDescent="0.25">
      <c r="K25" s="51" t="str">
        <f t="shared" si="0"/>
        <v>-</v>
      </c>
      <c r="L25" s="51"/>
      <c r="M25" s="51"/>
      <c r="N25" s="51"/>
      <c r="O25" s="51"/>
      <c r="P25" s="51"/>
      <c r="Q25" s="51"/>
      <c r="R25" s="51"/>
      <c r="S25" s="51"/>
      <c r="T25" s="51"/>
      <c r="U25" s="51"/>
      <c r="V25" s="51"/>
      <c r="W25" s="51"/>
      <c r="X25" s="51"/>
      <c r="Y25" s="51"/>
      <c r="Z25" s="51"/>
      <c r="AA25" s="51"/>
      <c r="AB25" s="51"/>
      <c r="AC25" s="51"/>
      <c r="AD25" s="51"/>
      <c r="AE25" s="51"/>
    </row>
    <row r="26" spans="11:31" x14ac:dyDescent="0.25">
      <c r="K26" s="51" t="str">
        <f t="shared" si="0"/>
        <v>-</v>
      </c>
      <c r="L26" s="51"/>
      <c r="M26" s="51"/>
      <c r="N26" s="51"/>
      <c r="O26" s="51"/>
      <c r="P26" s="51"/>
      <c r="Q26" s="51"/>
      <c r="R26" s="51"/>
      <c r="S26" s="51"/>
      <c r="T26" s="51"/>
      <c r="U26" s="51"/>
      <c r="V26" s="51"/>
      <c r="W26" s="51"/>
      <c r="X26" s="51"/>
      <c r="Y26" s="51"/>
      <c r="Z26" s="51"/>
      <c r="AA26" s="51"/>
      <c r="AB26" s="51"/>
      <c r="AC26" s="51"/>
      <c r="AD26" s="51"/>
      <c r="AE26" s="51"/>
    </row>
    <row r="27" spans="11:31" x14ac:dyDescent="0.25">
      <c r="K27" s="51" t="str">
        <f t="shared" si="0"/>
        <v>-</v>
      </c>
      <c r="L27" s="51"/>
      <c r="M27" s="51"/>
      <c r="N27" s="51"/>
      <c r="O27" s="51"/>
      <c r="P27" s="51"/>
      <c r="Q27" s="51"/>
      <c r="R27" s="51"/>
      <c r="S27" s="51"/>
      <c r="T27" s="51"/>
      <c r="U27" s="51"/>
      <c r="V27" s="51"/>
      <c r="W27" s="51"/>
      <c r="X27" s="51"/>
      <c r="Y27" s="51"/>
      <c r="Z27" s="51"/>
      <c r="AA27" s="51"/>
      <c r="AB27" s="51"/>
      <c r="AC27" s="51"/>
      <c r="AD27" s="51"/>
      <c r="AE27" s="51"/>
    </row>
    <row r="28" spans="11:31" x14ac:dyDescent="0.25">
      <c r="K28" s="51" t="str">
        <f t="shared" si="0"/>
        <v>-</v>
      </c>
      <c r="L28" s="51"/>
      <c r="M28" s="51"/>
      <c r="N28" s="51"/>
      <c r="O28" s="51"/>
      <c r="P28" s="51"/>
      <c r="Q28" s="51"/>
      <c r="R28" s="51"/>
      <c r="S28" s="51"/>
      <c r="T28" s="51"/>
      <c r="U28" s="51"/>
      <c r="V28" s="51"/>
      <c r="W28" s="51"/>
      <c r="X28" s="51"/>
      <c r="Y28" s="51"/>
      <c r="Z28" s="51"/>
      <c r="AA28" s="51"/>
      <c r="AB28" s="51"/>
      <c r="AC28" s="51"/>
      <c r="AD28" s="51"/>
      <c r="AE28" s="51"/>
    </row>
    <row r="29" spans="11:31" x14ac:dyDescent="0.25">
      <c r="K29" s="51" t="str">
        <f t="shared" si="0"/>
        <v>-</v>
      </c>
      <c r="L29" s="51"/>
      <c r="M29" s="51"/>
      <c r="N29" s="51"/>
      <c r="O29" s="51"/>
      <c r="P29" s="51"/>
      <c r="Q29" s="51"/>
      <c r="R29" s="51"/>
      <c r="S29" s="51"/>
      <c r="T29" s="51"/>
      <c r="U29" s="51"/>
      <c r="V29" s="51"/>
      <c r="W29" s="51"/>
      <c r="X29" s="51"/>
      <c r="Y29" s="51"/>
      <c r="Z29" s="51"/>
      <c r="AA29" s="51"/>
      <c r="AB29" s="51"/>
      <c r="AC29" s="51"/>
      <c r="AD29" s="51"/>
      <c r="AE29" s="51"/>
    </row>
    <row r="30" spans="11:31" x14ac:dyDescent="0.25">
      <c r="K30" s="51" t="str">
        <f t="shared" si="0"/>
        <v>-</v>
      </c>
      <c r="L30" s="51"/>
      <c r="M30" s="51"/>
      <c r="N30" s="51"/>
      <c r="O30" s="51"/>
      <c r="P30" s="51"/>
      <c r="Q30" s="51"/>
      <c r="R30" s="51"/>
      <c r="S30" s="51"/>
      <c r="T30" s="51"/>
      <c r="U30" s="51"/>
      <c r="V30" s="51"/>
      <c r="W30" s="51"/>
      <c r="X30" s="51"/>
      <c r="Y30" s="51"/>
      <c r="Z30" s="51"/>
      <c r="AA30" s="51"/>
      <c r="AB30" s="51"/>
      <c r="AC30" s="51"/>
      <c r="AD30" s="51"/>
      <c r="AE30" s="51"/>
    </row>
    <row r="31" spans="11:31" x14ac:dyDescent="0.25">
      <c r="K31" s="51" t="str">
        <f t="shared" si="0"/>
        <v>-</v>
      </c>
      <c r="L31" s="51"/>
      <c r="M31" s="51"/>
      <c r="N31" s="51"/>
      <c r="O31" s="51"/>
      <c r="P31" s="51"/>
      <c r="Q31" s="51"/>
      <c r="R31" s="51"/>
      <c r="S31" s="51"/>
      <c r="T31" s="51"/>
      <c r="U31" s="51"/>
      <c r="V31" s="51"/>
      <c r="W31" s="51"/>
      <c r="X31" s="51"/>
      <c r="Y31" s="51"/>
      <c r="Z31" s="51"/>
      <c r="AA31" s="51"/>
      <c r="AB31" s="51"/>
      <c r="AC31" s="51"/>
      <c r="AD31" s="51"/>
      <c r="AE31" s="51"/>
    </row>
    <row r="32" spans="11:31" x14ac:dyDescent="0.25">
      <c r="K32" s="51" t="str">
        <f t="shared" si="0"/>
        <v>-</v>
      </c>
      <c r="L32" s="51"/>
      <c r="M32" s="51"/>
      <c r="N32" s="51"/>
      <c r="O32" s="51"/>
      <c r="P32" s="51"/>
      <c r="Q32" s="51"/>
      <c r="R32" s="51"/>
      <c r="S32" s="51"/>
      <c r="T32" s="51"/>
      <c r="U32" s="51"/>
      <c r="V32" s="51"/>
      <c r="W32" s="51"/>
      <c r="X32" s="51"/>
      <c r="Y32" s="51"/>
      <c r="Z32" s="51"/>
      <c r="AA32" s="51"/>
      <c r="AB32" s="51"/>
      <c r="AC32" s="51"/>
      <c r="AD32" s="51"/>
      <c r="AE32" s="51"/>
    </row>
    <row r="33" spans="11:31" x14ac:dyDescent="0.25">
      <c r="K33" s="51" t="str">
        <f t="shared" si="0"/>
        <v>-</v>
      </c>
      <c r="L33" s="51"/>
      <c r="M33" s="51"/>
      <c r="N33" s="51"/>
      <c r="O33" s="51"/>
      <c r="P33" s="51"/>
      <c r="Q33" s="51"/>
      <c r="R33" s="51"/>
      <c r="S33" s="51"/>
      <c r="T33" s="51"/>
      <c r="U33" s="51"/>
      <c r="V33" s="51"/>
      <c r="W33" s="51"/>
      <c r="X33" s="51"/>
      <c r="Y33" s="51"/>
      <c r="Z33" s="51"/>
      <c r="AA33" s="51"/>
      <c r="AB33" s="51"/>
      <c r="AC33" s="51"/>
      <c r="AD33" s="51"/>
      <c r="AE33" s="51"/>
    </row>
    <row r="34" spans="11:31" x14ac:dyDescent="0.25">
      <c r="K34" s="51" t="str">
        <f t="shared" si="0"/>
        <v>-</v>
      </c>
      <c r="L34" s="51"/>
      <c r="M34" s="51"/>
      <c r="N34" s="51"/>
      <c r="O34" s="51"/>
      <c r="P34" s="51"/>
      <c r="Q34" s="51"/>
      <c r="R34" s="51"/>
      <c r="S34" s="51"/>
      <c r="T34" s="51"/>
      <c r="U34" s="51"/>
      <c r="V34" s="51"/>
      <c r="W34" s="51"/>
      <c r="X34" s="51"/>
      <c r="Y34" s="51"/>
      <c r="Z34" s="51"/>
      <c r="AA34" s="51"/>
      <c r="AB34" s="51"/>
      <c r="AC34" s="51"/>
      <c r="AD34" s="51"/>
      <c r="AE34" s="51"/>
    </row>
    <row r="35" spans="11:31" x14ac:dyDescent="0.25">
      <c r="K35" s="51" t="str">
        <f t="shared" si="0"/>
        <v>-</v>
      </c>
      <c r="L35" s="51"/>
      <c r="M35" s="51"/>
      <c r="N35" s="51"/>
      <c r="O35" s="51"/>
      <c r="P35" s="51"/>
      <c r="Q35" s="51"/>
      <c r="R35" s="51"/>
      <c r="S35" s="51"/>
      <c r="T35" s="51"/>
      <c r="U35" s="51"/>
      <c r="V35" s="51"/>
      <c r="W35" s="51"/>
      <c r="X35" s="51"/>
      <c r="Y35" s="51"/>
      <c r="Z35" s="51"/>
      <c r="AA35" s="51"/>
      <c r="AB35" s="51"/>
      <c r="AC35" s="51"/>
      <c r="AD35" s="51"/>
      <c r="AE35" s="51"/>
    </row>
    <row r="36" spans="11:31" x14ac:dyDescent="0.25">
      <c r="K36" s="51" t="str">
        <f t="shared" si="0"/>
        <v>-</v>
      </c>
      <c r="L36" s="51"/>
      <c r="M36" s="51"/>
      <c r="N36" s="51"/>
      <c r="O36" s="51"/>
      <c r="P36" s="51"/>
      <c r="Q36" s="51"/>
      <c r="R36" s="51"/>
      <c r="S36" s="51"/>
      <c r="T36" s="51"/>
      <c r="U36" s="51"/>
      <c r="V36" s="51"/>
      <c r="W36" s="51"/>
      <c r="X36" s="51"/>
      <c r="Y36" s="51"/>
      <c r="Z36" s="51"/>
      <c r="AA36" s="51"/>
      <c r="AB36" s="51"/>
      <c r="AC36" s="51"/>
      <c r="AD36" s="51"/>
      <c r="AE36" s="51"/>
    </row>
    <row r="37" spans="11:31" x14ac:dyDescent="0.25">
      <c r="K37" s="51" t="str">
        <f t="shared" si="0"/>
        <v>-</v>
      </c>
      <c r="L37" s="51"/>
      <c r="M37" s="51"/>
      <c r="N37" s="51"/>
      <c r="O37" s="51"/>
      <c r="P37" s="51"/>
      <c r="Q37" s="51"/>
      <c r="R37" s="51"/>
      <c r="S37" s="51"/>
      <c r="T37" s="51"/>
      <c r="U37" s="51"/>
      <c r="V37" s="51"/>
      <c r="W37" s="51"/>
      <c r="X37" s="51"/>
      <c r="Y37" s="51"/>
      <c r="Z37" s="51"/>
      <c r="AA37" s="51"/>
      <c r="AB37" s="51"/>
      <c r="AC37" s="51"/>
      <c r="AD37" s="51"/>
      <c r="AE37" s="51"/>
    </row>
    <row r="38" spans="11:31" x14ac:dyDescent="0.25">
      <c r="K38" s="51" t="str">
        <f t="shared" si="0"/>
        <v>-</v>
      </c>
      <c r="L38" s="51"/>
      <c r="M38" s="51"/>
      <c r="N38" s="51"/>
      <c r="O38" s="51"/>
      <c r="P38" s="51"/>
      <c r="Q38" s="51"/>
      <c r="R38" s="51"/>
      <c r="S38" s="51"/>
      <c r="T38" s="51"/>
      <c r="U38" s="51"/>
      <c r="V38" s="51"/>
      <c r="W38" s="51"/>
      <c r="X38" s="51"/>
      <c r="Y38" s="51"/>
      <c r="Z38" s="51"/>
      <c r="AA38" s="51"/>
      <c r="AB38" s="51"/>
      <c r="AC38" s="51"/>
      <c r="AD38" s="51"/>
      <c r="AE38" s="51"/>
    </row>
    <row r="39" spans="11:31" x14ac:dyDescent="0.25">
      <c r="K39" s="51" t="str">
        <f t="shared" si="0"/>
        <v>-</v>
      </c>
      <c r="L39" s="51"/>
      <c r="M39" s="51"/>
      <c r="N39" s="51"/>
      <c r="O39" s="51"/>
      <c r="P39" s="51"/>
      <c r="Q39" s="51"/>
      <c r="R39" s="51"/>
      <c r="S39" s="51"/>
      <c r="T39" s="51"/>
      <c r="U39" s="51"/>
      <c r="V39" s="51"/>
      <c r="W39" s="51"/>
      <c r="X39" s="51"/>
      <c r="Y39" s="51"/>
      <c r="Z39" s="51"/>
      <c r="AA39" s="51"/>
      <c r="AB39" s="51"/>
      <c r="AC39" s="51"/>
      <c r="AD39" s="51"/>
      <c r="AE39" s="51"/>
    </row>
    <row r="40" spans="11:31" x14ac:dyDescent="0.25">
      <c r="K40" s="51" t="str">
        <f t="shared" si="0"/>
        <v>-</v>
      </c>
      <c r="L40" s="51"/>
      <c r="M40" s="51"/>
      <c r="N40" s="51"/>
      <c r="O40" s="51"/>
      <c r="P40" s="51"/>
      <c r="Q40" s="51"/>
      <c r="R40" s="51"/>
      <c r="S40" s="51"/>
      <c r="T40" s="51"/>
      <c r="U40" s="51"/>
      <c r="V40" s="51"/>
      <c r="W40" s="51"/>
      <c r="X40" s="51"/>
      <c r="Y40" s="51"/>
      <c r="Z40" s="51"/>
      <c r="AA40" s="51"/>
      <c r="AB40" s="51"/>
      <c r="AC40" s="51"/>
      <c r="AD40" s="51"/>
      <c r="AE40" s="51"/>
    </row>
    <row r="41" spans="11:31" x14ac:dyDescent="0.25">
      <c r="K41" s="51" t="str">
        <f t="shared" si="0"/>
        <v>-</v>
      </c>
      <c r="L41" s="51"/>
      <c r="M41" s="51"/>
      <c r="N41" s="51"/>
      <c r="O41" s="51"/>
      <c r="P41" s="51"/>
      <c r="Q41" s="51"/>
      <c r="R41" s="51"/>
      <c r="S41" s="51"/>
      <c r="T41" s="51"/>
      <c r="U41" s="51"/>
      <c r="V41" s="51"/>
      <c r="W41" s="51"/>
      <c r="X41" s="51"/>
      <c r="Y41" s="51"/>
      <c r="Z41" s="51"/>
      <c r="AA41" s="51"/>
      <c r="AB41" s="51"/>
      <c r="AC41" s="51"/>
      <c r="AD41" s="51"/>
      <c r="AE41" s="51"/>
    </row>
    <row r="42" spans="11:31" x14ac:dyDescent="0.25">
      <c r="K42" s="51" t="str">
        <f t="shared" si="0"/>
        <v>-</v>
      </c>
      <c r="L42" s="51"/>
      <c r="M42" s="51"/>
      <c r="N42" s="51"/>
      <c r="O42" s="51"/>
      <c r="P42" s="51"/>
      <c r="Q42" s="51"/>
      <c r="R42" s="51"/>
      <c r="S42" s="51"/>
      <c r="T42" s="51"/>
      <c r="U42" s="51"/>
      <c r="V42" s="51"/>
      <c r="W42" s="51"/>
      <c r="X42" s="51"/>
      <c r="Y42" s="51"/>
      <c r="Z42" s="51"/>
      <c r="AA42" s="51"/>
      <c r="AB42" s="51"/>
      <c r="AC42" s="51"/>
      <c r="AD42" s="51"/>
      <c r="AE42" s="51"/>
    </row>
    <row r="43" spans="11:31" x14ac:dyDescent="0.25">
      <c r="K43" s="51" t="str">
        <f t="shared" si="0"/>
        <v>-</v>
      </c>
      <c r="L43" s="51"/>
      <c r="M43" s="51"/>
      <c r="N43" s="51"/>
      <c r="O43" s="51"/>
      <c r="P43" s="51"/>
      <c r="Q43" s="51"/>
      <c r="R43" s="51"/>
      <c r="S43" s="51"/>
      <c r="T43" s="51"/>
      <c r="U43" s="51"/>
      <c r="V43" s="51"/>
      <c r="W43" s="51"/>
      <c r="X43" s="51"/>
      <c r="Y43" s="51"/>
      <c r="Z43" s="51"/>
      <c r="AA43" s="51"/>
      <c r="AB43" s="51"/>
      <c r="AC43" s="51"/>
      <c r="AD43" s="51"/>
      <c r="AE43" s="51"/>
    </row>
    <row r="44" spans="11:31" x14ac:dyDescent="0.25">
      <c r="K44" s="51" t="str">
        <f t="shared" si="0"/>
        <v>-</v>
      </c>
      <c r="L44" s="51"/>
      <c r="M44" s="51"/>
      <c r="N44" s="51"/>
      <c r="O44" s="51"/>
      <c r="P44" s="51"/>
      <c r="Q44" s="51"/>
      <c r="R44" s="51"/>
      <c r="S44" s="51"/>
      <c r="T44" s="51"/>
      <c r="U44" s="51"/>
      <c r="V44" s="51"/>
      <c r="W44" s="51"/>
      <c r="X44" s="51"/>
      <c r="Y44" s="51"/>
      <c r="Z44" s="51"/>
      <c r="AA44" s="51"/>
      <c r="AB44" s="51"/>
      <c r="AC44" s="51"/>
      <c r="AD44" s="51"/>
      <c r="AE44" s="51"/>
    </row>
    <row r="45" spans="11:31" x14ac:dyDescent="0.25">
      <c r="K45" s="51" t="str">
        <f t="shared" si="0"/>
        <v>-</v>
      </c>
      <c r="L45" s="51"/>
      <c r="M45" s="51"/>
      <c r="N45" s="51"/>
      <c r="O45" s="51"/>
      <c r="P45" s="51"/>
      <c r="Q45" s="51"/>
      <c r="R45" s="51"/>
      <c r="S45" s="51"/>
      <c r="T45" s="51"/>
      <c r="U45" s="51"/>
      <c r="V45" s="51"/>
      <c r="W45" s="51"/>
      <c r="X45" s="51"/>
      <c r="Y45" s="51"/>
      <c r="Z45" s="51"/>
      <c r="AA45" s="51"/>
      <c r="AB45" s="51"/>
      <c r="AC45" s="51"/>
      <c r="AD45" s="51"/>
      <c r="AE45" s="51"/>
    </row>
    <row r="46" spans="11:31" x14ac:dyDescent="0.25">
      <c r="K46" s="51" t="str">
        <f t="shared" si="0"/>
        <v>-</v>
      </c>
      <c r="L46" s="51"/>
      <c r="M46" s="51"/>
      <c r="N46" s="51"/>
      <c r="O46" s="51"/>
      <c r="P46" s="51"/>
      <c r="Q46" s="51"/>
      <c r="R46" s="51"/>
      <c r="S46" s="51"/>
      <c r="T46" s="51"/>
      <c r="U46" s="51"/>
      <c r="V46" s="51"/>
      <c r="W46" s="51"/>
      <c r="X46" s="51"/>
      <c r="Y46" s="51"/>
      <c r="Z46" s="51"/>
      <c r="AA46" s="51"/>
      <c r="AB46" s="51"/>
      <c r="AC46" s="51"/>
      <c r="AD46" s="51"/>
      <c r="AE46" s="51"/>
    </row>
    <row r="47" spans="11:31" x14ac:dyDescent="0.25">
      <c r="K47" s="51" t="str">
        <f t="shared" si="0"/>
        <v>-</v>
      </c>
      <c r="L47" s="51"/>
      <c r="M47" s="51"/>
      <c r="N47" s="51"/>
      <c r="O47" s="51"/>
      <c r="P47" s="51"/>
      <c r="Q47" s="51"/>
      <c r="R47" s="51"/>
      <c r="S47" s="51"/>
      <c r="T47" s="51"/>
      <c r="U47" s="51"/>
      <c r="V47" s="51"/>
      <c r="W47" s="51"/>
      <c r="X47" s="51"/>
      <c r="Y47" s="51"/>
      <c r="Z47" s="51"/>
      <c r="AA47" s="51"/>
      <c r="AB47" s="51"/>
      <c r="AC47" s="51"/>
      <c r="AD47" s="51"/>
      <c r="AE47" s="51"/>
    </row>
    <row r="48" spans="11:31" x14ac:dyDescent="0.25">
      <c r="K48" s="51" t="str">
        <f t="shared" si="0"/>
        <v>-</v>
      </c>
      <c r="L48" s="51"/>
      <c r="M48" s="51"/>
      <c r="N48" s="51"/>
      <c r="O48" s="51"/>
      <c r="P48" s="51"/>
      <c r="Q48" s="51"/>
      <c r="R48" s="51"/>
      <c r="S48" s="51"/>
      <c r="T48" s="51"/>
      <c r="U48" s="51"/>
      <c r="V48" s="51"/>
      <c r="W48" s="51"/>
      <c r="X48" s="51"/>
      <c r="Y48" s="51"/>
      <c r="Z48" s="51"/>
      <c r="AA48" s="51"/>
      <c r="AB48" s="51"/>
      <c r="AC48" s="51"/>
      <c r="AD48" s="51"/>
      <c r="AE48" s="51"/>
    </row>
    <row r="49" spans="11:31" x14ac:dyDescent="0.25">
      <c r="K49" s="51" t="str">
        <f t="shared" si="0"/>
        <v>-</v>
      </c>
      <c r="L49" s="51"/>
      <c r="M49" s="51"/>
      <c r="N49" s="51"/>
      <c r="O49" s="51"/>
      <c r="P49" s="51"/>
      <c r="Q49" s="51"/>
      <c r="R49" s="51"/>
      <c r="S49" s="51"/>
      <c r="T49" s="51"/>
      <c r="U49" s="51"/>
      <c r="V49" s="51"/>
      <c r="W49" s="51"/>
      <c r="X49" s="51"/>
      <c r="Y49" s="51"/>
      <c r="Z49" s="51"/>
      <c r="AA49" s="51"/>
      <c r="AB49" s="51"/>
      <c r="AC49" s="51"/>
      <c r="AD49" s="51"/>
      <c r="AE49" s="51"/>
    </row>
    <row r="50" spans="11:31" x14ac:dyDescent="0.25">
      <c r="K50" s="51" t="str">
        <f t="shared" si="0"/>
        <v>-</v>
      </c>
      <c r="L50" s="51"/>
      <c r="M50" s="51"/>
      <c r="N50" s="51"/>
      <c r="O50" s="51"/>
      <c r="P50" s="51"/>
      <c r="Q50" s="51"/>
      <c r="R50" s="51"/>
      <c r="S50" s="51"/>
      <c r="T50" s="51"/>
      <c r="U50" s="51"/>
      <c r="V50" s="51"/>
      <c r="W50" s="51"/>
      <c r="X50" s="51"/>
      <c r="Y50" s="51"/>
      <c r="Z50" s="51"/>
      <c r="AA50" s="51"/>
      <c r="AB50" s="51"/>
      <c r="AC50" s="51"/>
      <c r="AD50" s="51"/>
      <c r="AE50" s="51"/>
    </row>
    <row r="51" spans="11:31" x14ac:dyDescent="0.25">
      <c r="K51" s="51" t="str">
        <f t="shared" si="0"/>
        <v>-</v>
      </c>
      <c r="L51" s="51"/>
      <c r="M51" s="51"/>
      <c r="N51" s="51"/>
      <c r="O51" s="51"/>
      <c r="P51" s="51"/>
      <c r="Q51" s="51"/>
      <c r="R51" s="51"/>
      <c r="S51" s="51"/>
      <c r="T51" s="51"/>
      <c r="U51" s="51"/>
      <c r="V51" s="51"/>
      <c r="W51" s="51"/>
      <c r="X51" s="51"/>
      <c r="Y51" s="51"/>
      <c r="Z51" s="51"/>
      <c r="AA51" s="51"/>
      <c r="AB51" s="51"/>
      <c r="AC51" s="51"/>
      <c r="AD51" s="51"/>
      <c r="AE51" s="51"/>
    </row>
    <row r="52" spans="11:31" x14ac:dyDescent="0.25">
      <c r="K52" s="51" t="str">
        <f t="shared" si="0"/>
        <v>-</v>
      </c>
      <c r="L52" s="51"/>
      <c r="M52" s="51"/>
      <c r="N52" s="51"/>
      <c r="O52" s="51"/>
      <c r="P52" s="51"/>
      <c r="Q52" s="51"/>
      <c r="R52" s="51"/>
      <c r="S52" s="51"/>
      <c r="T52" s="51"/>
      <c r="U52" s="51"/>
      <c r="V52" s="51"/>
      <c r="W52" s="51"/>
      <c r="X52" s="51"/>
      <c r="Y52" s="51"/>
      <c r="Z52" s="51"/>
      <c r="AA52" s="51"/>
      <c r="AB52" s="51"/>
      <c r="AC52" s="51"/>
      <c r="AD52" s="51"/>
      <c r="AE52" s="51"/>
    </row>
    <row r="53" spans="11:31" x14ac:dyDescent="0.25">
      <c r="K53" s="51" t="str">
        <f t="shared" si="0"/>
        <v>-</v>
      </c>
      <c r="L53" s="51"/>
      <c r="M53" s="51"/>
      <c r="N53" s="51"/>
      <c r="O53" s="51"/>
      <c r="P53" s="51"/>
      <c r="Q53" s="51"/>
      <c r="R53" s="51"/>
      <c r="S53" s="51"/>
      <c r="T53" s="51"/>
      <c r="U53" s="51"/>
      <c r="V53" s="51"/>
      <c r="W53" s="51"/>
      <c r="X53" s="51"/>
      <c r="Y53" s="51"/>
      <c r="Z53" s="51"/>
      <c r="AA53" s="51"/>
      <c r="AB53" s="51"/>
      <c r="AC53" s="51"/>
      <c r="AD53" s="51"/>
      <c r="AE53" s="51"/>
    </row>
    <row r="54" spans="11:31" x14ac:dyDescent="0.25">
      <c r="K54" s="51" t="str">
        <f t="shared" si="0"/>
        <v>-</v>
      </c>
      <c r="L54" s="51"/>
      <c r="M54" s="51"/>
      <c r="N54" s="51"/>
      <c r="O54" s="51"/>
      <c r="P54" s="51"/>
      <c r="Q54" s="51"/>
      <c r="R54" s="51"/>
      <c r="S54" s="51"/>
      <c r="T54" s="51"/>
      <c r="U54" s="51"/>
      <c r="V54" s="51"/>
      <c r="W54" s="51"/>
      <c r="X54" s="51"/>
      <c r="Y54" s="51"/>
      <c r="Z54" s="51"/>
      <c r="AA54" s="51"/>
      <c r="AB54" s="51"/>
      <c r="AC54" s="51"/>
      <c r="AD54" s="51"/>
      <c r="AE54" s="51"/>
    </row>
    <row r="55" spans="11:31" x14ac:dyDescent="0.25">
      <c r="K55" s="51" t="str">
        <f t="shared" si="0"/>
        <v>-</v>
      </c>
      <c r="L55" s="51"/>
      <c r="M55" s="51"/>
      <c r="N55" s="51"/>
      <c r="O55" s="51"/>
      <c r="P55" s="51"/>
      <c r="Q55" s="51"/>
      <c r="R55" s="51"/>
      <c r="S55" s="51"/>
      <c r="T55" s="51"/>
      <c r="U55" s="51"/>
      <c r="V55" s="51"/>
      <c r="W55" s="51"/>
      <c r="X55" s="51"/>
      <c r="Y55" s="51"/>
      <c r="Z55" s="51"/>
      <c r="AA55" s="51"/>
      <c r="AB55" s="51"/>
      <c r="AC55" s="51"/>
      <c r="AD55" s="51"/>
      <c r="AE55" s="51"/>
    </row>
    <row r="56" spans="11:31" x14ac:dyDescent="0.25">
      <c r="K56" s="51" t="str">
        <f t="shared" si="0"/>
        <v>-</v>
      </c>
      <c r="L56" s="51"/>
      <c r="M56" s="51"/>
      <c r="N56" s="51"/>
      <c r="O56" s="51"/>
      <c r="P56" s="51"/>
      <c r="Q56" s="51"/>
      <c r="R56" s="51"/>
      <c r="S56" s="51"/>
      <c r="T56" s="51"/>
      <c r="U56" s="51"/>
      <c r="V56" s="51"/>
      <c r="W56" s="51"/>
      <c r="X56" s="51"/>
      <c r="Y56" s="51"/>
      <c r="Z56" s="51"/>
      <c r="AA56" s="51"/>
      <c r="AB56" s="51"/>
      <c r="AC56" s="51"/>
      <c r="AD56" s="51"/>
      <c r="AE56" s="51"/>
    </row>
    <row r="57" spans="11:31" x14ac:dyDescent="0.25">
      <c r="K57" s="51" t="str">
        <f t="shared" si="0"/>
        <v>-</v>
      </c>
      <c r="L57" s="51"/>
      <c r="M57" s="51"/>
      <c r="N57" s="51"/>
      <c r="O57" s="51"/>
      <c r="P57" s="51"/>
      <c r="Q57" s="51"/>
      <c r="R57" s="51"/>
      <c r="S57" s="51"/>
      <c r="T57" s="51"/>
      <c r="U57" s="51"/>
      <c r="V57" s="51"/>
      <c r="W57" s="51"/>
      <c r="X57" s="51"/>
      <c r="Y57" s="51"/>
      <c r="Z57" s="51"/>
      <c r="AA57" s="51"/>
      <c r="AB57" s="51"/>
      <c r="AC57" s="51"/>
      <c r="AD57" s="51"/>
      <c r="AE57" s="51"/>
    </row>
    <row r="58" spans="11:31" x14ac:dyDescent="0.25">
      <c r="K58" s="51" t="str">
        <f t="shared" si="0"/>
        <v>-</v>
      </c>
      <c r="L58" s="51"/>
      <c r="M58" s="51"/>
      <c r="N58" s="51"/>
      <c r="O58" s="51"/>
      <c r="P58" s="51"/>
      <c r="Q58" s="51"/>
      <c r="R58" s="51"/>
      <c r="S58" s="51"/>
      <c r="T58" s="51"/>
      <c r="U58" s="51"/>
      <c r="V58" s="51"/>
      <c r="W58" s="51"/>
      <c r="X58" s="51"/>
      <c r="Y58" s="51"/>
      <c r="Z58" s="51"/>
      <c r="AA58" s="51"/>
      <c r="AB58" s="51"/>
      <c r="AC58" s="51"/>
      <c r="AD58" s="51"/>
      <c r="AE58" s="51"/>
    </row>
    <row r="59" spans="11:31" x14ac:dyDescent="0.25">
      <c r="K59" s="51" t="str">
        <f t="shared" si="0"/>
        <v>-</v>
      </c>
      <c r="L59" s="51"/>
      <c r="M59" s="51"/>
      <c r="N59" s="51"/>
      <c r="O59" s="51"/>
      <c r="P59" s="51"/>
      <c r="Q59" s="51"/>
      <c r="R59" s="51"/>
      <c r="S59" s="51"/>
      <c r="T59" s="51"/>
      <c r="U59" s="51"/>
      <c r="V59" s="51"/>
      <c r="W59" s="51"/>
      <c r="X59" s="51"/>
      <c r="Y59" s="51"/>
      <c r="Z59" s="51"/>
      <c r="AA59" s="51"/>
      <c r="AB59" s="51"/>
      <c r="AC59" s="51"/>
      <c r="AD59" s="51"/>
      <c r="AE59" s="51"/>
    </row>
    <row r="60" spans="11:31" x14ac:dyDescent="0.25">
      <c r="K60" s="51" t="str">
        <f t="shared" si="0"/>
        <v>-</v>
      </c>
      <c r="L60" s="51"/>
      <c r="M60" s="51"/>
      <c r="N60" s="51"/>
      <c r="O60" s="51"/>
      <c r="P60" s="51"/>
      <c r="Q60" s="51"/>
      <c r="R60" s="51"/>
      <c r="S60" s="51"/>
      <c r="T60" s="51"/>
      <c r="U60" s="51"/>
      <c r="V60" s="51"/>
      <c r="W60" s="51"/>
      <c r="X60" s="51"/>
      <c r="Y60" s="51"/>
      <c r="Z60" s="51"/>
      <c r="AA60" s="51"/>
      <c r="AB60" s="51"/>
      <c r="AC60" s="51"/>
      <c r="AD60" s="51"/>
      <c r="AE60" s="51"/>
    </row>
    <row r="61" spans="11:31" x14ac:dyDescent="0.25">
      <c r="K61" s="51" t="str">
        <f t="shared" si="0"/>
        <v>-</v>
      </c>
      <c r="L61" s="51"/>
      <c r="M61" s="51"/>
      <c r="N61" s="51"/>
      <c r="O61" s="51"/>
      <c r="P61" s="51"/>
      <c r="Q61" s="51"/>
      <c r="R61" s="51"/>
      <c r="S61" s="51"/>
      <c r="T61" s="51"/>
      <c r="U61" s="51"/>
      <c r="V61" s="51"/>
      <c r="W61" s="51"/>
      <c r="X61" s="51"/>
      <c r="Y61" s="51"/>
      <c r="Z61" s="51"/>
      <c r="AA61" s="51"/>
      <c r="AB61" s="51"/>
      <c r="AC61" s="51"/>
      <c r="AD61" s="51"/>
      <c r="AE61" s="51"/>
    </row>
    <row r="62" spans="11:31" x14ac:dyDescent="0.25">
      <c r="K62" s="51" t="str">
        <f t="shared" si="0"/>
        <v>-</v>
      </c>
      <c r="L62" s="51"/>
      <c r="M62" s="51"/>
      <c r="N62" s="51"/>
      <c r="O62" s="51"/>
      <c r="P62" s="51"/>
      <c r="Q62" s="51"/>
      <c r="R62" s="51"/>
      <c r="S62" s="51"/>
      <c r="T62" s="51"/>
      <c r="U62" s="51"/>
      <c r="V62" s="51"/>
      <c r="W62" s="51"/>
      <c r="X62" s="51"/>
      <c r="Y62" s="51"/>
      <c r="Z62" s="51"/>
      <c r="AA62" s="51"/>
      <c r="AB62" s="51"/>
      <c r="AC62" s="51"/>
      <c r="AD62" s="51"/>
      <c r="AE62" s="51"/>
    </row>
    <row r="63" spans="11:31" x14ac:dyDescent="0.25">
      <c r="K63" s="51" t="str">
        <f t="shared" si="0"/>
        <v>-</v>
      </c>
      <c r="L63" s="51"/>
      <c r="M63" s="51"/>
      <c r="N63" s="51"/>
      <c r="O63" s="51"/>
      <c r="P63" s="51"/>
      <c r="Q63" s="51"/>
      <c r="R63" s="51"/>
      <c r="S63" s="51"/>
      <c r="T63" s="51"/>
      <c r="U63" s="51"/>
      <c r="V63" s="51"/>
      <c r="W63" s="51"/>
      <c r="X63" s="51"/>
      <c r="Y63" s="51"/>
      <c r="Z63" s="51"/>
      <c r="AA63" s="51"/>
      <c r="AB63" s="51"/>
      <c r="AC63" s="51"/>
      <c r="AD63" s="51"/>
      <c r="AE63" s="51"/>
    </row>
    <row r="64" spans="11:31" x14ac:dyDescent="0.25">
      <c r="K64" s="51" t="str">
        <f t="shared" si="0"/>
        <v>-</v>
      </c>
      <c r="L64" s="51"/>
      <c r="M64" s="51"/>
      <c r="N64" s="51"/>
      <c r="O64" s="51"/>
      <c r="P64" s="51"/>
      <c r="Q64" s="51"/>
      <c r="R64" s="51"/>
      <c r="S64" s="51"/>
      <c r="T64" s="51"/>
      <c r="U64" s="51"/>
      <c r="V64" s="51"/>
      <c r="W64" s="51"/>
      <c r="X64" s="51"/>
      <c r="Y64" s="51"/>
      <c r="Z64" s="51"/>
      <c r="AA64" s="51"/>
      <c r="AB64" s="51"/>
      <c r="AC64" s="51"/>
      <c r="AD64" s="51"/>
      <c r="AE64" s="51"/>
    </row>
    <row r="65" spans="11:31" x14ac:dyDescent="0.25">
      <c r="K65" s="51" t="str">
        <f t="shared" ref="K65:K128" si="1">CONCATENATE(H65,"-",I65)</f>
        <v>-</v>
      </c>
      <c r="L65" s="51"/>
      <c r="M65" s="51"/>
      <c r="N65" s="51"/>
      <c r="O65" s="51"/>
      <c r="P65" s="51"/>
      <c r="Q65" s="51"/>
      <c r="R65" s="51"/>
      <c r="S65" s="51"/>
      <c r="T65" s="51"/>
      <c r="U65" s="51"/>
      <c r="V65" s="51"/>
      <c r="W65" s="51"/>
      <c r="X65" s="51"/>
      <c r="Y65" s="51"/>
      <c r="Z65" s="51"/>
      <c r="AA65" s="51"/>
      <c r="AB65" s="51"/>
      <c r="AC65" s="51"/>
      <c r="AD65" s="51"/>
      <c r="AE65" s="51"/>
    </row>
    <row r="66" spans="11:31" x14ac:dyDescent="0.25">
      <c r="K66" s="51" t="str">
        <f t="shared" si="1"/>
        <v>-</v>
      </c>
      <c r="L66" s="51"/>
      <c r="M66" s="51"/>
      <c r="N66" s="51"/>
      <c r="O66" s="51"/>
      <c r="P66" s="51"/>
      <c r="Q66" s="51"/>
      <c r="R66" s="51"/>
      <c r="S66" s="51"/>
      <c r="T66" s="51"/>
      <c r="U66" s="51"/>
      <c r="V66" s="51"/>
      <c r="W66" s="51"/>
      <c r="X66" s="51"/>
      <c r="Y66" s="51"/>
      <c r="Z66" s="51"/>
      <c r="AA66" s="51"/>
      <c r="AB66" s="51"/>
      <c r="AC66" s="51"/>
      <c r="AD66" s="51"/>
      <c r="AE66" s="51"/>
    </row>
    <row r="67" spans="11:31" x14ac:dyDescent="0.25">
      <c r="K67" s="51" t="str">
        <f t="shared" si="1"/>
        <v>-</v>
      </c>
      <c r="L67" s="51"/>
      <c r="M67" s="51"/>
      <c r="N67" s="51"/>
      <c r="O67" s="51"/>
      <c r="P67" s="51"/>
      <c r="Q67" s="51"/>
      <c r="R67" s="51"/>
      <c r="S67" s="51"/>
      <c r="T67" s="51"/>
      <c r="U67" s="51"/>
      <c r="V67" s="51"/>
      <c r="W67" s="51"/>
      <c r="X67" s="51"/>
      <c r="Y67" s="51"/>
      <c r="Z67" s="51"/>
      <c r="AA67" s="51"/>
      <c r="AB67" s="51"/>
      <c r="AC67" s="51"/>
      <c r="AD67" s="51"/>
      <c r="AE67" s="51"/>
    </row>
    <row r="68" spans="11:31" x14ac:dyDescent="0.25">
      <c r="K68" s="51" t="str">
        <f t="shared" si="1"/>
        <v>-</v>
      </c>
      <c r="L68" s="51"/>
      <c r="M68" s="51"/>
      <c r="N68" s="51"/>
      <c r="O68" s="51"/>
      <c r="P68" s="51"/>
      <c r="Q68" s="51"/>
      <c r="R68" s="51"/>
      <c r="S68" s="51"/>
      <c r="T68" s="51"/>
      <c r="U68" s="51"/>
      <c r="V68" s="51"/>
      <c r="W68" s="51"/>
      <c r="X68" s="51"/>
      <c r="Y68" s="51"/>
      <c r="Z68" s="51"/>
      <c r="AA68" s="51"/>
      <c r="AB68" s="51"/>
      <c r="AC68" s="51"/>
      <c r="AD68" s="51"/>
      <c r="AE68" s="51"/>
    </row>
    <row r="69" spans="11:31" x14ac:dyDescent="0.25">
      <c r="K69" s="51" t="str">
        <f t="shared" si="1"/>
        <v>-</v>
      </c>
      <c r="L69" s="51"/>
      <c r="M69" s="51"/>
      <c r="N69" s="51"/>
      <c r="O69" s="51"/>
      <c r="P69" s="51"/>
      <c r="Q69" s="51"/>
      <c r="R69" s="51"/>
      <c r="S69" s="51"/>
      <c r="T69" s="51"/>
      <c r="U69" s="51"/>
      <c r="V69" s="51"/>
      <c r="W69" s="51"/>
      <c r="X69" s="51"/>
      <c r="Y69" s="51"/>
      <c r="Z69" s="51"/>
      <c r="AA69" s="51"/>
      <c r="AB69" s="51"/>
      <c r="AC69" s="51"/>
      <c r="AD69" s="51"/>
      <c r="AE69" s="51"/>
    </row>
    <row r="70" spans="11:31" x14ac:dyDescent="0.25">
      <c r="K70" s="51" t="str">
        <f t="shared" si="1"/>
        <v>-</v>
      </c>
      <c r="L70" s="51"/>
      <c r="M70" s="51"/>
      <c r="N70" s="51"/>
      <c r="O70" s="51"/>
      <c r="P70" s="51"/>
      <c r="Q70" s="51"/>
      <c r="R70" s="51"/>
      <c r="S70" s="51"/>
      <c r="T70" s="51"/>
      <c r="U70" s="51"/>
      <c r="V70" s="51"/>
      <c r="W70" s="51"/>
      <c r="X70" s="51"/>
      <c r="Y70" s="51"/>
      <c r="Z70" s="51"/>
      <c r="AA70" s="51"/>
      <c r="AB70" s="51"/>
      <c r="AC70" s="51"/>
      <c r="AD70" s="51"/>
      <c r="AE70" s="51"/>
    </row>
    <row r="71" spans="11:31" x14ac:dyDescent="0.25">
      <c r="K71" s="51" t="str">
        <f t="shared" si="1"/>
        <v>-</v>
      </c>
      <c r="L71" s="51"/>
      <c r="M71" s="51"/>
      <c r="N71" s="51"/>
      <c r="O71" s="51"/>
      <c r="P71" s="51"/>
      <c r="Q71" s="51"/>
      <c r="R71" s="51"/>
      <c r="S71" s="51"/>
      <c r="T71" s="51"/>
      <c r="U71" s="51"/>
      <c r="V71" s="51"/>
      <c r="W71" s="51"/>
      <c r="X71" s="51"/>
      <c r="Y71" s="51"/>
      <c r="Z71" s="51"/>
      <c r="AA71" s="51"/>
      <c r="AB71" s="51"/>
      <c r="AC71" s="51"/>
      <c r="AD71" s="51"/>
      <c r="AE71" s="51"/>
    </row>
    <row r="72" spans="11:31" x14ac:dyDescent="0.25">
      <c r="K72" s="51" t="str">
        <f t="shared" si="1"/>
        <v>-</v>
      </c>
      <c r="L72" s="51"/>
      <c r="M72" s="51"/>
      <c r="N72" s="51"/>
      <c r="O72" s="51"/>
      <c r="P72" s="51"/>
      <c r="Q72" s="51"/>
      <c r="R72" s="51"/>
      <c r="S72" s="51"/>
      <c r="T72" s="51"/>
      <c r="U72" s="51"/>
      <c r="V72" s="51"/>
      <c r="W72" s="51"/>
      <c r="X72" s="51"/>
      <c r="Y72" s="51"/>
      <c r="Z72" s="51"/>
      <c r="AA72" s="51"/>
      <c r="AB72" s="51"/>
      <c r="AC72" s="51"/>
      <c r="AD72" s="51"/>
      <c r="AE72" s="51"/>
    </row>
    <row r="73" spans="11:31" x14ac:dyDescent="0.25">
      <c r="K73" s="51" t="str">
        <f t="shared" si="1"/>
        <v>-</v>
      </c>
      <c r="L73" s="51"/>
      <c r="M73" s="51"/>
      <c r="N73" s="51"/>
      <c r="O73" s="51"/>
      <c r="P73" s="51"/>
      <c r="Q73" s="51"/>
      <c r="R73" s="51"/>
      <c r="S73" s="51"/>
      <c r="T73" s="51"/>
      <c r="U73" s="51"/>
      <c r="V73" s="51"/>
      <c r="W73" s="51"/>
      <c r="X73" s="51"/>
      <c r="Y73" s="51"/>
      <c r="Z73" s="51"/>
      <c r="AA73" s="51"/>
      <c r="AB73" s="51"/>
      <c r="AC73" s="51"/>
      <c r="AD73" s="51"/>
      <c r="AE73" s="51"/>
    </row>
    <row r="74" spans="11:31" x14ac:dyDescent="0.25">
      <c r="K74" s="51" t="str">
        <f t="shared" si="1"/>
        <v>-</v>
      </c>
      <c r="L74" s="51"/>
      <c r="M74" s="51"/>
      <c r="N74" s="51"/>
      <c r="O74" s="51"/>
      <c r="P74" s="51"/>
      <c r="Q74" s="51"/>
      <c r="R74" s="51"/>
      <c r="S74" s="51"/>
      <c r="T74" s="51"/>
      <c r="U74" s="51"/>
      <c r="V74" s="51"/>
      <c r="W74" s="51"/>
      <c r="X74" s="51"/>
      <c r="Y74" s="51"/>
      <c r="Z74" s="51"/>
      <c r="AA74" s="51"/>
      <c r="AB74" s="51"/>
      <c r="AC74" s="51"/>
      <c r="AD74" s="51"/>
      <c r="AE74" s="51"/>
    </row>
    <row r="75" spans="11:31" x14ac:dyDescent="0.25">
      <c r="K75" s="51" t="str">
        <f t="shared" si="1"/>
        <v>-</v>
      </c>
      <c r="L75" s="51"/>
      <c r="M75" s="51"/>
      <c r="N75" s="51"/>
      <c r="O75" s="51"/>
      <c r="P75" s="51"/>
      <c r="Q75" s="51"/>
      <c r="R75" s="51"/>
      <c r="S75" s="51"/>
      <c r="T75" s="51"/>
      <c r="U75" s="51"/>
      <c r="V75" s="51"/>
      <c r="W75" s="51"/>
      <c r="X75" s="51"/>
      <c r="Y75" s="51"/>
      <c r="Z75" s="51"/>
      <c r="AA75" s="51"/>
      <c r="AB75" s="51"/>
      <c r="AC75" s="51"/>
      <c r="AD75" s="51"/>
      <c r="AE75" s="51"/>
    </row>
    <row r="76" spans="11:31" x14ac:dyDescent="0.25">
      <c r="K76" s="51" t="str">
        <f t="shared" si="1"/>
        <v>-</v>
      </c>
      <c r="L76" s="51"/>
      <c r="M76" s="51"/>
      <c r="N76" s="51"/>
      <c r="O76" s="51"/>
      <c r="P76" s="51"/>
      <c r="Q76" s="51"/>
      <c r="R76" s="51"/>
      <c r="S76" s="51"/>
      <c r="T76" s="51"/>
      <c r="U76" s="51"/>
      <c r="V76" s="51"/>
      <c r="W76" s="51"/>
      <c r="X76" s="51"/>
      <c r="Y76" s="51"/>
      <c r="Z76" s="51"/>
      <c r="AA76" s="51"/>
      <c r="AB76" s="51"/>
      <c r="AC76" s="51"/>
      <c r="AD76" s="51"/>
      <c r="AE76" s="51"/>
    </row>
    <row r="77" spans="11:31" x14ac:dyDescent="0.25">
      <c r="K77" s="51" t="str">
        <f t="shared" si="1"/>
        <v>-</v>
      </c>
      <c r="L77" s="51"/>
      <c r="M77" s="51"/>
      <c r="N77" s="51"/>
      <c r="O77" s="51"/>
      <c r="P77" s="51"/>
      <c r="Q77" s="51"/>
      <c r="R77" s="51"/>
      <c r="S77" s="51"/>
      <c r="T77" s="51"/>
      <c r="U77" s="51"/>
      <c r="V77" s="51"/>
      <c r="W77" s="51"/>
      <c r="X77" s="51"/>
      <c r="Y77" s="51"/>
      <c r="Z77" s="51"/>
      <c r="AA77" s="51"/>
      <c r="AB77" s="51"/>
      <c r="AC77" s="51"/>
      <c r="AD77" s="51"/>
      <c r="AE77" s="51"/>
    </row>
    <row r="78" spans="11:31" x14ac:dyDescent="0.25">
      <c r="K78" s="51" t="str">
        <f t="shared" si="1"/>
        <v>-</v>
      </c>
      <c r="L78" s="51"/>
      <c r="M78" s="51"/>
      <c r="N78" s="51"/>
      <c r="O78" s="51"/>
      <c r="P78" s="51"/>
      <c r="Q78" s="51"/>
      <c r="R78" s="51"/>
      <c r="S78" s="51"/>
      <c r="T78" s="51"/>
      <c r="U78" s="51"/>
      <c r="V78" s="51"/>
      <c r="W78" s="51"/>
      <c r="X78" s="51"/>
      <c r="Y78" s="51"/>
      <c r="Z78" s="51"/>
      <c r="AA78" s="51"/>
      <c r="AB78" s="51"/>
      <c r="AC78" s="51"/>
      <c r="AD78" s="51"/>
      <c r="AE78" s="51"/>
    </row>
    <row r="79" spans="11:31" x14ac:dyDescent="0.25">
      <c r="K79" s="51" t="str">
        <f t="shared" si="1"/>
        <v>-</v>
      </c>
      <c r="L79" s="51"/>
      <c r="M79" s="51"/>
      <c r="N79" s="51"/>
      <c r="O79" s="51"/>
      <c r="P79" s="51"/>
      <c r="Q79" s="51"/>
      <c r="R79" s="51"/>
      <c r="S79" s="51"/>
      <c r="T79" s="51"/>
      <c r="U79" s="51"/>
      <c r="V79" s="51"/>
      <c r="W79" s="51"/>
      <c r="X79" s="51"/>
      <c r="Y79" s="51"/>
      <c r="Z79" s="51"/>
      <c r="AA79" s="51"/>
      <c r="AB79" s="51"/>
      <c r="AC79" s="51"/>
      <c r="AD79" s="51"/>
      <c r="AE79" s="51"/>
    </row>
    <row r="80" spans="11:31" x14ac:dyDescent="0.25">
      <c r="K80" s="51" t="str">
        <f t="shared" si="1"/>
        <v>-</v>
      </c>
      <c r="L80" s="51"/>
      <c r="M80" s="51"/>
      <c r="N80" s="51"/>
      <c r="O80" s="51"/>
      <c r="P80" s="51"/>
      <c r="Q80" s="51"/>
      <c r="R80" s="51"/>
      <c r="S80" s="51"/>
      <c r="T80" s="51"/>
      <c r="U80" s="51"/>
      <c r="V80" s="51"/>
      <c r="W80" s="51"/>
      <c r="X80" s="51"/>
      <c r="Y80" s="51"/>
      <c r="Z80" s="51"/>
      <c r="AA80" s="51"/>
      <c r="AB80" s="51"/>
      <c r="AC80" s="51"/>
      <c r="AD80" s="51"/>
      <c r="AE80" s="51"/>
    </row>
    <row r="81" spans="11:31" x14ac:dyDescent="0.25">
      <c r="K81" s="51" t="str">
        <f t="shared" si="1"/>
        <v>-</v>
      </c>
      <c r="L81" s="51"/>
      <c r="M81" s="51"/>
      <c r="N81" s="51"/>
      <c r="O81" s="51"/>
      <c r="P81" s="51"/>
      <c r="Q81" s="51"/>
      <c r="R81" s="51"/>
      <c r="S81" s="51"/>
      <c r="T81" s="51"/>
      <c r="U81" s="51"/>
      <c r="V81" s="51"/>
      <c r="W81" s="51"/>
      <c r="X81" s="51"/>
      <c r="Y81" s="51"/>
      <c r="Z81" s="51"/>
      <c r="AA81" s="51"/>
      <c r="AB81" s="51"/>
      <c r="AC81" s="51"/>
      <c r="AD81" s="51"/>
      <c r="AE81" s="51"/>
    </row>
    <row r="82" spans="11:31" x14ac:dyDescent="0.25">
      <c r="K82" s="51" t="str">
        <f t="shared" si="1"/>
        <v>-</v>
      </c>
      <c r="L82" s="51"/>
      <c r="M82" s="51"/>
      <c r="N82" s="51"/>
      <c r="O82" s="51"/>
      <c r="P82" s="51"/>
      <c r="Q82" s="51"/>
      <c r="R82" s="51"/>
      <c r="S82" s="51"/>
      <c r="T82" s="51"/>
      <c r="U82" s="51"/>
      <c r="V82" s="51"/>
      <c r="W82" s="51"/>
      <c r="X82" s="51"/>
      <c r="Y82" s="51"/>
      <c r="Z82" s="51"/>
      <c r="AA82" s="51"/>
      <c r="AB82" s="51"/>
      <c r="AC82" s="51"/>
      <c r="AD82" s="51"/>
      <c r="AE82" s="51"/>
    </row>
    <row r="83" spans="11:31" x14ac:dyDescent="0.25">
      <c r="K83" s="51" t="str">
        <f t="shared" si="1"/>
        <v>-</v>
      </c>
      <c r="L83" s="51"/>
      <c r="M83" s="51"/>
      <c r="N83" s="51"/>
      <c r="O83" s="51"/>
      <c r="P83" s="51"/>
      <c r="Q83" s="51"/>
      <c r="R83" s="51"/>
      <c r="S83" s="51"/>
      <c r="T83" s="51"/>
      <c r="U83" s="51"/>
      <c r="V83" s="51"/>
      <c r="W83" s="51"/>
      <c r="X83" s="51"/>
      <c r="Y83" s="51"/>
      <c r="Z83" s="51"/>
      <c r="AA83" s="51"/>
      <c r="AB83" s="51"/>
      <c r="AC83" s="51"/>
      <c r="AD83" s="51"/>
      <c r="AE83" s="51"/>
    </row>
    <row r="84" spans="11:31" x14ac:dyDescent="0.25">
      <c r="K84" s="51" t="str">
        <f t="shared" si="1"/>
        <v>-</v>
      </c>
      <c r="L84" s="51"/>
      <c r="M84" s="51"/>
      <c r="N84" s="51"/>
      <c r="O84" s="51"/>
      <c r="P84" s="51"/>
      <c r="Q84" s="51"/>
      <c r="R84" s="51"/>
      <c r="S84" s="51"/>
      <c r="T84" s="51"/>
      <c r="U84" s="51"/>
      <c r="V84" s="51"/>
      <c r="W84" s="51"/>
      <c r="X84" s="51"/>
      <c r="Y84" s="51"/>
      <c r="Z84" s="51"/>
      <c r="AA84" s="51"/>
      <c r="AB84" s="51"/>
      <c r="AC84" s="51"/>
      <c r="AD84" s="51"/>
      <c r="AE84" s="51"/>
    </row>
    <row r="85" spans="11:31" x14ac:dyDescent="0.25">
      <c r="K85" s="51" t="str">
        <f t="shared" si="1"/>
        <v>-</v>
      </c>
      <c r="L85" s="51"/>
      <c r="M85" s="51"/>
      <c r="N85" s="51"/>
      <c r="O85" s="51"/>
      <c r="P85" s="51"/>
      <c r="Q85" s="51"/>
      <c r="R85" s="51"/>
      <c r="S85" s="51"/>
      <c r="T85" s="51"/>
      <c r="U85" s="51"/>
      <c r="V85" s="51"/>
      <c r="W85" s="51"/>
      <c r="X85" s="51"/>
      <c r="Y85" s="51"/>
      <c r="Z85" s="51"/>
      <c r="AA85" s="51"/>
      <c r="AB85" s="51"/>
      <c r="AC85" s="51"/>
      <c r="AD85" s="51"/>
      <c r="AE85" s="51"/>
    </row>
    <row r="86" spans="11:31" x14ac:dyDescent="0.25">
      <c r="K86" s="51" t="str">
        <f t="shared" si="1"/>
        <v>-</v>
      </c>
      <c r="L86" s="51"/>
      <c r="M86" s="51"/>
      <c r="N86" s="51"/>
      <c r="O86" s="51"/>
      <c r="P86" s="51"/>
      <c r="Q86" s="51"/>
      <c r="R86" s="51"/>
      <c r="S86" s="51"/>
      <c r="T86" s="51"/>
      <c r="U86" s="51"/>
      <c r="V86" s="51"/>
      <c r="W86" s="51"/>
      <c r="X86" s="51"/>
      <c r="Y86" s="51"/>
      <c r="Z86" s="51"/>
      <c r="AA86" s="51"/>
      <c r="AB86" s="51"/>
      <c r="AC86" s="51"/>
      <c r="AD86" s="51"/>
      <c r="AE86" s="51"/>
    </row>
    <row r="87" spans="11:31" x14ac:dyDescent="0.25">
      <c r="K87" s="51" t="str">
        <f t="shared" si="1"/>
        <v>-</v>
      </c>
      <c r="L87" s="51"/>
      <c r="M87" s="51"/>
      <c r="N87" s="51"/>
      <c r="O87" s="51"/>
      <c r="P87" s="51"/>
      <c r="Q87" s="51"/>
      <c r="R87" s="51"/>
      <c r="S87" s="51"/>
      <c r="T87" s="51"/>
      <c r="U87" s="51"/>
      <c r="V87" s="51"/>
      <c r="W87" s="51"/>
      <c r="X87" s="51"/>
      <c r="Y87" s="51"/>
      <c r="Z87" s="51"/>
      <c r="AA87" s="51"/>
      <c r="AB87" s="51"/>
      <c r="AC87" s="51"/>
      <c r="AD87" s="51"/>
      <c r="AE87" s="51"/>
    </row>
    <row r="88" spans="11:31" x14ac:dyDescent="0.25">
      <c r="K88" s="51" t="str">
        <f t="shared" si="1"/>
        <v>-</v>
      </c>
      <c r="L88" s="51"/>
      <c r="M88" s="51"/>
      <c r="N88" s="51"/>
      <c r="O88" s="51"/>
      <c r="P88" s="51"/>
      <c r="Q88" s="51"/>
      <c r="R88" s="51"/>
      <c r="S88" s="51"/>
      <c r="T88" s="51"/>
      <c r="U88" s="51"/>
      <c r="V88" s="51"/>
      <c r="W88" s="51"/>
      <c r="X88" s="51"/>
      <c r="Y88" s="51"/>
      <c r="Z88" s="51"/>
      <c r="AA88" s="51"/>
      <c r="AB88" s="51"/>
      <c r="AC88" s="51"/>
      <c r="AD88" s="51"/>
      <c r="AE88" s="51"/>
    </row>
    <row r="89" spans="11:31" x14ac:dyDescent="0.25">
      <c r="K89" s="51" t="str">
        <f t="shared" si="1"/>
        <v>-</v>
      </c>
      <c r="L89" s="51"/>
      <c r="M89" s="51"/>
      <c r="N89" s="51"/>
      <c r="O89" s="51"/>
      <c r="P89" s="51"/>
      <c r="Q89" s="51"/>
      <c r="R89" s="51"/>
      <c r="S89" s="51"/>
      <c r="T89" s="51"/>
      <c r="U89" s="51"/>
      <c r="V89" s="51"/>
      <c r="W89" s="51"/>
      <c r="X89" s="51"/>
      <c r="Y89" s="51"/>
      <c r="Z89" s="51"/>
      <c r="AA89" s="51"/>
      <c r="AB89" s="51"/>
      <c r="AC89" s="51"/>
      <c r="AD89" s="51"/>
      <c r="AE89" s="51"/>
    </row>
    <row r="90" spans="11:31" x14ac:dyDescent="0.25">
      <c r="K90" s="51" t="str">
        <f t="shared" si="1"/>
        <v>-</v>
      </c>
      <c r="L90" s="51"/>
      <c r="M90" s="51"/>
      <c r="N90" s="51"/>
      <c r="O90" s="51"/>
      <c r="P90" s="51"/>
      <c r="Q90" s="51"/>
      <c r="R90" s="51"/>
      <c r="S90" s="51"/>
      <c r="T90" s="51"/>
      <c r="U90" s="51"/>
      <c r="V90" s="51"/>
      <c r="W90" s="51"/>
      <c r="X90" s="51"/>
      <c r="Y90" s="51"/>
      <c r="Z90" s="51"/>
      <c r="AA90" s="51"/>
      <c r="AB90" s="51"/>
      <c r="AC90" s="51"/>
      <c r="AD90" s="51"/>
      <c r="AE90" s="51"/>
    </row>
    <row r="91" spans="11:31" x14ac:dyDescent="0.25">
      <c r="K91" s="51" t="str">
        <f t="shared" si="1"/>
        <v>-</v>
      </c>
      <c r="L91" s="51"/>
      <c r="M91" s="51"/>
      <c r="N91" s="51"/>
      <c r="O91" s="51"/>
      <c r="P91" s="51"/>
      <c r="Q91" s="51"/>
      <c r="R91" s="51"/>
      <c r="S91" s="51"/>
      <c r="T91" s="51"/>
      <c r="U91" s="51"/>
      <c r="V91" s="51"/>
      <c r="W91" s="51"/>
      <c r="X91" s="51"/>
      <c r="Y91" s="51"/>
      <c r="Z91" s="51"/>
      <c r="AA91" s="51"/>
      <c r="AB91" s="51"/>
      <c r="AC91" s="51"/>
      <c r="AD91" s="51"/>
      <c r="AE91" s="51"/>
    </row>
    <row r="92" spans="11:31" x14ac:dyDescent="0.25">
      <c r="K92" s="51" t="str">
        <f t="shared" si="1"/>
        <v>-</v>
      </c>
      <c r="L92" s="51"/>
      <c r="M92" s="51"/>
      <c r="N92" s="51"/>
      <c r="O92" s="51"/>
      <c r="P92" s="51"/>
      <c r="Q92" s="51"/>
      <c r="R92" s="51"/>
      <c r="S92" s="51"/>
      <c r="T92" s="51"/>
      <c r="U92" s="51"/>
      <c r="V92" s="51"/>
      <c r="W92" s="51"/>
      <c r="X92" s="51"/>
      <c r="Y92" s="51"/>
      <c r="Z92" s="51"/>
      <c r="AA92" s="51"/>
      <c r="AB92" s="51"/>
      <c r="AC92" s="51"/>
      <c r="AD92" s="51"/>
      <c r="AE92" s="51"/>
    </row>
    <row r="93" spans="11:31" x14ac:dyDescent="0.25">
      <c r="K93" s="51" t="str">
        <f t="shared" si="1"/>
        <v>-</v>
      </c>
      <c r="L93" s="51"/>
      <c r="M93" s="51"/>
      <c r="N93" s="51"/>
      <c r="O93" s="51"/>
      <c r="P93" s="51"/>
      <c r="Q93" s="51"/>
      <c r="R93" s="51"/>
      <c r="S93" s="51"/>
      <c r="T93" s="51"/>
      <c r="U93" s="51"/>
      <c r="V93" s="51"/>
      <c r="W93" s="51"/>
      <c r="X93" s="51"/>
      <c r="Y93" s="51"/>
      <c r="Z93" s="51"/>
      <c r="AA93" s="51"/>
      <c r="AB93" s="51"/>
      <c r="AC93" s="51"/>
      <c r="AD93" s="51"/>
      <c r="AE93" s="51"/>
    </row>
    <row r="94" spans="11:31" x14ac:dyDescent="0.25">
      <c r="K94" s="51" t="str">
        <f t="shared" si="1"/>
        <v>-</v>
      </c>
      <c r="L94" s="51"/>
      <c r="M94" s="51"/>
      <c r="N94" s="51"/>
      <c r="O94" s="51"/>
      <c r="P94" s="51"/>
      <c r="Q94" s="51"/>
      <c r="R94" s="51"/>
      <c r="S94" s="51"/>
      <c r="T94" s="51"/>
      <c r="U94" s="51"/>
      <c r="V94" s="51"/>
      <c r="W94" s="51"/>
      <c r="X94" s="51"/>
      <c r="Y94" s="51"/>
      <c r="Z94" s="51"/>
      <c r="AA94" s="51"/>
      <c r="AB94" s="51"/>
      <c r="AC94" s="51"/>
      <c r="AD94" s="51"/>
      <c r="AE94" s="51"/>
    </row>
    <row r="95" spans="11:31" x14ac:dyDescent="0.25">
      <c r="K95" s="51" t="str">
        <f t="shared" si="1"/>
        <v>-</v>
      </c>
      <c r="L95" s="51"/>
      <c r="M95" s="51"/>
      <c r="N95" s="51"/>
      <c r="O95" s="51"/>
      <c r="P95" s="51"/>
      <c r="Q95" s="51"/>
      <c r="R95" s="51"/>
      <c r="S95" s="51"/>
      <c r="T95" s="51"/>
      <c r="U95" s="51"/>
      <c r="V95" s="51"/>
      <c r="W95" s="51"/>
      <c r="X95" s="51"/>
      <c r="Y95" s="51"/>
      <c r="Z95" s="51"/>
      <c r="AA95" s="51"/>
      <c r="AB95" s="51"/>
      <c r="AC95" s="51"/>
      <c r="AD95" s="51"/>
      <c r="AE95" s="51"/>
    </row>
    <row r="96" spans="11:31" x14ac:dyDescent="0.25">
      <c r="K96" s="51" t="str">
        <f t="shared" si="1"/>
        <v>-</v>
      </c>
      <c r="L96" s="51"/>
      <c r="M96" s="51"/>
      <c r="N96" s="51"/>
      <c r="O96" s="51"/>
      <c r="P96" s="51"/>
      <c r="Q96" s="51"/>
      <c r="R96" s="51"/>
      <c r="S96" s="51"/>
      <c r="T96" s="51"/>
      <c r="U96" s="51"/>
      <c r="V96" s="51"/>
      <c r="W96" s="51"/>
      <c r="X96" s="51"/>
      <c r="Y96" s="51"/>
      <c r="Z96" s="51"/>
      <c r="AA96" s="51"/>
      <c r="AB96" s="51"/>
      <c r="AC96" s="51"/>
      <c r="AD96" s="51"/>
      <c r="AE96" s="51"/>
    </row>
    <row r="97" spans="11:31" x14ac:dyDescent="0.25">
      <c r="K97" s="51" t="str">
        <f t="shared" si="1"/>
        <v>-</v>
      </c>
      <c r="L97" s="51"/>
      <c r="M97" s="51"/>
      <c r="N97" s="51"/>
      <c r="O97" s="51"/>
      <c r="P97" s="51"/>
      <c r="Q97" s="51"/>
      <c r="R97" s="51"/>
      <c r="S97" s="51"/>
      <c r="T97" s="51"/>
      <c r="U97" s="51"/>
      <c r="V97" s="51"/>
      <c r="W97" s="51"/>
      <c r="X97" s="51"/>
      <c r="Y97" s="51"/>
      <c r="Z97" s="51"/>
      <c r="AA97" s="51"/>
      <c r="AB97" s="51"/>
      <c r="AC97" s="51"/>
      <c r="AD97" s="51"/>
      <c r="AE97" s="51"/>
    </row>
    <row r="98" spans="11:31" x14ac:dyDescent="0.25">
      <c r="K98" s="51" t="str">
        <f t="shared" si="1"/>
        <v>-</v>
      </c>
      <c r="L98" s="51"/>
      <c r="M98" s="51"/>
      <c r="N98" s="51"/>
      <c r="O98" s="51"/>
      <c r="P98" s="51"/>
      <c r="Q98" s="51"/>
      <c r="R98" s="51"/>
      <c r="S98" s="51"/>
      <c r="T98" s="51"/>
      <c r="U98" s="51"/>
      <c r="V98" s="51"/>
      <c r="W98" s="51"/>
      <c r="X98" s="51"/>
      <c r="Y98" s="51"/>
      <c r="Z98" s="51"/>
      <c r="AA98" s="51"/>
      <c r="AB98" s="51"/>
      <c r="AC98" s="51"/>
      <c r="AD98" s="51"/>
      <c r="AE98" s="51"/>
    </row>
    <row r="99" spans="11:31" x14ac:dyDescent="0.25">
      <c r="K99" s="51" t="str">
        <f t="shared" si="1"/>
        <v>-</v>
      </c>
      <c r="L99" s="51"/>
      <c r="M99" s="51"/>
      <c r="N99" s="51"/>
      <c r="O99" s="51"/>
      <c r="P99" s="51"/>
      <c r="Q99" s="51"/>
      <c r="R99" s="51"/>
      <c r="S99" s="51"/>
      <c r="T99" s="51"/>
      <c r="U99" s="51"/>
      <c r="V99" s="51"/>
      <c r="W99" s="51"/>
      <c r="X99" s="51"/>
      <c r="Y99" s="51"/>
      <c r="Z99" s="51"/>
      <c r="AA99" s="51"/>
      <c r="AB99" s="51"/>
      <c r="AC99" s="51"/>
      <c r="AD99" s="51"/>
      <c r="AE99" s="51"/>
    </row>
    <row r="100" spans="11:31" x14ac:dyDescent="0.25">
      <c r="K100" s="51" t="str">
        <f t="shared" si="1"/>
        <v>-</v>
      </c>
      <c r="L100" s="51"/>
      <c r="M100" s="51"/>
      <c r="N100" s="51"/>
      <c r="O100" s="51"/>
      <c r="P100" s="51"/>
      <c r="Q100" s="51"/>
      <c r="R100" s="51"/>
      <c r="S100" s="51"/>
      <c r="T100" s="51"/>
      <c r="U100" s="51"/>
      <c r="V100" s="51"/>
      <c r="W100" s="51"/>
      <c r="X100" s="51"/>
      <c r="Y100" s="51"/>
      <c r="Z100" s="51"/>
      <c r="AA100" s="51"/>
      <c r="AB100" s="51"/>
      <c r="AC100" s="51"/>
      <c r="AD100" s="51"/>
      <c r="AE100" s="51"/>
    </row>
    <row r="101" spans="11:31" x14ac:dyDescent="0.25">
      <c r="K101" s="51" t="str">
        <f t="shared" si="1"/>
        <v>-</v>
      </c>
      <c r="L101" s="51"/>
      <c r="M101" s="51"/>
      <c r="N101" s="51"/>
      <c r="O101" s="51"/>
      <c r="P101" s="51"/>
      <c r="Q101" s="51"/>
      <c r="R101" s="51"/>
      <c r="S101" s="51"/>
      <c r="T101" s="51"/>
      <c r="U101" s="51"/>
      <c r="V101" s="51"/>
      <c r="W101" s="51"/>
      <c r="X101" s="51"/>
      <c r="Y101" s="51"/>
      <c r="Z101" s="51"/>
      <c r="AA101" s="51"/>
      <c r="AB101" s="51"/>
      <c r="AC101" s="51"/>
      <c r="AD101" s="51"/>
      <c r="AE101" s="51"/>
    </row>
    <row r="102" spans="11:31" x14ac:dyDescent="0.25">
      <c r="K102" s="51" t="str">
        <f t="shared" si="1"/>
        <v>-</v>
      </c>
      <c r="L102" s="51"/>
      <c r="M102" s="51"/>
      <c r="N102" s="51"/>
      <c r="O102" s="51"/>
      <c r="P102" s="51"/>
      <c r="Q102" s="51"/>
      <c r="R102" s="51"/>
      <c r="S102" s="51"/>
      <c r="T102" s="51"/>
      <c r="U102" s="51"/>
      <c r="V102" s="51"/>
      <c r="W102" s="51"/>
      <c r="X102" s="51"/>
      <c r="Y102" s="51"/>
      <c r="Z102" s="51"/>
      <c r="AA102" s="51"/>
      <c r="AB102" s="51"/>
      <c r="AC102" s="51"/>
      <c r="AD102" s="51"/>
      <c r="AE102" s="51"/>
    </row>
    <row r="103" spans="11:31" x14ac:dyDescent="0.25">
      <c r="K103" s="51" t="str">
        <f t="shared" si="1"/>
        <v>-</v>
      </c>
      <c r="L103" s="51"/>
      <c r="M103" s="51"/>
      <c r="N103" s="51"/>
      <c r="O103" s="51"/>
      <c r="P103" s="51"/>
      <c r="Q103" s="51"/>
      <c r="R103" s="51"/>
      <c r="S103" s="51"/>
      <c r="T103" s="51"/>
      <c r="U103" s="51"/>
      <c r="V103" s="51"/>
      <c r="W103" s="51"/>
      <c r="X103" s="51"/>
      <c r="Y103" s="51"/>
      <c r="Z103" s="51"/>
      <c r="AA103" s="51"/>
      <c r="AB103" s="51"/>
      <c r="AC103" s="51"/>
      <c r="AD103" s="51"/>
      <c r="AE103" s="51"/>
    </row>
    <row r="104" spans="11:31" x14ac:dyDescent="0.25">
      <c r="K104" s="51" t="str">
        <f t="shared" si="1"/>
        <v>-</v>
      </c>
      <c r="L104" s="51"/>
      <c r="M104" s="51"/>
      <c r="N104" s="51"/>
      <c r="O104" s="51"/>
      <c r="P104" s="51"/>
      <c r="Q104" s="51"/>
      <c r="R104" s="51"/>
      <c r="S104" s="51"/>
      <c r="T104" s="51"/>
      <c r="U104" s="51"/>
      <c r="V104" s="51"/>
      <c r="W104" s="51"/>
      <c r="X104" s="51"/>
      <c r="Y104" s="51"/>
      <c r="Z104" s="51"/>
      <c r="AA104" s="51"/>
      <c r="AB104" s="51"/>
      <c r="AC104" s="51"/>
      <c r="AD104" s="51"/>
      <c r="AE104" s="51"/>
    </row>
    <row r="105" spans="11:31" x14ac:dyDescent="0.25">
      <c r="K105" s="51" t="str">
        <f t="shared" si="1"/>
        <v>-</v>
      </c>
      <c r="L105" s="51"/>
      <c r="M105" s="51"/>
      <c r="N105" s="51"/>
      <c r="O105" s="51"/>
      <c r="P105" s="51"/>
      <c r="Q105" s="51"/>
      <c r="R105" s="51"/>
      <c r="S105" s="51"/>
      <c r="T105" s="51"/>
      <c r="U105" s="51"/>
      <c r="V105" s="51"/>
      <c r="W105" s="51"/>
      <c r="X105" s="51"/>
      <c r="Y105" s="51"/>
      <c r="Z105" s="51"/>
      <c r="AA105" s="51"/>
      <c r="AB105" s="51"/>
      <c r="AC105" s="51"/>
      <c r="AD105" s="51"/>
      <c r="AE105" s="51"/>
    </row>
    <row r="106" spans="11:31" x14ac:dyDescent="0.25">
      <c r="K106" s="51" t="str">
        <f t="shared" si="1"/>
        <v>-</v>
      </c>
      <c r="L106" s="51"/>
      <c r="M106" s="51"/>
      <c r="N106" s="51"/>
      <c r="O106" s="51"/>
      <c r="P106" s="51"/>
      <c r="Q106" s="51"/>
      <c r="R106" s="51"/>
      <c r="S106" s="51"/>
      <c r="T106" s="51"/>
      <c r="U106" s="51"/>
      <c r="V106" s="51"/>
      <c r="W106" s="51"/>
      <c r="X106" s="51"/>
      <c r="Y106" s="51"/>
      <c r="Z106" s="51"/>
      <c r="AA106" s="51"/>
      <c r="AB106" s="51"/>
      <c r="AC106" s="51"/>
      <c r="AD106" s="51"/>
      <c r="AE106" s="51"/>
    </row>
    <row r="107" spans="11:31" x14ac:dyDescent="0.25">
      <c r="K107" s="51" t="str">
        <f t="shared" si="1"/>
        <v>-</v>
      </c>
      <c r="L107" s="51"/>
      <c r="M107" s="51"/>
      <c r="N107" s="51"/>
      <c r="O107" s="51"/>
      <c r="P107" s="51"/>
      <c r="Q107" s="51"/>
      <c r="R107" s="51"/>
      <c r="S107" s="51"/>
      <c r="T107" s="51"/>
      <c r="U107" s="51"/>
      <c r="V107" s="51"/>
      <c r="W107" s="51"/>
      <c r="X107" s="51"/>
      <c r="Y107" s="51"/>
      <c r="Z107" s="51"/>
      <c r="AA107" s="51"/>
      <c r="AB107" s="51"/>
      <c r="AC107" s="51"/>
      <c r="AD107" s="51"/>
      <c r="AE107" s="51"/>
    </row>
    <row r="108" spans="11:31" x14ac:dyDescent="0.25">
      <c r="K108" s="51" t="str">
        <f t="shared" si="1"/>
        <v>-</v>
      </c>
      <c r="L108" s="51"/>
      <c r="M108" s="51"/>
      <c r="N108" s="51"/>
      <c r="O108" s="51"/>
      <c r="P108" s="51"/>
      <c r="Q108" s="51"/>
      <c r="R108" s="51"/>
      <c r="S108" s="51"/>
      <c r="T108" s="51"/>
      <c r="U108" s="51"/>
      <c r="V108" s="51"/>
      <c r="W108" s="51"/>
      <c r="X108" s="51"/>
      <c r="Y108" s="51"/>
      <c r="Z108" s="51"/>
      <c r="AA108" s="51"/>
      <c r="AB108" s="51"/>
      <c r="AC108" s="51"/>
      <c r="AD108" s="51"/>
      <c r="AE108" s="51"/>
    </row>
    <row r="109" spans="11:31" x14ac:dyDescent="0.25">
      <c r="K109" s="51" t="str">
        <f t="shared" si="1"/>
        <v>-</v>
      </c>
      <c r="L109" s="51"/>
      <c r="M109" s="51"/>
      <c r="N109" s="51"/>
      <c r="O109" s="51"/>
      <c r="P109" s="51"/>
      <c r="Q109" s="51"/>
      <c r="R109" s="51"/>
      <c r="S109" s="51"/>
      <c r="T109" s="51"/>
      <c r="U109" s="51"/>
      <c r="V109" s="51"/>
      <c r="W109" s="51"/>
      <c r="X109" s="51"/>
      <c r="Y109" s="51"/>
      <c r="Z109" s="51"/>
      <c r="AA109" s="51"/>
      <c r="AB109" s="51"/>
      <c r="AC109" s="51"/>
      <c r="AD109" s="51"/>
      <c r="AE109" s="51"/>
    </row>
    <row r="110" spans="11:31" x14ac:dyDescent="0.25">
      <c r="K110" s="51" t="str">
        <f t="shared" si="1"/>
        <v>-</v>
      </c>
      <c r="L110" s="51"/>
      <c r="M110" s="51"/>
      <c r="N110" s="51"/>
      <c r="O110" s="51"/>
      <c r="P110" s="51"/>
      <c r="Q110" s="51"/>
      <c r="R110" s="51"/>
      <c r="S110" s="51"/>
      <c r="T110" s="51"/>
      <c r="U110" s="51"/>
      <c r="V110" s="51"/>
      <c r="W110" s="51"/>
      <c r="X110" s="51"/>
      <c r="Y110" s="51"/>
      <c r="Z110" s="51"/>
      <c r="AA110" s="51"/>
      <c r="AB110" s="51"/>
      <c r="AC110" s="51"/>
      <c r="AD110" s="51"/>
      <c r="AE110" s="51"/>
    </row>
    <row r="111" spans="11:31" x14ac:dyDescent="0.25">
      <c r="K111" s="51" t="str">
        <f t="shared" si="1"/>
        <v>-</v>
      </c>
      <c r="L111" s="51"/>
      <c r="M111" s="51"/>
      <c r="N111" s="51"/>
      <c r="O111" s="51"/>
      <c r="P111" s="51"/>
      <c r="Q111" s="51"/>
      <c r="R111" s="51"/>
      <c r="S111" s="51"/>
      <c r="T111" s="51"/>
      <c r="U111" s="51"/>
      <c r="V111" s="51"/>
      <c r="W111" s="51"/>
      <c r="X111" s="51"/>
      <c r="Y111" s="51"/>
      <c r="Z111" s="51"/>
      <c r="AA111" s="51"/>
      <c r="AB111" s="51"/>
      <c r="AC111" s="51"/>
      <c r="AD111" s="51"/>
      <c r="AE111" s="51"/>
    </row>
    <row r="112" spans="11:31" x14ac:dyDescent="0.25">
      <c r="K112" s="51" t="str">
        <f t="shared" si="1"/>
        <v>-</v>
      </c>
      <c r="L112" s="51"/>
      <c r="M112" s="51"/>
      <c r="N112" s="51"/>
      <c r="O112" s="51"/>
      <c r="P112" s="51"/>
      <c r="Q112" s="51"/>
      <c r="R112" s="51"/>
      <c r="S112" s="51"/>
      <c r="T112" s="51"/>
      <c r="U112" s="51"/>
      <c r="V112" s="51"/>
      <c r="W112" s="51"/>
      <c r="X112" s="51"/>
      <c r="Y112" s="51"/>
      <c r="Z112" s="51"/>
      <c r="AA112" s="51"/>
      <c r="AB112" s="51"/>
      <c r="AC112" s="51"/>
      <c r="AD112" s="51"/>
      <c r="AE112" s="51"/>
    </row>
    <row r="113" spans="11:31" x14ac:dyDescent="0.25">
      <c r="K113" s="51" t="str">
        <f t="shared" si="1"/>
        <v>-</v>
      </c>
      <c r="L113" s="51"/>
      <c r="M113" s="51"/>
      <c r="N113" s="51"/>
      <c r="O113" s="51"/>
      <c r="P113" s="51"/>
      <c r="Q113" s="51"/>
      <c r="R113" s="51"/>
      <c r="S113" s="51"/>
      <c r="T113" s="51"/>
      <c r="U113" s="51"/>
      <c r="V113" s="51"/>
      <c r="W113" s="51"/>
      <c r="X113" s="51"/>
      <c r="Y113" s="51"/>
      <c r="Z113" s="51"/>
      <c r="AA113" s="51"/>
      <c r="AB113" s="51"/>
      <c r="AC113" s="51"/>
      <c r="AD113" s="51"/>
      <c r="AE113" s="51"/>
    </row>
    <row r="114" spans="11:31" x14ac:dyDescent="0.25">
      <c r="K114" s="51" t="str">
        <f t="shared" si="1"/>
        <v>-</v>
      </c>
      <c r="L114" s="51"/>
      <c r="M114" s="51"/>
      <c r="N114" s="51"/>
      <c r="O114" s="51"/>
      <c r="P114" s="51"/>
      <c r="Q114" s="51"/>
      <c r="R114" s="51"/>
      <c r="S114" s="51"/>
      <c r="T114" s="51"/>
      <c r="U114" s="51"/>
      <c r="V114" s="51"/>
      <c r="W114" s="51"/>
      <c r="X114" s="51"/>
      <c r="Y114" s="51"/>
      <c r="Z114" s="51"/>
      <c r="AA114" s="51"/>
      <c r="AB114" s="51"/>
      <c r="AC114" s="51"/>
      <c r="AD114" s="51"/>
      <c r="AE114" s="51"/>
    </row>
    <row r="115" spans="11:31" x14ac:dyDescent="0.25">
      <c r="K115" s="51" t="str">
        <f t="shared" si="1"/>
        <v>-</v>
      </c>
      <c r="L115" s="51"/>
      <c r="M115" s="51"/>
      <c r="N115" s="51"/>
      <c r="O115" s="51"/>
      <c r="P115" s="51"/>
      <c r="Q115" s="51"/>
      <c r="R115" s="51"/>
      <c r="S115" s="51"/>
      <c r="T115" s="51"/>
      <c r="U115" s="51"/>
      <c r="V115" s="51"/>
      <c r="W115" s="51"/>
      <c r="X115" s="51"/>
      <c r="Y115" s="51"/>
      <c r="Z115" s="51"/>
      <c r="AA115" s="51"/>
      <c r="AB115" s="51"/>
      <c r="AC115" s="51"/>
      <c r="AD115" s="51"/>
      <c r="AE115" s="51"/>
    </row>
    <row r="116" spans="11:31" x14ac:dyDescent="0.25">
      <c r="K116" s="51" t="str">
        <f t="shared" si="1"/>
        <v>-</v>
      </c>
      <c r="L116" s="51"/>
      <c r="M116" s="51"/>
      <c r="N116" s="51"/>
      <c r="O116" s="51"/>
      <c r="P116" s="51"/>
      <c r="Q116" s="51"/>
      <c r="R116" s="51"/>
      <c r="S116" s="51"/>
      <c r="T116" s="51"/>
      <c r="U116" s="51"/>
      <c r="V116" s="51"/>
      <c r="W116" s="51"/>
      <c r="X116" s="51"/>
      <c r="Y116" s="51"/>
      <c r="Z116" s="51"/>
      <c r="AA116" s="51"/>
      <c r="AB116" s="51"/>
      <c r="AC116" s="51"/>
      <c r="AD116" s="51"/>
      <c r="AE116" s="51"/>
    </row>
    <row r="117" spans="11:31" x14ac:dyDescent="0.25">
      <c r="K117" s="51" t="str">
        <f t="shared" si="1"/>
        <v>-</v>
      </c>
      <c r="L117" s="51"/>
      <c r="M117" s="51"/>
      <c r="N117" s="51"/>
      <c r="O117" s="51"/>
      <c r="P117" s="51"/>
      <c r="Q117" s="51"/>
      <c r="R117" s="51"/>
      <c r="S117" s="51"/>
      <c r="T117" s="51"/>
      <c r="U117" s="51"/>
      <c r="V117" s="51"/>
      <c r="W117" s="51"/>
      <c r="X117" s="51"/>
      <c r="Y117" s="51"/>
      <c r="Z117" s="51"/>
      <c r="AA117" s="51"/>
      <c r="AB117" s="51"/>
      <c r="AC117" s="51"/>
      <c r="AD117" s="51"/>
      <c r="AE117" s="51"/>
    </row>
    <row r="118" spans="11:31" x14ac:dyDescent="0.25">
      <c r="K118" s="51" t="str">
        <f t="shared" si="1"/>
        <v>-</v>
      </c>
      <c r="L118" s="51"/>
      <c r="M118" s="51"/>
      <c r="N118" s="51"/>
      <c r="O118" s="51"/>
      <c r="P118" s="51"/>
      <c r="Q118" s="51"/>
      <c r="R118" s="51"/>
      <c r="S118" s="51"/>
      <c r="T118" s="51"/>
      <c r="U118" s="51"/>
      <c r="V118" s="51"/>
      <c r="W118" s="51"/>
      <c r="X118" s="51"/>
      <c r="Y118" s="51"/>
      <c r="Z118" s="51"/>
      <c r="AA118" s="51"/>
      <c r="AB118" s="51"/>
      <c r="AC118" s="51"/>
      <c r="AD118" s="51"/>
      <c r="AE118" s="51"/>
    </row>
    <row r="119" spans="11:31" x14ac:dyDescent="0.25">
      <c r="K119" s="51" t="str">
        <f t="shared" si="1"/>
        <v>-</v>
      </c>
      <c r="L119" s="51"/>
      <c r="M119" s="51"/>
      <c r="N119" s="51"/>
      <c r="O119" s="51"/>
      <c r="P119" s="51"/>
      <c r="Q119" s="51"/>
      <c r="R119" s="51"/>
      <c r="S119" s="51"/>
      <c r="T119" s="51"/>
      <c r="U119" s="51"/>
      <c r="V119" s="51"/>
      <c r="W119" s="51"/>
      <c r="X119" s="51"/>
      <c r="Y119" s="51"/>
      <c r="Z119" s="51"/>
      <c r="AA119" s="51"/>
      <c r="AB119" s="51"/>
      <c r="AC119" s="51"/>
      <c r="AD119" s="51"/>
      <c r="AE119" s="51"/>
    </row>
    <row r="120" spans="11:31" x14ac:dyDescent="0.25">
      <c r="K120" s="51" t="str">
        <f t="shared" si="1"/>
        <v>-</v>
      </c>
      <c r="L120" s="51"/>
      <c r="M120" s="51"/>
      <c r="N120" s="51"/>
      <c r="O120" s="51"/>
      <c r="P120" s="51"/>
      <c r="Q120" s="51"/>
      <c r="R120" s="51"/>
      <c r="S120" s="51"/>
      <c r="T120" s="51"/>
      <c r="U120" s="51"/>
      <c r="V120" s="51"/>
      <c r="W120" s="51"/>
      <c r="X120" s="51"/>
      <c r="Y120" s="51"/>
      <c r="Z120" s="51"/>
      <c r="AA120" s="51"/>
      <c r="AB120" s="51"/>
      <c r="AC120" s="51"/>
      <c r="AD120" s="51"/>
      <c r="AE120" s="51"/>
    </row>
    <row r="121" spans="11:31" x14ac:dyDescent="0.25">
      <c r="K121" s="51" t="str">
        <f t="shared" si="1"/>
        <v>-</v>
      </c>
      <c r="L121" s="51"/>
      <c r="M121" s="51"/>
      <c r="N121" s="51"/>
      <c r="O121" s="51"/>
      <c r="P121" s="51"/>
      <c r="Q121" s="51"/>
      <c r="R121" s="51"/>
      <c r="S121" s="51"/>
      <c r="T121" s="51"/>
      <c r="U121" s="51"/>
      <c r="V121" s="51"/>
      <c r="W121" s="51"/>
      <c r="X121" s="51"/>
      <c r="Y121" s="51"/>
      <c r="Z121" s="51"/>
      <c r="AA121" s="51"/>
      <c r="AB121" s="51"/>
      <c r="AC121" s="51"/>
      <c r="AD121" s="51"/>
      <c r="AE121" s="51"/>
    </row>
    <row r="122" spans="11:31" x14ac:dyDescent="0.25">
      <c r="K122" s="51" t="str">
        <f t="shared" si="1"/>
        <v>-</v>
      </c>
      <c r="L122" s="51"/>
      <c r="M122" s="51"/>
      <c r="N122" s="51"/>
      <c r="O122" s="51"/>
      <c r="P122" s="51"/>
      <c r="Q122" s="51"/>
      <c r="R122" s="51"/>
      <c r="S122" s="51"/>
      <c r="T122" s="51"/>
      <c r="U122" s="51"/>
      <c r="V122" s="51"/>
      <c r="W122" s="51"/>
      <c r="X122" s="51"/>
      <c r="Y122" s="51"/>
      <c r="Z122" s="51"/>
      <c r="AA122" s="51"/>
      <c r="AB122" s="51"/>
      <c r="AC122" s="51"/>
      <c r="AD122" s="51"/>
      <c r="AE122" s="51"/>
    </row>
    <row r="123" spans="11:31" x14ac:dyDescent="0.25">
      <c r="K123" s="51" t="str">
        <f t="shared" si="1"/>
        <v>-</v>
      </c>
      <c r="L123" s="51"/>
      <c r="M123" s="51"/>
      <c r="N123" s="51"/>
      <c r="O123" s="51"/>
      <c r="P123" s="51"/>
      <c r="Q123" s="51"/>
      <c r="R123" s="51"/>
      <c r="S123" s="51"/>
      <c r="T123" s="51"/>
      <c r="U123" s="51"/>
      <c r="V123" s="51"/>
      <c r="W123" s="51"/>
      <c r="X123" s="51"/>
      <c r="Y123" s="51"/>
      <c r="Z123" s="51"/>
      <c r="AA123" s="51"/>
      <c r="AB123" s="51"/>
      <c r="AC123" s="51"/>
      <c r="AD123" s="51"/>
      <c r="AE123" s="51"/>
    </row>
    <row r="124" spans="11:31" x14ac:dyDescent="0.25">
      <c r="K124" s="51" t="str">
        <f t="shared" si="1"/>
        <v>-</v>
      </c>
      <c r="L124" s="51"/>
      <c r="M124" s="51"/>
      <c r="N124" s="51"/>
      <c r="O124" s="51"/>
      <c r="P124" s="51"/>
      <c r="Q124" s="51"/>
      <c r="R124" s="51"/>
      <c r="S124" s="51"/>
      <c r="T124" s="51"/>
      <c r="U124" s="51"/>
      <c r="V124" s="51"/>
      <c r="W124" s="51"/>
      <c r="X124" s="51"/>
      <c r="Y124" s="51"/>
      <c r="Z124" s="51"/>
      <c r="AA124" s="51"/>
      <c r="AB124" s="51"/>
      <c r="AC124" s="51"/>
      <c r="AD124" s="51"/>
      <c r="AE124" s="51"/>
    </row>
    <row r="125" spans="11:31" x14ac:dyDescent="0.25">
      <c r="K125" s="51" t="str">
        <f t="shared" si="1"/>
        <v>-</v>
      </c>
      <c r="L125" s="51"/>
      <c r="M125" s="51"/>
      <c r="N125" s="51"/>
      <c r="O125" s="51"/>
      <c r="P125" s="51"/>
      <c r="Q125" s="51"/>
      <c r="R125" s="51"/>
      <c r="S125" s="51"/>
      <c r="T125" s="51"/>
      <c r="U125" s="51"/>
      <c r="V125" s="51"/>
      <c r="W125" s="51"/>
      <c r="X125" s="51"/>
      <c r="Y125" s="51"/>
      <c r="Z125" s="51"/>
      <c r="AA125" s="51"/>
      <c r="AB125" s="51"/>
      <c r="AC125" s="51"/>
      <c r="AD125" s="51"/>
      <c r="AE125" s="51"/>
    </row>
    <row r="126" spans="11:31" x14ac:dyDescent="0.25">
      <c r="K126" s="51" t="str">
        <f t="shared" si="1"/>
        <v>-</v>
      </c>
      <c r="L126" s="51"/>
      <c r="M126" s="51"/>
      <c r="N126" s="51"/>
      <c r="O126" s="51"/>
      <c r="P126" s="51"/>
      <c r="Q126" s="51"/>
      <c r="R126" s="51"/>
      <c r="S126" s="51"/>
      <c r="T126" s="51"/>
      <c r="U126" s="51"/>
      <c r="V126" s="51"/>
      <c r="W126" s="51"/>
      <c r="X126" s="51"/>
      <c r="Y126" s="51"/>
      <c r="Z126" s="51"/>
      <c r="AA126" s="51"/>
      <c r="AB126" s="51"/>
      <c r="AC126" s="51"/>
      <c r="AD126" s="51"/>
      <c r="AE126" s="51"/>
    </row>
    <row r="127" spans="11:31" x14ac:dyDescent="0.25">
      <c r="K127" s="51" t="str">
        <f t="shared" si="1"/>
        <v>-</v>
      </c>
      <c r="L127" s="51"/>
      <c r="M127" s="51"/>
      <c r="N127" s="51"/>
      <c r="O127" s="51"/>
      <c r="P127" s="51"/>
      <c r="Q127" s="51"/>
      <c r="R127" s="51"/>
      <c r="S127" s="51"/>
      <c r="T127" s="51"/>
      <c r="U127" s="51"/>
      <c r="V127" s="51"/>
      <c r="W127" s="51"/>
      <c r="X127" s="51"/>
      <c r="Y127" s="51"/>
      <c r="Z127" s="51"/>
      <c r="AA127" s="51"/>
      <c r="AB127" s="51"/>
      <c r="AC127" s="51"/>
      <c r="AD127" s="51"/>
      <c r="AE127" s="51"/>
    </row>
    <row r="128" spans="11:31" x14ac:dyDescent="0.25">
      <c r="K128" s="51" t="str">
        <f t="shared" si="1"/>
        <v>-</v>
      </c>
      <c r="L128" s="51"/>
      <c r="M128" s="51"/>
      <c r="N128" s="51"/>
      <c r="O128" s="51"/>
      <c r="P128" s="51"/>
      <c r="Q128" s="51"/>
      <c r="R128" s="51"/>
      <c r="S128" s="51"/>
      <c r="T128" s="51"/>
      <c r="U128" s="51"/>
      <c r="V128" s="51"/>
      <c r="W128" s="51"/>
      <c r="X128" s="51"/>
      <c r="Y128" s="51"/>
      <c r="Z128" s="51"/>
      <c r="AA128" s="51"/>
      <c r="AB128" s="51"/>
      <c r="AC128" s="51"/>
      <c r="AD128" s="51"/>
      <c r="AE128" s="51"/>
    </row>
    <row r="129" spans="11:31" x14ac:dyDescent="0.25">
      <c r="K129" s="51" t="str">
        <f t="shared" ref="K129:K192" si="2">CONCATENATE(H129,"-",I129)</f>
        <v>-</v>
      </c>
      <c r="L129" s="51"/>
      <c r="M129" s="51"/>
      <c r="N129" s="51"/>
      <c r="O129" s="51"/>
      <c r="P129" s="51"/>
      <c r="Q129" s="51"/>
      <c r="R129" s="51"/>
      <c r="S129" s="51"/>
      <c r="T129" s="51"/>
      <c r="U129" s="51"/>
      <c r="V129" s="51"/>
      <c r="W129" s="51"/>
      <c r="X129" s="51"/>
      <c r="Y129" s="51"/>
      <c r="Z129" s="51"/>
      <c r="AA129" s="51"/>
      <c r="AB129" s="51"/>
      <c r="AC129" s="51"/>
      <c r="AD129" s="51"/>
      <c r="AE129" s="51"/>
    </row>
    <row r="130" spans="11:31" x14ac:dyDescent="0.25">
      <c r="K130" s="51" t="str">
        <f t="shared" si="2"/>
        <v>-</v>
      </c>
      <c r="L130" s="51"/>
      <c r="M130" s="51"/>
      <c r="N130" s="51"/>
      <c r="O130" s="51"/>
      <c r="P130" s="51"/>
      <c r="Q130" s="51"/>
      <c r="R130" s="51"/>
      <c r="S130" s="51"/>
      <c r="T130" s="51"/>
      <c r="U130" s="51"/>
      <c r="V130" s="51"/>
      <c r="W130" s="51"/>
      <c r="X130" s="51"/>
      <c r="Y130" s="51"/>
      <c r="Z130" s="51"/>
      <c r="AA130" s="51"/>
      <c r="AB130" s="51"/>
      <c r="AC130" s="51"/>
      <c r="AD130" s="51"/>
      <c r="AE130" s="51"/>
    </row>
    <row r="131" spans="11:31" x14ac:dyDescent="0.25">
      <c r="K131" s="51" t="str">
        <f t="shared" si="2"/>
        <v>-</v>
      </c>
      <c r="L131" s="51"/>
      <c r="M131" s="51"/>
      <c r="N131" s="51"/>
      <c r="O131" s="51"/>
      <c r="P131" s="51"/>
      <c r="Q131" s="51"/>
      <c r="R131" s="51"/>
      <c r="S131" s="51"/>
      <c r="T131" s="51"/>
      <c r="U131" s="51"/>
      <c r="V131" s="51"/>
      <c r="W131" s="51"/>
      <c r="X131" s="51"/>
      <c r="Y131" s="51"/>
      <c r="Z131" s="51"/>
      <c r="AA131" s="51"/>
      <c r="AB131" s="51"/>
      <c r="AC131" s="51"/>
      <c r="AD131" s="51"/>
      <c r="AE131" s="51"/>
    </row>
    <row r="132" spans="11:31" x14ac:dyDescent="0.25">
      <c r="K132" s="51" t="str">
        <f t="shared" si="2"/>
        <v>-</v>
      </c>
      <c r="L132" s="51"/>
      <c r="M132" s="51"/>
      <c r="N132" s="51"/>
      <c r="O132" s="51"/>
      <c r="P132" s="51"/>
      <c r="Q132" s="51"/>
      <c r="R132" s="51"/>
      <c r="S132" s="51"/>
      <c r="T132" s="51"/>
      <c r="U132" s="51"/>
      <c r="V132" s="51"/>
      <c r="W132" s="51"/>
      <c r="X132" s="51"/>
      <c r="Y132" s="51"/>
      <c r="Z132" s="51"/>
      <c r="AA132" s="51"/>
      <c r="AB132" s="51"/>
      <c r="AC132" s="51"/>
      <c r="AD132" s="51"/>
      <c r="AE132" s="51"/>
    </row>
    <row r="133" spans="11:31" x14ac:dyDescent="0.25">
      <c r="K133" s="51" t="str">
        <f t="shared" si="2"/>
        <v>-</v>
      </c>
      <c r="L133" s="51"/>
      <c r="M133" s="51"/>
      <c r="N133" s="51"/>
      <c r="O133" s="51"/>
      <c r="P133" s="51"/>
      <c r="Q133" s="51"/>
      <c r="R133" s="51"/>
      <c r="S133" s="51"/>
      <c r="T133" s="51"/>
      <c r="U133" s="51"/>
      <c r="V133" s="51"/>
      <c r="W133" s="51"/>
      <c r="X133" s="51"/>
      <c r="Y133" s="51"/>
      <c r="Z133" s="51"/>
      <c r="AA133" s="51"/>
      <c r="AB133" s="51"/>
      <c r="AC133" s="51"/>
      <c r="AD133" s="51"/>
      <c r="AE133" s="51"/>
    </row>
    <row r="134" spans="11:31" x14ac:dyDescent="0.25">
      <c r="K134" s="51" t="str">
        <f t="shared" si="2"/>
        <v>-</v>
      </c>
      <c r="L134" s="51"/>
      <c r="M134" s="51"/>
      <c r="N134" s="51"/>
      <c r="O134" s="51"/>
      <c r="P134" s="51"/>
      <c r="Q134" s="51"/>
      <c r="R134" s="51"/>
      <c r="S134" s="51"/>
      <c r="T134" s="51"/>
      <c r="U134" s="51"/>
      <c r="V134" s="51"/>
      <c r="W134" s="51"/>
      <c r="X134" s="51"/>
      <c r="Y134" s="51"/>
      <c r="Z134" s="51"/>
      <c r="AA134" s="51"/>
      <c r="AB134" s="51"/>
      <c r="AC134" s="51"/>
      <c r="AD134" s="51"/>
      <c r="AE134" s="51"/>
    </row>
    <row r="135" spans="11:31" x14ac:dyDescent="0.25">
      <c r="K135" s="51" t="str">
        <f t="shared" si="2"/>
        <v>-</v>
      </c>
      <c r="L135" s="51"/>
      <c r="M135" s="51"/>
      <c r="N135" s="51"/>
      <c r="O135" s="51"/>
      <c r="P135" s="51"/>
      <c r="Q135" s="51"/>
      <c r="R135" s="51"/>
      <c r="S135" s="51"/>
      <c r="T135" s="51"/>
      <c r="U135" s="51"/>
      <c r="V135" s="51"/>
      <c r="W135" s="51"/>
      <c r="X135" s="51"/>
      <c r="Y135" s="51"/>
      <c r="Z135" s="51"/>
      <c r="AA135" s="51"/>
      <c r="AB135" s="51"/>
      <c r="AC135" s="51"/>
      <c r="AD135" s="51"/>
      <c r="AE135" s="51"/>
    </row>
    <row r="136" spans="11:31" x14ac:dyDescent="0.25">
      <c r="K136" s="51" t="str">
        <f t="shared" si="2"/>
        <v>-</v>
      </c>
      <c r="L136" s="51"/>
      <c r="M136" s="51"/>
      <c r="N136" s="51"/>
      <c r="O136" s="51"/>
      <c r="P136" s="51"/>
      <c r="Q136" s="51"/>
      <c r="R136" s="51"/>
      <c r="S136" s="51"/>
      <c r="T136" s="51"/>
      <c r="U136" s="51"/>
      <c r="V136" s="51"/>
      <c r="W136" s="51"/>
      <c r="X136" s="51"/>
      <c r="Y136" s="51"/>
      <c r="Z136" s="51"/>
      <c r="AA136" s="51"/>
      <c r="AB136" s="51"/>
      <c r="AC136" s="51"/>
      <c r="AD136" s="51"/>
      <c r="AE136" s="51"/>
    </row>
    <row r="137" spans="11:31" x14ac:dyDescent="0.25">
      <c r="K137" s="51" t="str">
        <f t="shared" si="2"/>
        <v>-</v>
      </c>
      <c r="L137" s="51"/>
      <c r="M137" s="51"/>
      <c r="N137" s="51"/>
      <c r="O137" s="51"/>
      <c r="P137" s="51"/>
      <c r="Q137" s="51"/>
      <c r="R137" s="51"/>
      <c r="S137" s="51"/>
      <c r="T137" s="51"/>
      <c r="U137" s="51"/>
      <c r="V137" s="51"/>
      <c r="W137" s="51"/>
      <c r="X137" s="51"/>
      <c r="Y137" s="51"/>
      <c r="Z137" s="51"/>
      <c r="AA137" s="51"/>
      <c r="AB137" s="51"/>
      <c r="AC137" s="51"/>
      <c r="AD137" s="51"/>
      <c r="AE137" s="51"/>
    </row>
    <row r="138" spans="11:31" x14ac:dyDescent="0.25">
      <c r="K138" s="51" t="str">
        <f t="shared" si="2"/>
        <v>-</v>
      </c>
      <c r="L138" s="51"/>
      <c r="M138" s="51"/>
      <c r="N138" s="51"/>
      <c r="O138" s="51"/>
      <c r="P138" s="51"/>
      <c r="Q138" s="51"/>
      <c r="R138" s="51"/>
      <c r="S138" s="51"/>
      <c r="T138" s="51"/>
      <c r="U138" s="51"/>
      <c r="V138" s="51"/>
      <c r="W138" s="51"/>
      <c r="X138" s="51"/>
      <c r="Y138" s="51"/>
      <c r="Z138" s="51"/>
      <c r="AA138" s="51"/>
      <c r="AB138" s="51"/>
      <c r="AC138" s="51"/>
      <c r="AD138" s="51"/>
      <c r="AE138" s="51"/>
    </row>
    <row r="139" spans="11:31" x14ac:dyDescent="0.25">
      <c r="K139" s="51" t="str">
        <f t="shared" si="2"/>
        <v>-</v>
      </c>
      <c r="L139" s="51"/>
      <c r="M139" s="51"/>
      <c r="N139" s="51"/>
      <c r="O139" s="51"/>
      <c r="P139" s="51"/>
      <c r="Q139" s="51"/>
      <c r="R139" s="51"/>
      <c r="S139" s="51"/>
      <c r="T139" s="51"/>
      <c r="U139" s="51"/>
      <c r="V139" s="51"/>
      <c r="W139" s="51"/>
      <c r="X139" s="51"/>
      <c r="Y139" s="51"/>
      <c r="Z139" s="51"/>
      <c r="AA139" s="51"/>
      <c r="AB139" s="51"/>
      <c r="AC139" s="51"/>
      <c r="AD139" s="51"/>
      <c r="AE139" s="51"/>
    </row>
    <row r="140" spans="11:31" x14ac:dyDescent="0.25">
      <c r="K140" s="51" t="str">
        <f t="shared" si="2"/>
        <v>-</v>
      </c>
      <c r="L140" s="51"/>
      <c r="M140" s="51"/>
      <c r="N140" s="51"/>
      <c r="O140" s="51"/>
      <c r="P140" s="51"/>
      <c r="Q140" s="51"/>
      <c r="R140" s="51"/>
      <c r="S140" s="51"/>
      <c r="T140" s="51"/>
      <c r="U140" s="51"/>
      <c r="V140" s="51"/>
      <c r="W140" s="51"/>
      <c r="X140" s="51"/>
      <c r="Y140" s="51"/>
      <c r="Z140" s="51"/>
      <c r="AA140" s="51"/>
      <c r="AB140" s="51"/>
      <c r="AC140" s="51"/>
      <c r="AD140" s="51"/>
      <c r="AE140" s="51"/>
    </row>
    <row r="141" spans="11:31" x14ac:dyDescent="0.25">
      <c r="K141" s="51" t="str">
        <f t="shared" si="2"/>
        <v>-</v>
      </c>
      <c r="L141" s="51"/>
      <c r="M141" s="51"/>
      <c r="N141" s="51"/>
      <c r="O141" s="51"/>
      <c r="P141" s="51"/>
      <c r="Q141" s="51"/>
      <c r="R141" s="51"/>
      <c r="S141" s="51"/>
      <c r="T141" s="51"/>
      <c r="U141" s="51"/>
      <c r="V141" s="51"/>
      <c r="W141" s="51"/>
      <c r="X141" s="51"/>
      <c r="Y141" s="51"/>
      <c r="Z141" s="51"/>
      <c r="AA141" s="51"/>
      <c r="AB141" s="51"/>
      <c r="AC141" s="51"/>
      <c r="AD141" s="51"/>
      <c r="AE141" s="51"/>
    </row>
    <row r="142" spans="11:31" x14ac:dyDescent="0.25">
      <c r="K142" s="51" t="str">
        <f t="shared" si="2"/>
        <v>-</v>
      </c>
      <c r="L142" s="51"/>
      <c r="M142" s="51"/>
      <c r="N142" s="51"/>
      <c r="O142" s="51"/>
      <c r="P142" s="51"/>
      <c r="Q142" s="51"/>
      <c r="R142" s="51"/>
      <c r="S142" s="51"/>
      <c r="T142" s="51"/>
      <c r="U142" s="51"/>
      <c r="V142" s="51"/>
      <c r="W142" s="51"/>
      <c r="X142" s="51"/>
      <c r="Y142" s="51"/>
      <c r="Z142" s="51"/>
      <c r="AA142" s="51"/>
      <c r="AB142" s="51"/>
      <c r="AC142" s="51"/>
      <c r="AD142" s="51"/>
      <c r="AE142" s="51"/>
    </row>
    <row r="143" spans="11:31" x14ac:dyDescent="0.25">
      <c r="K143" s="51" t="str">
        <f t="shared" si="2"/>
        <v>-</v>
      </c>
      <c r="L143" s="51"/>
      <c r="M143" s="51"/>
      <c r="N143" s="51"/>
      <c r="O143" s="51"/>
      <c r="P143" s="51"/>
      <c r="Q143" s="51"/>
      <c r="R143" s="51"/>
      <c r="S143" s="51"/>
      <c r="T143" s="51"/>
      <c r="U143" s="51"/>
      <c r="V143" s="51"/>
      <c r="W143" s="51"/>
      <c r="X143" s="51"/>
      <c r="Y143" s="51"/>
      <c r="Z143" s="51"/>
      <c r="AA143" s="51"/>
      <c r="AB143" s="51"/>
      <c r="AC143" s="51"/>
      <c r="AD143" s="51"/>
      <c r="AE143" s="51"/>
    </row>
    <row r="144" spans="11:31" x14ac:dyDescent="0.25">
      <c r="K144" s="51" t="str">
        <f t="shared" si="2"/>
        <v>-</v>
      </c>
      <c r="L144" s="51"/>
      <c r="M144" s="51"/>
      <c r="N144" s="51"/>
      <c r="O144" s="51"/>
      <c r="P144" s="51"/>
      <c r="Q144" s="51"/>
      <c r="R144" s="51"/>
      <c r="S144" s="51"/>
      <c r="T144" s="51"/>
      <c r="U144" s="51"/>
      <c r="V144" s="51"/>
      <c r="W144" s="51"/>
      <c r="X144" s="51"/>
      <c r="Y144" s="51"/>
      <c r="Z144" s="51"/>
      <c r="AA144" s="51"/>
      <c r="AB144" s="51"/>
      <c r="AC144" s="51"/>
      <c r="AD144" s="51"/>
      <c r="AE144" s="51"/>
    </row>
    <row r="145" spans="11:31" x14ac:dyDescent="0.25">
      <c r="K145" s="51" t="str">
        <f t="shared" si="2"/>
        <v>-</v>
      </c>
      <c r="L145" s="51"/>
      <c r="M145" s="51"/>
      <c r="N145" s="51"/>
      <c r="O145" s="51"/>
      <c r="P145" s="51"/>
      <c r="Q145" s="51"/>
      <c r="R145" s="51"/>
      <c r="S145" s="51"/>
      <c r="T145" s="51"/>
      <c r="U145" s="51"/>
      <c r="V145" s="51"/>
      <c r="W145" s="51"/>
      <c r="X145" s="51"/>
      <c r="Y145" s="51"/>
      <c r="Z145" s="51"/>
      <c r="AA145" s="51"/>
      <c r="AB145" s="51"/>
      <c r="AC145" s="51"/>
      <c r="AD145" s="51"/>
      <c r="AE145" s="51"/>
    </row>
    <row r="146" spans="11:31" x14ac:dyDescent="0.25">
      <c r="K146" s="51" t="str">
        <f t="shared" si="2"/>
        <v>-</v>
      </c>
      <c r="L146" s="51"/>
      <c r="M146" s="51"/>
      <c r="N146" s="51"/>
      <c r="O146" s="51"/>
      <c r="P146" s="51"/>
      <c r="Q146" s="51"/>
      <c r="R146" s="51"/>
      <c r="S146" s="51"/>
      <c r="T146" s="51"/>
      <c r="U146" s="51"/>
      <c r="V146" s="51"/>
      <c r="W146" s="51"/>
      <c r="X146" s="51"/>
      <c r="Y146" s="51"/>
      <c r="Z146" s="51"/>
      <c r="AA146" s="51"/>
      <c r="AB146" s="51"/>
      <c r="AC146" s="51"/>
      <c r="AD146" s="51"/>
      <c r="AE146" s="51"/>
    </row>
    <row r="147" spans="11:31" x14ac:dyDescent="0.25">
      <c r="K147" s="51" t="str">
        <f t="shared" si="2"/>
        <v>-</v>
      </c>
      <c r="L147" s="51"/>
      <c r="M147" s="51"/>
      <c r="N147" s="51"/>
      <c r="O147" s="51"/>
      <c r="P147" s="51"/>
      <c r="Q147" s="51"/>
      <c r="R147" s="51"/>
      <c r="S147" s="51"/>
      <c r="T147" s="51"/>
      <c r="U147" s="51"/>
      <c r="V147" s="51"/>
      <c r="W147" s="51"/>
      <c r="X147" s="51"/>
      <c r="Y147" s="51"/>
      <c r="Z147" s="51"/>
      <c r="AA147" s="51"/>
      <c r="AB147" s="51"/>
      <c r="AC147" s="51"/>
      <c r="AD147" s="51"/>
      <c r="AE147" s="51"/>
    </row>
    <row r="148" spans="11:31" x14ac:dyDescent="0.25">
      <c r="K148" s="51" t="str">
        <f t="shared" si="2"/>
        <v>-</v>
      </c>
      <c r="L148" s="51"/>
      <c r="M148" s="51"/>
      <c r="N148" s="51"/>
      <c r="O148" s="51"/>
      <c r="P148" s="51"/>
      <c r="Q148" s="51"/>
      <c r="R148" s="51"/>
      <c r="S148" s="51"/>
      <c r="T148" s="51"/>
      <c r="U148" s="51"/>
      <c r="V148" s="51"/>
      <c r="W148" s="51"/>
      <c r="X148" s="51"/>
      <c r="Y148" s="51"/>
      <c r="Z148" s="51"/>
      <c r="AA148" s="51"/>
      <c r="AB148" s="51"/>
      <c r="AC148" s="51"/>
      <c r="AD148" s="51"/>
      <c r="AE148" s="51"/>
    </row>
    <row r="149" spans="11:31" x14ac:dyDescent="0.25">
      <c r="K149" s="51" t="str">
        <f t="shared" si="2"/>
        <v>-</v>
      </c>
      <c r="L149" s="51"/>
      <c r="M149" s="51"/>
      <c r="N149" s="51"/>
      <c r="O149" s="51"/>
      <c r="P149" s="51"/>
      <c r="Q149" s="51"/>
      <c r="R149" s="51"/>
      <c r="S149" s="51"/>
      <c r="T149" s="51"/>
      <c r="U149" s="51"/>
      <c r="V149" s="51"/>
      <c r="W149" s="51"/>
      <c r="X149" s="51"/>
      <c r="Y149" s="51"/>
      <c r="Z149" s="51"/>
      <c r="AA149" s="51"/>
      <c r="AB149" s="51"/>
      <c r="AC149" s="51"/>
      <c r="AD149" s="51"/>
      <c r="AE149" s="51"/>
    </row>
    <row r="150" spans="11:31" x14ac:dyDescent="0.25">
      <c r="K150" s="51" t="str">
        <f t="shared" si="2"/>
        <v>-</v>
      </c>
      <c r="L150" s="51"/>
      <c r="M150" s="51"/>
      <c r="N150" s="51"/>
      <c r="O150" s="51"/>
      <c r="P150" s="51"/>
      <c r="Q150" s="51"/>
      <c r="R150" s="51"/>
      <c r="S150" s="51"/>
      <c r="T150" s="51"/>
      <c r="U150" s="51"/>
      <c r="V150" s="51"/>
      <c r="W150" s="51"/>
      <c r="X150" s="51"/>
      <c r="Y150" s="51"/>
      <c r="Z150" s="51"/>
      <c r="AA150" s="51"/>
      <c r="AB150" s="51"/>
      <c r="AC150" s="51"/>
      <c r="AD150" s="51"/>
      <c r="AE150" s="51"/>
    </row>
    <row r="151" spans="11:31" x14ac:dyDescent="0.25">
      <c r="K151" s="51" t="str">
        <f t="shared" si="2"/>
        <v>-</v>
      </c>
      <c r="L151" s="51"/>
      <c r="M151" s="51"/>
      <c r="N151" s="51"/>
      <c r="O151" s="51"/>
      <c r="P151" s="51"/>
      <c r="Q151" s="51"/>
      <c r="R151" s="51"/>
      <c r="S151" s="51"/>
      <c r="T151" s="51"/>
      <c r="U151" s="51"/>
      <c r="V151" s="51"/>
      <c r="W151" s="51"/>
      <c r="X151" s="51"/>
      <c r="Y151" s="51"/>
      <c r="Z151" s="51"/>
      <c r="AA151" s="51"/>
      <c r="AB151" s="51"/>
      <c r="AC151" s="51"/>
      <c r="AD151" s="51"/>
      <c r="AE151" s="51"/>
    </row>
    <row r="152" spans="11:31" x14ac:dyDescent="0.25">
      <c r="K152" s="51" t="str">
        <f t="shared" si="2"/>
        <v>-</v>
      </c>
      <c r="L152" s="51"/>
      <c r="M152" s="51"/>
      <c r="N152" s="51"/>
      <c r="O152" s="51"/>
      <c r="P152" s="51"/>
      <c r="Q152" s="51"/>
      <c r="R152" s="51"/>
      <c r="S152" s="51"/>
      <c r="T152" s="51"/>
      <c r="U152" s="51"/>
      <c r="V152" s="51"/>
      <c r="W152" s="51"/>
      <c r="X152" s="51"/>
      <c r="Y152" s="51"/>
      <c r="Z152" s="51"/>
      <c r="AA152" s="51"/>
      <c r="AB152" s="51"/>
      <c r="AC152" s="51"/>
      <c r="AD152" s="51"/>
      <c r="AE152" s="51"/>
    </row>
    <row r="153" spans="11:31" x14ac:dyDescent="0.25">
      <c r="K153" s="51" t="str">
        <f t="shared" si="2"/>
        <v>-</v>
      </c>
      <c r="L153" s="51"/>
      <c r="M153" s="51"/>
      <c r="N153" s="51"/>
      <c r="O153" s="51"/>
      <c r="P153" s="51"/>
      <c r="Q153" s="51"/>
      <c r="R153" s="51"/>
      <c r="S153" s="51"/>
      <c r="T153" s="51"/>
      <c r="U153" s="51"/>
      <c r="V153" s="51"/>
      <c r="W153" s="51"/>
      <c r="X153" s="51"/>
      <c r="Y153" s="51"/>
      <c r="Z153" s="51"/>
      <c r="AA153" s="51"/>
      <c r="AB153" s="51"/>
      <c r="AC153" s="51"/>
      <c r="AD153" s="51"/>
      <c r="AE153" s="51"/>
    </row>
    <row r="154" spans="11:31" x14ac:dyDescent="0.25">
      <c r="K154" s="51" t="str">
        <f t="shared" si="2"/>
        <v>-</v>
      </c>
      <c r="L154" s="51"/>
      <c r="M154" s="51"/>
      <c r="N154" s="51"/>
      <c r="O154" s="51"/>
      <c r="P154" s="51"/>
      <c r="Q154" s="51"/>
      <c r="R154" s="51"/>
      <c r="S154" s="51"/>
      <c r="T154" s="51"/>
      <c r="U154" s="51"/>
      <c r="V154" s="51"/>
      <c r="W154" s="51"/>
      <c r="X154" s="51"/>
      <c r="Y154" s="51"/>
      <c r="Z154" s="51"/>
      <c r="AA154" s="51"/>
      <c r="AB154" s="51"/>
      <c r="AC154" s="51"/>
      <c r="AD154" s="51"/>
      <c r="AE154" s="51"/>
    </row>
    <row r="155" spans="11:31" x14ac:dyDescent="0.25">
      <c r="K155" s="51" t="str">
        <f t="shared" si="2"/>
        <v>-</v>
      </c>
      <c r="L155" s="51"/>
      <c r="M155" s="51"/>
      <c r="N155" s="51"/>
      <c r="O155" s="51"/>
      <c r="P155" s="51"/>
      <c r="Q155" s="51"/>
      <c r="R155" s="51"/>
      <c r="S155" s="51"/>
      <c r="T155" s="51"/>
      <c r="U155" s="51"/>
      <c r="V155" s="51"/>
      <c r="W155" s="51"/>
      <c r="X155" s="51"/>
      <c r="Y155" s="51"/>
      <c r="Z155" s="51"/>
      <c r="AA155" s="51"/>
      <c r="AB155" s="51"/>
      <c r="AC155" s="51"/>
      <c r="AD155" s="51"/>
      <c r="AE155" s="51"/>
    </row>
    <row r="156" spans="11:31" x14ac:dyDescent="0.25">
      <c r="K156" s="51" t="str">
        <f t="shared" si="2"/>
        <v>-</v>
      </c>
      <c r="L156" s="51"/>
      <c r="M156" s="51"/>
      <c r="N156" s="51"/>
      <c r="O156" s="51"/>
      <c r="P156" s="51"/>
      <c r="Q156" s="51"/>
      <c r="R156" s="51"/>
      <c r="S156" s="51"/>
      <c r="T156" s="51"/>
      <c r="U156" s="51"/>
      <c r="V156" s="51"/>
      <c r="W156" s="51"/>
      <c r="X156" s="51"/>
      <c r="Y156" s="51"/>
      <c r="Z156" s="51"/>
      <c r="AA156" s="51"/>
      <c r="AB156" s="51"/>
      <c r="AC156" s="51"/>
      <c r="AD156" s="51"/>
      <c r="AE156" s="51"/>
    </row>
    <row r="157" spans="11:31" x14ac:dyDescent="0.25">
      <c r="K157" s="51" t="str">
        <f t="shared" si="2"/>
        <v>-</v>
      </c>
      <c r="L157" s="51"/>
      <c r="M157" s="51"/>
      <c r="N157" s="51"/>
      <c r="O157" s="51"/>
      <c r="P157" s="51"/>
      <c r="Q157" s="51"/>
      <c r="R157" s="51"/>
      <c r="S157" s="51"/>
      <c r="T157" s="51"/>
      <c r="U157" s="51"/>
      <c r="V157" s="51"/>
      <c r="W157" s="51"/>
      <c r="X157" s="51"/>
      <c r="Y157" s="51"/>
      <c r="Z157" s="51"/>
      <c r="AA157" s="51"/>
      <c r="AB157" s="51"/>
      <c r="AC157" s="51"/>
      <c r="AD157" s="51"/>
      <c r="AE157" s="51"/>
    </row>
    <row r="158" spans="11:31" x14ac:dyDescent="0.25">
      <c r="K158" s="51" t="str">
        <f t="shared" si="2"/>
        <v>-</v>
      </c>
      <c r="L158" s="51"/>
      <c r="M158" s="51"/>
      <c r="N158" s="51"/>
      <c r="O158" s="51"/>
      <c r="P158" s="51"/>
      <c r="Q158" s="51"/>
      <c r="R158" s="51"/>
      <c r="S158" s="51"/>
      <c r="T158" s="51"/>
      <c r="U158" s="51"/>
      <c r="V158" s="51"/>
      <c r="W158" s="51"/>
      <c r="X158" s="51"/>
      <c r="Y158" s="51"/>
      <c r="Z158" s="51"/>
      <c r="AA158" s="51"/>
      <c r="AB158" s="51"/>
      <c r="AC158" s="51"/>
      <c r="AD158" s="51"/>
      <c r="AE158" s="51"/>
    </row>
    <row r="159" spans="11:31" x14ac:dyDescent="0.25">
      <c r="K159" s="51" t="str">
        <f t="shared" si="2"/>
        <v>-</v>
      </c>
      <c r="L159" s="51"/>
      <c r="M159" s="51"/>
      <c r="N159" s="51"/>
      <c r="O159" s="51"/>
      <c r="P159" s="51"/>
      <c r="Q159" s="51"/>
      <c r="R159" s="51"/>
      <c r="S159" s="51"/>
      <c r="T159" s="51"/>
      <c r="U159" s="51"/>
      <c r="V159" s="51"/>
      <c r="W159" s="51"/>
      <c r="X159" s="51"/>
      <c r="Y159" s="51"/>
      <c r="Z159" s="51"/>
      <c r="AA159" s="51"/>
      <c r="AB159" s="51"/>
      <c r="AC159" s="51"/>
      <c r="AD159" s="51"/>
      <c r="AE159" s="51"/>
    </row>
    <row r="160" spans="11:31" x14ac:dyDescent="0.25">
      <c r="K160" s="51" t="str">
        <f t="shared" si="2"/>
        <v>-</v>
      </c>
      <c r="L160" s="51"/>
      <c r="M160" s="51"/>
      <c r="N160" s="51"/>
      <c r="O160" s="51"/>
      <c r="P160" s="51"/>
      <c r="Q160" s="51"/>
      <c r="R160" s="51"/>
      <c r="S160" s="51"/>
      <c r="T160" s="51"/>
      <c r="U160" s="51"/>
      <c r="V160" s="51"/>
      <c r="W160" s="51"/>
      <c r="X160" s="51"/>
      <c r="Y160" s="51"/>
      <c r="Z160" s="51"/>
      <c r="AA160" s="51"/>
      <c r="AB160" s="51"/>
      <c r="AC160" s="51"/>
      <c r="AD160" s="51"/>
      <c r="AE160" s="51"/>
    </row>
    <row r="161" spans="11:31" x14ac:dyDescent="0.25">
      <c r="K161" s="51" t="str">
        <f t="shared" si="2"/>
        <v>-</v>
      </c>
      <c r="L161" s="51"/>
      <c r="M161" s="51"/>
      <c r="N161" s="51"/>
      <c r="O161" s="51"/>
      <c r="P161" s="51"/>
      <c r="Q161" s="51"/>
      <c r="R161" s="51"/>
      <c r="S161" s="51"/>
      <c r="T161" s="51"/>
      <c r="U161" s="51"/>
      <c r="V161" s="51"/>
      <c r="W161" s="51"/>
      <c r="X161" s="51"/>
      <c r="Y161" s="51"/>
      <c r="Z161" s="51"/>
      <c r="AA161" s="51"/>
      <c r="AB161" s="51"/>
      <c r="AC161" s="51"/>
      <c r="AD161" s="51"/>
      <c r="AE161" s="51"/>
    </row>
    <row r="162" spans="11:31" x14ac:dyDescent="0.25">
      <c r="K162" s="51" t="str">
        <f t="shared" si="2"/>
        <v>-</v>
      </c>
      <c r="L162" s="51"/>
      <c r="M162" s="51"/>
      <c r="N162" s="51"/>
      <c r="O162" s="51"/>
      <c r="P162" s="51"/>
      <c r="Q162" s="51"/>
      <c r="R162" s="51"/>
      <c r="S162" s="51"/>
      <c r="T162" s="51"/>
      <c r="U162" s="51"/>
      <c r="V162" s="51"/>
      <c r="W162" s="51"/>
      <c r="X162" s="51"/>
      <c r="Y162" s="51"/>
      <c r="Z162" s="51"/>
      <c r="AA162" s="51"/>
      <c r="AB162" s="51"/>
      <c r="AC162" s="51"/>
      <c r="AD162" s="51"/>
      <c r="AE162" s="51"/>
    </row>
    <row r="163" spans="11:31" x14ac:dyDescent="0.25">
      <c r="K163" s="51" t="str">
        <f t="shared" si="2"/>
        <v>-</v>
      </c>
      <c r="L163" s="51"/>
      <c r="M163" s="51"/>
      <c r="N163" s="51"/>
      <c r="O163" s="51"/>
      <c r="P163" s="51"/>
      <c r="Q163" s="51"/>
      <c r="R163" s="51"/>
      <c r="S163" s="51"/>
      <c r="T163" s="51"/>
      <c r="U163" s="51"/>
      <c r="V163" s="51"/>
      <c r="W163" s="51"/>
      <c r="X163" s="51"/>
      <c r="Y163" s="51"/>
      <c r="Z163" s="51"/>
      <c r="AA163" s="51"/>
      <c r="AB163" s="51"/>
      <c r="AC163" s="51"/>
      <c r="AD163" s="51"/>
      <c r="AE163" s="51"/>
    </row>
    <row r="164" spans="11:31" x14ac:dyDescent="0.25">
      <c r="K164" s="51" t="str">
        <f t="shared" si="2"/>
        <v>-</v>
      </c>
      <c r="L164" s="51"/>
      <c r="M164" s="51"/>
      <c r="N164" s="51"/>
      <c r="O164" s="51"/>
      <c r="P164" s="51"/>
      <c r="Q164" s="51"/>
      <c r="R164" s="51"/>
      <c r="S164" s="51"/>
      <c r="T164" s="51"/>
      <c r="U164" s="51"/>
      <c r="V164" s="51"/>
      <c r="W164" s="51"/>
      <c r="X164" s="51"/>
      <c r="Y164" s="51"/>
      <c r="Z164" s="51"/>
      <c r="AA164" s="51"/>
      <c r="AB164" s="51"/>
      <c r="AC164" s="51"/>
      <c r="AD164" s="51"/>
      <c r="AE164" s="51"/>
    </row>
    <row r="165" spans="11:31" x14ac:dyDescent="0.25">
      <c r="K165" s="51" t="str">
        <f t="shared" si="2"/>
        <v>-</v>
      </c>
      <c r="L165" s="51"/>
      <c r="M165" s="51"/>
      <c r="N165" s="51"/>
      <c r="O165" s="51"/>
      <c r="P165" s="51"/>
      <c r="Q165" s="51"/>
      <c r="R165" s="51"/>
      <c r="S165" s="51"/>
      <c r="T165" s="51"/>
      <c r="U165" s="51"/>
      <c r="V165" s="51"/>
      <c r="W165" s="51"/>
      <c r="X165" s="51"/>
      <c r="Y165" s="51"/>
      <c r="Z165" s="51"/>
      <c r="AA165" s="51"/>
      <c r="AB165" s="51"/>
      <c r="AC165" s="51"/>
      <c r="AD165" s="51"/>
      <c r="AE165" s="51"/>
    </row>
    <row r="166" spans="11:31" x14ac:dyDescent="0.25">
      <c r="K166" s="51" t="str">
        <f t="shared" si="2"/>
        <v>-</v>
      </c>
      <c r="L166" s="51"/>
      <c r="M166" s="51"/>
      <c r="N166" s="51"/>
      <c r="O166" s="51"/>
      <c r="P166" s="51"/>
      <c r="Q166" s="51"/>
      <c r="R166" s="51"/>
      <c r="S166" s="51"/>
      <c r="T166" s="51"/>
      <c r="U166" s="51"/>
      <c r="V166" s="51"/>
      <c r="W166" s="51"/>
      <c r="X166" s="51"/>
      <c r="Y166" s="51"/>
      <c r="Z166" s="51"/>
      <c r="AA166" s="51"/>
      <c r="AB166" s="51"/>
      <c r="AC166" s="51"/>
      <c r="AD166" s="51"/>
      <c r="AE166" s="51"/>
    </row>
    <row r="167" spans="11:31" x14ac:dyDescent="0.25">
      <c r="K167" s="51" t="str">
        <f t="shared" si="2"/>
        <v>-</v>
      </c>
      <c r="L167" s="51"/>
      <c r="M167" s="51"/>
      <c r="N167" s="51"/>
      <c r="O167" s="51"/>
      <c r="P167" s="51"/>
      <c r="Q167" s="51"/>
      <c r="R167" s="51"/>
      <c r="S167" s="51"/>
      <c r="T167" s="51"/>
      <c r="U167" s="51"/>
      <c r="V167" s="51"/>
      <c r="W167" s="51"/>
      <c r="X167" s="51"/>
      <c r="Y167" s="51"/>
      <c r="Z167" s="51"/>
      <c r="AA167" s="51"/>
      <c r="AB167" s="51"/>
      <c r="AC167" s="51"/>
      <c r="AD167" s="51"/>
      <c r="AE167" s="51"/>
    </row>
    <row r="168" spans="11:31" x14ac:dyDescent="0.25">
      <c r="K168" s="51" t="str">
        <f t="shared" si="2"/>
        <v>-</v>
      </c>
      <c r="L168" s="51"/>
      <c r="M168" s="51"/>
      <c r="N168" s="51"/>
      <c r="O168" s="51"/>
      <c r="P168" s="51"/>
      <c r="Q168" s="51"/>
      <c r="R168" s="51"/>
      <c r="S168" s="51"/>
      <c r="T168" s="51"/>
      <c r="U168" s="51"/>
      <c r="V168" s="51"/>
      <c r="W168" s="51"/>
      <c r="X168" s="51"/>
      <c r="Y168" s="51"/>
      <c r="Z168" s="51"/>
      <c r="AA168" s="51"/>
      <c r="AB168" s="51"/>
      <c r="AC168" s="51"/>
      <c r="AD168" s="51"/>
      <c r="AE168" s="51"/>
    </row>
    <row r="169" spans="11:31" x14ac:dyDescent="0.25">
      <c r="K169" s="51" t="str">
        <f t="shared" si="2"/>
        <v>-</v>
      </c>
      <c r="L169" s="51"/>
      <c r="M169" s="51"/>
      <c r="N169" s="51"/>
      <c r="O169" s="51"/>
      <c r="P169" s="51"/>
      <c r="Q169" s="51"/>
      <c r="R169" s="51"/>
      <c r="S169" s="51"/>
      <c r="T169" s="51"/>
      <c r="U169" s="51"/>
      <c r="V169" s="51"/>
      <c r="W169" s="51"/>
      <c r="X169" s="51"/>
      <c r="Y169" s="51"/>
      <c r="Z169" s="51"/>
      <c r="AA169" s="51"/>
      <c r="AB169" s="51"/>
      <c r="AC169" s="51"/>
      <c r="AD169" s="51"/>
      <c r="AE169" s="51"/>
    </row>
    <row r="170" spans="11:31" x14ac:dyDescent="0.25">
      <c r="K170" s="51" t="str">
        <f t="shared" si="2"/>
        <v>-</v>
      </c>
      <c r="L170" s="51"/>
      <c r="M170" s="51"/>
      <c r="N170" s="51"/>
      <c r="O170" s="51"/>
      <c r="P170" s="51"/>
      <c r="Q170" s="51"/>
      <c r="R170" s="51"/>
      <c r="S170" s="51"/>
      <c r="T170" s="51"/>
      <c r="U170" s="51"/>
      <c r="V170" s="51"/>
      <c r="W170" s="51"/>
      <c r="X170" s="51"/>
      <c r="Y170" s="51"/>
      <c r="Z170" s="51"/>
      <c r="AA170" s="51"/>
      <c r="AB170" s="51"/>
      <c r="AC170" s="51"/>
      <c r="AD170" s="51"/>
      <c r="AE170" s="51"/>
    </row>
    <row r="171" spans="11:31" x14ac:dyDescent="0.25">
      <c r="K171" s="51" t="str">
        <f t="shared" si="2"/>
        <v>-</v>
      </c>
      <c r="L171" s="51"/>
      <c r="M171" s="51"/>
      <c r="N171" s="51"/>
      <c r="O171" s="51"/>
      <c r="P171" s="51"/>
      <c r="Q171" s="51"/>
      <c r="R171" s="51"/>
      <c r="S171" s="51"/>
      <c r="T171" s="51"/>
      <c r="U171" s="51"/>
      <c r="V171" s="51"/>
      <c r="W171" s="51"/>
      <c r="X171" s="51"/>
      <c r="Y171" s="51"/>
      <c r="Z171" s="51"/>
      <c r="AA171" s="51"/>
      <c r="AB171" s="51"/>
      <c r="AC171" s="51"/>
      <c r="AD171" s="51"/>
      <c r="AE171" s="51"/>
    </row>
    <row r="172" spans="11:31" x14ac:dyDescent="0.25">
      <c r="K172" s="51" t="str">
        <f t="shared" si="2"/>
        <v>-</v>
      </c>
      <c r="L172" s="51"/>
      <c r="M172" s="51"/>
      <c r="N172" s="51"/>
      <c r="O172" s="51"/>
      <c r="P172" s="51"/>
      <c r="Q172" s="51"/>
      <c r="R172" s="51"/>
      <c r="S172" s="51"/>
      <c r="T172" s="51"/>
      <c r="U172" s="51"/>
      <c r="V172" s="51"/>
      <c r="W172" s="51"/>
      <c r="X172" s="51"/>
      <c r="Y172" s="51"/>
      <c r="Z172" s="51"/>
      <c r="AA172" s="51"/>
      <c r="AB172" s="51"/>
      <c r="AC172" s="51"/>
      <c r="AD172" s="51"/>
      <c r="AE172" s="51"/>
    </row>
    <row r="173" spans="11:31" x14ac:dyDescent="0.25">
      <c r="K173" s="51" t="str">
        <f t="shared" si="2"/>
        <v>-</v>
      </c>
      <c r="L173" s="51"/>
      <c r="M173" s="51"/>
      <c r="N173" s="51"/>
      <c r="O173" s="51"/>
      <c r="P173" s="51"/>
      <c r="Q173" s="51"/>
      <c r="R173" s="51"/>
      <c r="S173" s="51"/>
      <c r="T173" s="51"/>
      <c r="U173" s="51"/>
      <c r="V173" s="51"/>
      <c r="W173" s="51"/>
      <c r="X173" s="51"/>
      <c r="Y173" s="51"/>
      <c r="Z173" s="51"/>
      <c r="AA173" s="51"/>
      <c r="AB173" s="51"/>
      <c r="AC173" s="51"/>
      <c r="AD173" s="51"/>
      <c r="AE173" s="51"/>
    </row>
    <row r="174" spans="11:31" x14ac:dyDescent="0.25">
      <c r="K174" s="51" t="str">
        <f t="shared" si="2"/>
        <v>-</v>
      </c>
      <c r="L174" s="51"/>
      <c r="M174" s="51"/>
      <c r="N174" s="51"/>
      <c r="O174" s="51"/>
      <c r="P174" s="51"/>
      <c r="Q174" s="51"/>
      <c r="R174" s="51"/>
      <c r="S174" s="51"/>
      <c r="T174" s="51"/>
      <c r="U174" s="51"/>
      <c r="V174" s="51"/>
      <c r="W174" s="51"/>
      <c r="X174" s="51"/>
      <c r="Y174" s="51"/>
      <c r="Z174" s="51"/>
      <c r="AA174" s="51"/>
      <c r="AB174" s="51"/>
      <c r="AC174" s="51"/>
      <c r="AD174" s="51"/>
      <c r="AE174" s="51"/>
    </row>
    <row r="175" spans="11:31" x14ac:dyDescent="0.25">
      <c r="K175" s="51" t="str">
        <f t="shared" si="2"/>
        <v>-</v>
      </c>
      <c r="L175" s="51"/>
      <c r="M175" s="51"/>
      <c r="N175" s="51"/>
      <c r="O175" s="51"/>
      <c r="P175" s="51"/>
      <c r="Q175" s="51"/>
      <c r="R175" s="51"/>
      <c r="S175" s="51"/>
      <c r="T175" s="51"/>
      <c r="U175" s="51"/>
      <c r="V175" s="51"/>
      <c r="W175" s="51"/>
      <c r="X175" s="51"/>
      <c r="Y175" s="51"/>
      <c r="Z175" s="51"/>
      <c r="AA175" s="51"/>
      <c r="AB175" s="51"/>
      <c r="AC175" s="51"/>
      <c r="AD175" s="51"/>
      <c r="AE175" s="51"/>
    </row>
    <row r="176" spans="11:31" x14ac:dyDescent="0.25">
      <c r="K176" s="51" t="str">
        <f t="shared" si="2"/>
        <v>-</v>
      </c>
      <c r="L176" s="51"/>
      <c r="M176" s="51"/>
      <c r="N176" s="51"/>
      <c r="O176" s="51"/>
      <c r="P176" s="51"/>
      <c r="Q176" s="51"/>
      <c r="R176" s="51"/>
      <c r="S176" s="51"/>
      <c r="T176" s="51"/>
      <c r="U176" s="51"/>
      <c r="V176" s="51"/>
      <c r="W176" s="51"/>
      <c r="X176" s="51"/>
      <c r="Y176" s="51"/>
      <c r="Z176" s="51"/>
      <c r="AA176" s="51"/>
      <c r="AB176" s="51"/>
      <c r="AC176" s="51"/>
      <c r="AD176" s="51"/>
      <c r="AE176" s="51"/>
    </row>
    <row r="177" spans="11:31" x14ac:dyDescent="0.25">
      <c r="K177" s="51" t="str">
        <f t="shared" si="2"/>
        <v>-</v>
      </c>
      <c r="L177" s="51"/>
      <c r="M177" s="51"/>
      <c r="N177" s="51"/>
      <c r="O177" s="51"/>
      <c r="P177" s="51"/>
      <c r="Q177" s="51"/>
      <c r="R177" s="51"/>
      <c r="S177" s="51"/>
      <c r="T177" s="51"/>
      <c r="U177" s="51"/>
      <c r="V177" s="51"/>
      <c r="W177" s="51"/>
      <c r="X177" s="51"/>
      <c r="Y177" s="51"/>
      <c r="Z177" s="51"/>
      <c r="AA177" s="51"/>
      <c r="AB177" s="51"/>
      <c r="AC177" s="51"/>
      <c r="AD177" s="51"/>
      <c r="AE177" s="51"/>
    </row>
    <row r="178" spans="11:31" x14ac:dyDescent="0.25">
      <c r="K178" s="51" t="str">
        <f t="shared" si="2"/>
        <v>-</v>
      </c>
      <c r="L178" s="51"/>
      <c r="M178" s="51"/>
      <c r="N178" s="51"/>
      <c r="O178" s="51"/>
      <c r="P178" s="51"/>
      <c r="Q178" s="51"/>
      <c r="R178" s="51"/>
      <c r="S178" s="51"/>
      <c r="T178" s="51"/>
      <c r="U178" s="51"/>
      <c r="V178" s="51"/>
      <c r="W178" s="51"/>
      <c r="X178" s="51"/>
      <c r="Y178" s="51"/>
      <c r="Z178" s="51"/>
      <c r="AA178" s="51"/>
      <c r="AB178" s="51"/>
      <c r="AC178" s="51"/>
      <c r="AD178" s="51"/>
      <c r="AE178" s="51"/>
    </row>
    <row r="179" spans="11:31" x14ac:dyDescent="0.25">
      <c r="K179" s="51" t="str">
        <f t="shared" si="2"/>
        <v>-</v>
      </c>
      <c r="L179" s="51"/>
      <c r="M179" s="51"/>
      <c r="N179" s="51"/>
      <c r="O179" s="51"/>
      <c r="P179" s="51"/>
      <c r="Q179" s="51"/>
      <c r="R179" s="51"/>
      <c r="S179" s="51"/>
      <c r="T179" s="51"/>
      <c r="U179" s="51"/>
      <c r="V179" s="51"/>
      <c r="W179" s="51"/>
      <c r="X179" s="51"/>
      <c r="Y179" s="51"/>
      <c r="Z179" s="51"/>
      <c r="AA179" s="51"/>
      <c r="AB179" s="51"/>
      <c r="AC179" s="51"/>
      <c r="AD179" s="51"/>
      <c r="AE179" s="51"/>
    </row>
    <row r="180" spans="11:31" x14ac:dyDescent="0.25">
      <c r="K180" s="51" t="str">
        <f t="shared" si="2"/>
        <v>-</v>
      </c>
      <c r="L180" s="51"/>
      <c r="M180" s="51"/>
      <c r="N180" s="51"/>
      <c r="O180" s="51"/>
      <c r="P180" s="51"/>
      <c r="Q180" s="51"/>
      <c r="R180" s="51"/>
      <c r="S180" s="51"/>
      <c r="T180" s="51"/>
      <c r="U180" s="51"/>
      <c r="V180" s="51"/>
      <c r="W180" s="51"/>
      <c r="X180" s="51"/>
      <c r="Y180" s="51"/>
      <c r="Z180" s="51"/>
      <c r="AA180" s="51"/>
      <c r="AB180" s="51"/>
      <c r="AC180" s="51"/>
      <c r="AD180" s="51"/>
      <c r="AE180" s="51"/>
    </row>
    <row r="181" spans="11:31" x14ac:dyDescent="0.25">
      <c r="K181" s="51" t="str">
        <f t="shared" si="2"/>
        <v>-</v>
      </c>
      <c r="L181" s="51"/>
      <c r="M181" s="51"/>
      <c r="N181" s="51"/>
      <c r="O181" s="51"/>
      <c r="P181" s="51"/>
      <c r="Q181" s="51"/>
      <c r="R181" s="51"/>
      <c r="S181" s="51"/>
      <c r="T181" s="51"/>
      <c r="U181" s="51"/>
      <c r="V181" s="51"/>
      <c r="W181" s="51"/>
      <c r="X181" s="51"/>
      <c r="Y181" s="51"/>
      <c r="Z181" s="51"/>
      <c r="AA181" s="51"/>
      <c r="AB181" s="51"/>
      <c r="AC181" s="51"/>
      <c r="AD181" s="51"/>
      <c r="AE181" s="51"/>
    </row>
    <row r="182" spans="11:31" x14ac:dyDescent="0.25">
      <c r="K182" s="51" t="str">
        <f t="shared" si="2"/>
        <v>-</v>
      </c>
      <c r="L182" s="51"/>
      <c r="M182" s="51"/>
      <c r="N182" s="51"/>
      <c r="O182" s="51"/>
      <c r="P182" s="51"/>
      <c r="Q182" s="51"/>
      <c r="R182" s="51"/>
      <c r="S182" s="51"/>
      <c r="T182" s="51"/>
      <c r="U182" s="51"/>
      <c r="V182" s="51"/>
      <c r="W182" s="51"/>
      <c r="X182" s="51"/>
      <c r="Y182" s="51"/>
      <c r="Z182" s="51"/>
      <c r="AA182" s="51"/>
      <c r="AB182" s="51"/>
      <c r="AC182" s="51"/>
      <c r="AD182" s="51"/>
      <c r="AE182" s="51"/>
    </row>
    <row r="183" spans="11:31" x14ac:dyDescent="0.25">
      <c r="K183" s="51" t="str">
        <f t="shared" si="2"/>
        <v>-</v>
      </c>
      <c r="L183" s="51"/>
      <c r="M183" s="51"/>
      <c r="N183" s="51"/>
      <c r="O183" s="51"/>
      <c r="P183" s="51"/>
      <c r="Q183" s="51"/>
      <c r="R183" s="51"/>
      <c r="S183" s="51"/>
      <c r="T183" s="51"/>
      <c r="U183" s="51"/>
      <c r="V183" s="51"/>
      <c r="W183" s="51"/>
      <c r="X183" s="51"/>
      <c r="Y183" s="51"/>
      <c r="Z183" s="51"/>
      <c r="AA183" s="51"/>
      <c r="AB183" s="51"/>
      <c r="AC183" s="51"/>
      <c r="AD183" s="51"/>
      <c r="AE183" s="51"/>
    </row>
    <row r="184" spans="11:31" x14ac:dyDescent="0.25">
      <c r="K184" s="51" t="str">
        <f t="shared" si="2"/>
        <v>-</v>
      </c>
      <c r="L184" s="51"/>
      <c r="M184" s="51"/>
      <c r="N184" s="51"/>
      <c r="O184" s="51"/>
      <c r="P184" s="51"/>
      <c r="Q184" s="51"/>
      <c r="R184" s="51"/>
      <c r="S184" s="51"/>
      <c r="T184" s="51"/>
      <c r="U184" s="51"/>
      <c r="V184" s="51"/>
      <c r="W184" s="51"/>
      <c r="X184" s="51"/>
      <c r="Y184" s="51"/>
      <c r="Z184" s="51"/>
      <c r="AA184" s="51"/>
      <c r="AB184" s="51"/>
      <c r="AC184" s="51"/>
      <c r="AD184" s="51"/>
      <c r="AE184" s="51"/>
    </row>
    <row r="185" spans="11:31" x14ac:dyDescent="0.25">
      <c r="K185" s="51" t="str">
        <f t="shared" si="2"/>
        <v>-</v>
      </c>
      <c r="L185" s="51"/>
      <c r="M185" s="51"/>
      <c r="N185" s="51"/>
      <c r="O185" s="51"/>
      <c r="P185" s="51"/>
      <c r="Q185" s="51"/>
      <c r="R185" s="51"/>
      <c r="S185" s="51"/>
      <c r="T185" s="51"/>
      <c r="U185" s="51"/>
      <c r="V185" s="51"/>
      <c r="W185" s="51"/>
      <c r="X185" s="51"/>
      <c r="Y185" s="51"/>
      <c r="Z185" s="51"/>
      <c r="AA185" s="51"/>
      <c r="AB185" s="51"/>
      <c r="AC185" s="51"/>
      <c r="AD185" s="51"/>
      <c r="AE185" s="51"/>
    </row>
    <row r="186" spans="11:31" x14ac:dyDescent="0.25">
      <c r="K186" s="51" t="str">
        <f t="shared" si="2"/>
        <v>-</v>
      </c>
      <c r="L186" s="51"/>
      <c r="M186" s="51"/>
      <c r="N186" s="51"/>
      <c r="O186" s="51"/>
      <c r="P186" s="51"/>
      <c r="Q186" s="51"/>
      <c r="R186" s="51"/>
      <c r="S186" s="51"/>
      <c r="T186" s="51"/>
      <c r="U186" s="51"/>
      <c r="V186" s="51"/>
      <c r="W186" s="51"/>
      <c r="X186" s="51"/>
      <c r="Y186" s="51"/>
      <c r="Z186" s="51"/>
      <c r="AA186" s="51"/>
      <c r="AB186" s="51"/>
      <c r="AC186" s="51"/>
      <c r="AD186" s="51"/>
      <c r="AE186" s="51"/>
    </row>
    <row r="187" spans="11:31" x14ac:dyDescent="0.25">
      <c r="K187" s="51" t="str">
        <f t="shared" si="2"/>
        <v>-</v>
      </c>
      <c r="L187" s="51"/>
      <c r="M187" s="51"/>
      <c r="N187" s="51"/>
      <c r="O187" s="51"/>
      <c r="P187" s="51"/>
      <c r="Q187" s="51"/>
      <c r="R187" s="51"/>
      <c r="S187" s="51"/>
      <c r="T187" s="51"/>
      <c r="U187" s="51"/>
      <c r="V187" s="51"/>
      <c r="W187" s="51"/>
      <c r="X187" s="51"/>
      <c r="Y187" s="51"/>
      <c r="Z187" s="51"/>
      <c r="AA187" s="51"/>
      <c r="AB187" s="51"/>
      <c r="AC187" s="51"/>
      <c r="AD187" s="51"/>
      <c r="AE187" s="51"/>
    </row>
    <row r="188" spans="11:31" x14ac:dyDescent="0.25">
      <c r="K188" s="51" t="str">
        <f t="shared" si="2"/>
        <v>-</v>
      </c>
      <c r="L188" s="51"/>
      <c r="M188" s="51"/>
      <c r="N188" s="51"/>
      <c r="O188" s="51"/>
      <c r="P188" s="51"/>
      <c r="Q188" s="51"/>
      <c r="R188" s="51"/>
      <c r="S188" s="51"/>
      <c r="T188" s="51"/>
      <c r="U188" s="51"/>
      <c r="V188" s="51"/>
      <c r="W188" s="51"/>
      <c r="X188" s="51"/>
      <c r="Y188" s="51"/>
      <c r="Z188" s="51"/>
      <c r="AA188" s="51"/>
      <c r="AB188" s="51"/>
      <c r="AC188" s="51"/>
      <c r="AD188" s="51"/>
      <c r="AE188" s="51"/>
    </row>
    <row r="189" spans="11:31" x14ac:dyDescent="0.25">
      <c r="K189" s="51" t="str">
        <f t="shared" si="2"/>
        <v>-</v>
      </c>
      <c r="L189" s="51"/>
      <c r="M189" s="51"/>
      <c r="N189" s="51"/>
      <c r="O189" s="51"/>
      <c r="P189" s="51"/>
      <c r="Q189" s="51"/>
      <c r="R189" s="51"/>
      <c r="S189" s="51"/>
      <c r="T189" s="51"/>
      <c r="U189" s="51"/>
      <c r="V189" s="51"/>
      <c r="W189" s="51"/>
      <c r="X189" s="51"/>
      <c r="Y189" s="51"/>
      <c r="Z189" s="51"/>
      <c r="AA189" s="51"/>
      <c r="AB189" s="51"/>
      <c r="AC189" s="51"/>
      <c r="AD189" s="51"/>
      <c r="AE189" s="51"/>
    </row>
    <row r="190" spans="11:31" x14ac:dyDescent="0.25">
      <c r="K190" s="51" t="str">
        <f t="shared" si="2"/>
        <v>-</v>
      </c>
      <c r="L190" s="51"/>
      <c r="M190" s="51"/>
      <c r="N190" s="51"/>
      <c r="O190" s="51"/>
      <c r="P190" s="51"/>
      <c r="Q190" s="51"/>
      <c r="R190" s="51"/>
      <c r="S190" s="51"/>
      <c r="T190" s="51"/>
      <c r="U190" s="51"/>
      <c r="V190" s="51"/>
      <c r="W190" s="51"/>
      <c r="X190" s="51"/>
      <c r="Y190" s="51"/>
      <c r="Z190" s="51"/>
      <c r="AA190" s="51"/>
      <c r="AB190" s="51"/>
      <c r="AC190" s="51"/>
      <c r="AD190" s="51"/>
      <c r="AE190" s="51"/>
    </row>
    <row r="191" spans="11:31" x14ac:dyDescent="0.25">
      <c r="K191" s="51" t="str">
        <f t="shared" si="2"/>
        <v>-</v>
      </c>
      <c r="L191" s="51"/>
      <c r="M191" s="51"/>
      <c r="N191" s="51"/>
      <c r="O191" s="51"/>
      <c r="P191" s="51"/>
      <c r="Q191" s="51"/>
      <c r="R191" s="51"/>
      <c r="S191" s="51"/>
      <c r="T191" s="51"/>
      <c r="U191" s="51"/>
      <c r="V191" s="51"/>
      <c r="W191" s="51"/>
      <c r="X191" s="51"/>
      <c r="Y191" s="51"/>
      <c r="Z191" s="51"/>
      <c r="AA191" s="51"/>
      <c r="AB191" s="51"/>
      <c r="AC191" s="51"/>
      <c r="AD191" s="51"/>
      <c r="AE191" s="51"/>
    </row>
    <row r="192" spans="11:31" x14ac:dyDescent="0.25">
      <c r="K192" s="51" t="str">
        <f t="shared" si="2"/>
        <v>-</v>
      </c>
      <c r="L192" s="51"/>
      <c r="M192" s="51"/>
      <c r="N192" s="51"/>
      <c r="O192" s="51"/>
      <c r="P192" s="51"/>
      <c r="Q192" s="51"/>
      <c r="R192" s="51"/>
      <c r="S192" s="51"/>
      <c r="T192" s="51"/>
      <c r="U192" s="51"/>
      <c r="V192" s="51"/>
      <c r="W192" s="51"/>
      <c r="X192" s="51"/>
      <c r="Y192" s="51"/>
      <c r="Z192" s="51"/>
      <c r="AA192" s="51"/>
      <c r="AB192" s="51"/>
      <c r="AC192" s="51"/>
      <c r="AD192" s="51"/>
      <c r="AE192" s="51"/>
    </row>
    <row r="193" spans="11:31" x14ac:dyDescent="0.25">
      <c r="K193" s="51" t="str">
        <f t="shared" ref="K193:K256" si="3">CONCATENATE(H193,"-",I193)</f>
        <v>-</v>
      </c>
      <c r="L193" s="51"/>
      <c r="M193" s="51"/>
      <c r="N193" s="51"/>
      <c r="O193" s="51"/>
      <c r="P193" s="51"/>
      <c r="Q193" s="51"/>
      <c r="R193" s="51"/>
      <c r="S193" s="51"/>
      <c r="T193" s="51"/>
      <c r="U193" s="51"/>
      <c r="V193" s="51"/>
      <c r="W193" s="51"/>
      <c r="X193" s="51"/>
      <c r="Y193" s="51"/>
      <c r="Z193" s="51"/>
      <c r="AA193" s="51"/>
      <c r="AB193" s="51"/>
      <c r="AC193" s="51"/>
      <c r="AD193" s="51"/>
      <c r="AE193" s="51"/>
    </row>
    <row r="194" spans="11:31" x14ac:dyDescent="0.25">
      <c r="K194" s="51" t="str">
        <f t="shared" si="3"/>
        <v>-</v>
      </c>
      <c r="L194" s="51"/>
      <c r="M194" s="51"/>
      <c r="N194" s="51"/>
      <c r="O194" s="51"/>
      <c r="P194" s="51"/>
      <c r="Q194" s="51"/>
      <c r="R194" s="51"/>
      <c r="S194" s="51"/>
      <c r="T194" s="51"/>
      <c r="U194" s="51"/>
      <c r="V194" s="51"/>
      <c r="W194" s="51"/>
      <c r="X194" s="51"/>
      <c r="Y194" s="51"/>
      <c r="Z194" s="51"/>
      <c r="AA194" s="51"/>
      <c r="AB194" s="51"/>
      <c r="AC194" s="51"/>
      <c r="AD194" s="51"/>
      <c r="AE194" s="51"/>
    </row>
    <row r="195" spans="11:31" x14ac:dyDescent="0.25">
      <c r="K195" s="51" t="str">
        <f t="shared" si="3"/>
        <v>-</v>
      </c>
      <c r="L195" s="51"/>
      <c r="M195" s="51"/>
      <c r="N195" s="51"/>
      <c r="O195" s="51"/>
      <c r="P195" s="51"/>
      <c r="Q195" s="51"/>
      <c r="R195" s="51"/>
      <c r="S195" s="51"/>
      <c r="T195" s="51"/>
      <c r="U195" s="51"/>
      <c r="V195" s="51"/>
      <c r="W195" s="51"/>
      <c r="X195" s="51"/>
      <c r="Y195" s="51"/>
      <c r="Z195" s="51"/>
      <c r="AA195" s="51"/>
      <c r="AB195" s="51"/>
      <c r="AC195" s="51"/>
      <c r="AD195" s="51"/>
      <c r="AE195" s="51"/>
    </row>
    <row r="196" spans="11:31" x14ac:dyDescent="0.25">
      <c r="K196" s="51" t="str">
        <f t="shared" si="3"/>
        <v>-</v>
      </c>
      <c r="L196" s="51"/>
      <c r="M196" s="51"/>
      <c r="N196" s="51"/>
      <c r="O196" s="51"/>
      <c r="P196" s="51"/>
      <c r="Q196" s="51"/>
      <c r="R196" s="51"/>
      <c r="S196" s="51"/>
      <c r="T196" s="51"/>
      <c r="U196" s="51"/>
      <c r="V196" s="51"/>
      <c r="W196" s="51"/>
      <c r="X196" s="51"/>
      <c r="Y196" s="51"/>
      <c r="Z196" s="51"/>
      <c r="AA196" s="51"/>
      <c r="AB196" s="51"/>
      <c r="AC196" s="51"/>
      <c r="AD196" s="51"/>
      <c r="AE196" s="51"/>
    </row>
    <row r="197" spans="11:31" x14ac:dyDescent="0.25">
      <c r="K197" s="51" t="str">
        <f t="shared" si="3"/>
        <v>-</v>
      </c>
      <c r="L197" s="51"/>
      <c r="M197" s="51"/>
      <c r="N197" s="51"/>
      <c r="O197" s="51"/>
      <c r="P197" s="51"/>
      <c r="Q197" s="51"/>
      <c r="R197" s="51"/>
      <c r="S197" s="51"/>
      <c r="T197" s="51"/>
      <c r="U197" s="51"/>
      <c r="V197" s="51"/>
      <c r="W197" s="51"/>
      <c r="X197" s="51"/>
      <c r="Y197" s="51"/>
      <c r="Z197" s="51"/>
      <c r="AA197" s="51"/>
      <c r="AB197" s="51"/>
      <c r="AC197" s="51"/>
      <c r="AD197" s="51"/>
      <c r="AE197" s="51"/>
    </row>
    <row r="198" spans="11:31" x14ac:dyDescent="0.25">
      <c r="K198" s="51" t="str">
        <f t="shared" si="3"/>
        <v>-</v>
      </c>
      <c r="L198" s="51"/>
      <c r="M198" s="51"/>
      <c r="N198" s="51"/>
      <c r="O198" s="51"/>
      <c r="P198" s="51"/>
      <c r="Q198" s="51"/>
      <c r="R198" s="51"/>
      <c r="S198" s="51"/>
      <c r="T198" s="51"/>
      <c r="U198" s="51"/>
      <c r="V198" s="51"/>
      <c r="W198" s="51"/>
      <c r="X198" s="51"/>
      <c r="Y198" s="51"/>
      <c r="Z198" s="51"/>
      <c r="AA198" s="51"/>
      <c r="AB198" s="51"/>
      <c r="AC198" s="51"/>
      <c r="AD198" s="51"/>
      <c r="AE198" s="51"/>
    </row>
    <row r="199" spans="11:31" x14ac:dyDescent="0.25">
      <c r="K199" s="51" t="str">
        <f t="shared" si="3"/>
        <v>-</v>
      </c>
      <c r="L199" s="51"/>
      <c r="M199" s="51"/>
      <c r="N199" s="51"/>
      <c r="O199" s="51"/>
      <c r="P199" s="51"/>
      <c r="Q199" s="51"/>
      <c r="R199" s="51"/>
      <c r="S199" s="51"/>
      <c r="T199" s="51"/>
      <c r="U199" s="51"/>
      <c r="V199" s="51"/>
      <c r="W199" s="51"/>
      <c r="X199" s="51"/>
      <c r="Y199" s="51"/>
      <c r="Z199" s="51"/>
      <c r="AA199" s="51"/>
      <c r="AB199" s="51"/>
      <c r="AC199" s="51"/>
      <c r="AD199" s="51"/>
      <c r="AE199" s="51"/>
    </row>
    <row r="200" spans="11:31" x14ac:dyDescent="0.25">
      <c r="K200" s="51" t="str">
        <f t="shared" si="3"/>
        <v>-</v>
      </c>
      <c r="L200" s="51"/>
      <c r="M200" s="51"/>
      <c r="N200" s="51"/>
      <c r="O200" s="51"/>
      <c r="P200" s="51"/>
      <c r="Q200" s="51"/>
      <c r="R200" s="51"/>
      <c r="S200" s="51"/>
      <c r="T200" s="51"/>
      <c r="U200" s="51"/>
      <c r="V200" s="51"/>
      <c r="W200" s="51"/>
      <c r="X200" s="51"/>
      <c r="Y200" s="51"/>
      <c r="Z200" s="51"/>
      <c r="AA200" s="51"/>
      <c r="AB200" s="51"/>
      <c r="AC200" s="51"/>
      <c r="AD200" s="51"/>
      <c r="AE200" s="51"/>
    </row>
    <row r="201" spans="11:31" x14ac:dyDescent="0.25">
      <c r="K201" s="51" t="str">
        <f t="shared" si="3"/>
        <v>-</v>
      </c>
      <c r="L201" s="51"/>
      <c r="M201" s="51"/>
      <c r="N201" s="51"/>
      <c r="O201" s="51"/>
      <c r="P201" s="51"/>
      <c r="Q201" s="51"/>
      <c r="R201" s="51"/>
      <c r="S201" s="51"/>
      <c r="T201" s="51"/>
      <c r="U201" s="51"/>
      <c r="V201" s="51"/>
      <c r="W201" s="51"/>
      <c r="X201" s="51"/>
      <c r="Y201" s="51"/>
      <c r="Z201" s="51"/>
      <c r="AA201" s="51"/>
      <c r="AB201" s="51"/>
      <c r="AC201" s="51"/>
      <c r="AD201" s="51"/>
      <c r="AE201" s="51"/>
    </row>
    <row r="202" spans="11:31" x14ac:dyDescent="0.25">
      <c r="K202" s="51" t="str">
        <f t="shared" si="3"/>
        <v>-</v>
      </c>
      <c r="L202" s="51"/>
      <c r="M202" s="51"/>
      <c r="N202" s="51"/>
      <c r="O202" s="51"/>
      <c r="P202" s="51"/>
      <c r="Q202" s="51"/>
      <c r="R202" s="51"/>
      <c r="S202" s="51"/>
      <c r="T202" s="51"/>
      <c r="U202" s="51"/>
      <c r="V202" s="51"/>
      <c r="W202" s="51"/>
      <c r="X202" s="51"/>
      <c r="Y202" s="51"/>
      <c r="Z202" s="51"/>
      <c r="AA202" s="51"/>
      <c r="AB202" s="51"/>
      <c r="AC202" s="51"/>
      <c r="AD202" s="51"/>
      <c r="AE202" s="51"/>
    </row>
    <row r="203" spans="11:31" x14ac:dyDescent="0.25">
      <c r="K203" s="51" t="str">
        <f t="shared" si="3"/>
        <v>-</v>
      </c>
      <c r="L203" s="51"/>
      <c r="M203" s="51"/>
      <c r="N203" s="51"/>
      <c r="O203" s="51"/>
      <c r="P203" s="51"/>
      <c r="Q203" s="51"/>
      <c r="R203" s="51"/>
      <c r="S203" s="51"/>
      <c r="T203" s="51"/>
      <c r="U203" s="51"/>
      <c r="V203" s="51"/>
      <c r="W203" s="51"/>
      <c r="X203" s="51"/>
      <c r="Y203" s="51"/>
      <c r="Z203" s="51"/>
      <c r="AA203" s="51"/>
      <c r="AB203" s="51"/>
      <c r="AC203" s="51"/>
      <c r="AD203" s="51"/>
      <c r="AE203" s="51"/>
    </row>
    <row r="204" spans="11:31" x14ac:dyDescent="0.25">
      <c r="K204" s="51" t="str">
        <f t="shared" si="3"/>
        <v>-</v>
      </c>
      <c r="L204" s="51"/>
      <c r="M204" s="51"/>
      <c r="N204" s="51"/>
      <c r="O204" s="51"/>
      <c r="P204" s="51"/>
      <c r="Q204" s="51"/>
      <c r="R204" s="51"/>
      <c r="S204" s="51"/>
      <c r="T204" s="51"/>
      <c r="U204" s="51"/>
      <c r="V204" s="51"/>
      <c r="W204" s="51"/>
      <c r="X204" s="51"/>
      <c r="Y204" s="51"/>
      <c r="Z204" s="51"/>
      <c r="AA204" s="51"/>
      <c r="AB204" s="51"/>
      <c r="AC204" s="51"/>
      <c r="AD204" s="51"/>
      <c r="AE204" s="51"/>
    </row>
    <row r="205" spans="11:31" x14ac:dyDescent="0.25">
      <c r="K205" s="51" t="str">
        <f t="shared" si="3"/>
        <v>-</v>
      </c>
      <c r="L205" s="51"/>
      <c r="M205" s="51"/>
      <c r="N205" s="51"/>
      <c r="O205" s="51"/>
      <c r="P205" s="51"/>
      <c r="Q205" s="51"/>
      <c r="R205" s="51"/>
      <c r="S205" s="51"/>
      <c r="T205" s="51"/>
      <c r="U205" s="51"/>
      <c r="V205" s="51"/>
      <c r="W205" s="51"/>
      <c r="X205" s="51"/>
      <c r="Y205" s="51"/>
      <c r="Z205" s="51"/>
      <c r="AA205" s="51"/>
      <c r="AB205" s="51"/>
      <c r="AC205" s="51"/>
      <c r="AD205" s="51"/>
      <c r="AE205" s="51"/>
    </row>
    <row r="206" spans="11:31" x14ac:dyDescent="0.25">
      <c r="K206" s="51" t="str">
        <f t="shared" si="3"/>
        <v>-</v>
      </c>
      <c r="L206" s="51"/>
      <c r="M206" s="51"/>
      <c r="N206" s="51"/>
      <c r="O206" s="51"/>
      <c r="P206" s="51"/>
      <c r="Q206" s="51"/>
      <c r="R206" s="51"/>
      <c r="S206" s="51"/>
      <c r="T206" s="51"/>
      <c r="U206" s="51"/>
      <c r="V206" s="51"/>
      <c r="W206" s="51"/>
      <c r="X206" s="51"/>
      <c r="Y206" s="51"/>
      <c r="Z206" s="51"/>
      <c r="AA206" s="51"/>
      <c r="AB206" s="51"/>
      <c r="AC206" s="51"/>
      <c r="AD206" s="51"/>
      <c r="AE206" s="51"/>
    </row>
    <row r="207" spans="11:31" x14ac:dyDescent="0.25">
      <c r="K207" s="51" t="str">
        <f t="shared" si="3"/>
        <v>-</v>
      </c>
      <c r="L207" s="51"/>
      <c r="M207" s="51"/>
      <c r="N207" s="51"/>
      <c r="O207" s="51"/>
      <c r="P207" s="51"/>
      <c r="Q207" s="51"/>
      <c r="R207" s="51"/>
      <c r="S207" s="51"/>
      <c r="T207" s="51"/>
      <c r="U207" s="51"/>
      <c r="V207" s="51"/>
      <c r="W207" s="51"/>
      <c r="X207" s="51"/>
      <c r="Y207" s="51"/>
      <c r="Z207" s="51"/>
      <c r="AA207" s="51"/>
      <c r="AB207" s="51"/>
      <c r="AC207" s="51"/>
      <c r="AD207" s="51"/>
      <c r="AE207" s="51"/>
    </row>
    <row r="208" spans="11:31" x14ac:dyDescent="0.25">
      <c r="K208" s="51" t="str">
        <f t="shared" si="3"/>
        <v>-</v>
      </c>
      <c r="L208" s="51"/>
      <c r="M208" s="51"/>
      <c r="N208" s="51"/>
      <c r="O208" s="51"/>
      <c r="P208" s="51"/>
      <c r="Q208" s="51"/>
      <c r="R208" s="51"/>
      <c r="S208" s="51"/>
      <c r="T208" s="51"/>
      <c r="U208" s="51"/>
      <c r="V208" s="51"/>
      <c r="W208" s="51"/>
      <c r="X208" s="51"/>
      <c r="Y208" s="51"/>
      <c r="Z208" s="51"/>
      <c r="AA208" s="51"/>
      <c r="AB208" s="51"/>
      <c r="AC208" s="51"/>
      <c r="AD208" s="51"/>
      <c r="AE208" s="51"/>
    </row>
    <row r="209" spans="11:31" x14ac:dyDescent="0.25">
      <c r="K209" s="51" t="str">
        <f t="shared" si="3"/>
        <v>-</v>
      </c>
      <c r="L209" s="51"/>
      <c r="M209" s="51"/>
      <c r="N209" s="51"/>
      <c r="O209" s="51"/>
      <c r="P209" s="51"/>
      <c r="Q209" s="51"/>
      <c r="R209" s="51"/>
      <c r="S209" s="51"/>
      <c r="T209" s="51"/>
      <c r="U209" s="51"/>
      <c r="V209" s="51"/>
      <c r="W209" s="51"/>
      <c r="X209" s="51"/>
      <c r="Y209" s="51"/>
      <c r="Z209" s="51"/>
      <c r="AA209" s="51"/>
      <c r="AB209" s="51"/>
      <c r="AC209" s="51"/>
      <c r="AD209" s="51"/>
      <c r="AE209" s="51"/>
    </row>
    <row r="210" spans="11:31" x14ac:dyDescent="0.25">
      <c r="K210" s="51" t="str">
        <f t="shared" si="3"/>
        <v>-</v>
      </c>
      <c r="L210" s="51"/>
      <c r="M210" s="51"/>
      <c r="N210" s="51"/>
      <c r="O210" s="51"/>
      <c r="P210" s="51"/>
      <c r="Q210" s="51"/>
      <c r="R210" s="51"/>
      <c r="S210" s="51"/>
      <c r="T210" s="51"/>
      <c r="U210" s="51"/>
      <c r="V210" s="51"/>
      <c r="W210" s="51"/>
      <c r="X210" s="51"/>
      <c r="Y210" s="51"/>
      <c r="Z210" s="51"/>
      <c r="AA210" s="51"/>
      <c r="AB210" s="51"/>
      <c r="AC210" s="51"/>
      <c r="AD210" s="51"/>
      <c r="AE210" s="51"/>
    </row>
    <row r="211" spans="11:31" x14ac:dyDescent="0.25">
      <c r="K211" s="51" t="str">
        <f t="shared" si="3"/>
        <v>-</v>
      </c>
      <c r="L211" s="51"/>
      <c r="M211" s="51"/>
      <c r="N211" s="51"/>
      <c r="O211" s="51"/>
      <c r="P211" s="51"/>
      <c r="Q211" s="51"/>
      <c r="R211" s="51"/>
      <c r="S211" s="51"/>
      <c r="T211" s="51"/>
      <c r="U211" s="51"/>
      <c r="V211" s="51"/>
      <c r="W211" s="51"/>
      <c r="X211" s="51"/>
      <c r="Y211" s="51"/>
      <c r="Z211" s="51"/>
      <c r="AA211" s="51"/>
      <c r="AB211" s="51"/>
      <c r="AC211" s="51"/>
      <c r="AD211" s="51"/>
      <c r="AE211" s="51"/>
    </row>
    <row r="212" spans="11:31" x14ac:dyDescent="0.25">
      <c r="K212" s="51" t="str">
        <f t="shared" si="3"/>
        <v>-</v>
      </c>
      <c r="L212" s="51"/>
      <c r="M212" s="51"/>
      <c r="N212" s="51"/>
      <c r="O212" s="51"/>
      <c r="P212" s="51"/>
      <c r="Q212" s="51"/>
      <c r="R212" s="51"/>
      <c r="S212" s="51"/>
      <c r="T212" s="51"/>
      <c r="U212" s="51"/>
      <c r="V212" s="51"/>
      <c r="W212" s="51"/>
      <c r="X212" s="51"/>
      <c r="Y212" s="51"/>
      <c r="Z212" s="51"/>
      <c r="AA212" s="51"/>
      <c r="AB212" s="51"/>
      <c r="AC212" s="51"/>
      <c r="AD212" s="51"/>
      <c r="AE212" s="51"/>
    </row>
    <row r="213" spans="11:31" x14ac:dyDescent="0.25">
      <c r="K213" s="51" t="str">
        <f t="shared" si="3"/>
        <v>-</v>
      </c>
      <c r="L213" s="51"/>
      <c r="M213" s="51"/>
      <c r="N213" s="51"/>
      <c r="O213" s="51"/>
      <c r="P213" s="51"/>
      <c r="Q213" s="51"/>
      <c r="R213" s="51"/>
      <c r="S213" s="51"/>
      <c r="T213" s="51"/>
      <c r="U213" s="51"/>
      <c r="V213" s="51"/>
      <c r="W213" s="51"/>
      <c r="X213" s="51"/>
      <c r="Y213" s="51"/>
      <c r="Z213" s="51"/>
      <c r="AA213" s="51"/>
      <c r="AB213" s="51"/>
      <c r="AC213" s="51"/>
      <c r="AD213" s="51"/>
      <c r="AE213" s="51"/>
    </row>
    <row r="214" spans="11:31" x14ac:dyDescent="0.25">
      <c r="K214" s="51" t="str">
        <f t="shared" si="3"/>
        <v>-</v>
      </c>
      <c r="L214" s="51"/>
      <c r="M214" s="51"/>
      <c r="N214" s="51"/>
      <c r="O214" s="51"/>
      <c r="P214" s="51"/>
      <c r="Q214" s="51"/>
      <c r="R214" s="51"/>
      <c r="S214" s="51"/>
      <c r="T214" s="51"/>
      <c r="U214" s="51"/>
      <c r="V214" s="51"/>
      <c r="W214" s="51"/>
      <c r="X214" s="51"/>
      <c r="Y214" s="51"/>
      <c r="Z214" s="51"/>
      <c r="AA214" s="51"/>
      <c r="AB214" s="51"/>
      <c r="AC214" s="51"/>
      <c r="AD214" s="51"/>
      <c r="AE214" s="51"/>
    </row>
    <row r="215" spans="11:31" x14ac:dyDescent="0.25">
      <c r="K215" s="51" t="str">
        <f t="shared" si="3"/>
        <v>-</v>
      </c>
      <c r="L215" s="51"/>
      <c r="M215" s="51"/>
      <c r="N215" s="51"/>
      <c r="O215" s="51"/>
      <c r="P215" s="51"/>
      <c r="Q215" s="51"/>
      <c r="R215" s="51"/>
      <c r="S215" s="51"/>
      <c r="T215" s="51"/>
      <c r="U215" s="51"/>
      <c r="V215" s="51"/>
      <c r="W215" s="51"/>
      <c r="X215" s="51"/>
      <c r="Y215" s="51"/>
      <c r="Z215" s="51"/>
      <c r="AA215" s="51"/>
      <c r="AB215" s="51"/>
      <c r="AC215" s="51"/>
      <c r="AD215" s="51"/>
      <c r="AE215" s="51"/>
    </row>
    <row r="216" spans="11:31" x14ac:dyDescent="0.25">
      <c r="K216" s="51" t="str">
        <f t="shared" si="3"/>
        <v>-</v>
      </c>
      <c r="L216" s="51"/>
      <c r="M216" s="51"/>
      <c r="N216" s="51"/>
      <c r="O216" s="51"/>
      <c r="P216" s="51"/>
      <c r="Q216" s="51"/>
      <c r="R216" s="51"/>
      <c r="S216" s="51"/>
      <c r="T216" s="51"/>
      <c r="U216" s="51"/>
      <c r="V216" s="51"/>
      <c r="W216" s="51"/>
      <c r="X216" s="51"/>
      <c r="Y216" s="51"/>
      <c r="Z216" s="51"/>
      <c r="AA216" s="51"/>
      <c r="AB216" s="51"/>
      <c r="AC216" s="51"/>
      <c r="AD216" s="51"/>
      <c r="AE216" s="51"/>
    </row>
    <row r="217" spans="11:31" x14ac:dyDescent="0.25">
      <c r="K217" s="51" t="str">
        <f t="shared" si="3"/>
        <v>-</v>
      </c>
      <c r="L217" s="51"/>
      <c r="M217" s="51"/>
      <c r="N217" s="51"/>
      <c r="O217" s="51"/>
      <c r="P217" s="51"/>
      <c r="Q217" s="51"/>
      <c r="R217" s="51"/>
      <c r="S217" s="51"/>
      <c r="T217" s="51"/>
      <c r="U217" s="51"/>
      <c r="V217" s="51"/>
      <c r="W217" s="51"/>
      <c r="X217" s="51"/>
      <c r="Y217" s="51"/>
      <c r="Z217" s="51"/>
      <c r="AA217" s="51"/>
      <c r="AB217" s="51"/>
      <c r="AC217" s="51"/>
      <c r="AD217" s="51"/>
      <c r="AE217" s="51"/>
    </row>
    <row r="218" spans="11:31" x14ac:dyDescent="0.25">
      <c r="K218" s="51" t="str">
        <f t="shared" si="3"/>
        <v>-</v>
      </c>
      <c r="L218" s="51"/>
      <c r="M218" s="51"/>
      <c r="N218" s="51"/>
      <c r="O218" s="51"/>
      <c r="P218" s="51"/>
      <c r="Q218" s="51"/>
      <c r="R218" s="51"/>
      <c r="S218" s="51"/>
      <c r="T218" s="51"/>
      <c r="U218" s="51"/>
      <c r="V218" s="51"/>
      <c r="W218" s="51"/>
      <c r="X218" s="51"/>
      <c r="Y218" s="51"/>
      <c r="Z218" s="51"/>
      <c r="AA218" s="51"/>
      <c r="AB218" s="51"/>
      <c r="AC218" s="51"/>
      <c r="AD218" s="51"/>
      <c r="AE218" s="51"/>
    </row>
    <row r="219" spans="11:31" x14ac:dyDescent="0.25">
      <c r="K219" s="51" t="str">
        <f t="shared" si="3"/>
        <v>-</v>
      </c>
      <c r="L219" s="51"/>
      <c r="M219" s="51"/>
      <c r="N219" s="51"/>
      <c r="O219" s="51"/>
      <c r="P219" s="51"/>
      <c r="Q219" s="51"/>
      <c r="R219" s="51"/>
      <c r="S219" s="51"/>
      <c r="T219" s="51"/>
      <c r="U219" s="51"/>
      <c r="V219" s="51"/>
      <c r="W219" s="51"/>
      <c r="X219" s="51"/>
      <c r="Y219" s="51"/>
      <c r="Z219" s="51"/>
      <c r="AA219" s="51"/>
      <c r="AB219" s="51"/>
      <c r="AC219" s="51"/>
      <c r="AD219" s="51"/>
      <c r="AE219" s="51"/>
    </row>
    <row r="220" spans="11:31" x14ac:dyDescent="0.25">
      <c r="K220" s="51" t="str">
        <f t="shared" si="3"/>
        <v>-</v>
      </c>
      <c r="L220" s="51"/>
      <c r="M220" s="51"/>
      <c r="N220" s="51"/>
      <c r="O220" s="51"/>
      <c r="P220" s="51"/>
      <c r="Q220" s="51"/>
      <c r="R220" s="51"/>
      <c r="S220" s="51"/>
      <c r="T220" s="51"/>
      <c r="U220" s="51"/>
      <c r="V220" s="51"/>
      <c r="W220" s="51"/>
      <c r="X220" s="51"/>
      <c r="Y220" s="51"/>
      <c r="Z220" s="51"/>
      <c r="AA220" s="51"/>
      <c r="AB220" s="51"/>
      <c r="AC220" s="51"/>
      <c r="AD220" s="51"/>
      <c r="AE220" s="51"/>
    </row>
    <row r="221" spans="11:31" x14ac:dyDescent="0.25">
      <c r="K221" s="51" t="str">
        <f t="shared" si="3"/>
        <v>-</v>
      </c>
      <c r="L221" s="51"/>
      <c r="M221" s="51"/>
      <c r="N221" s="51"/>
      <c r="O221" s="51"/>
      <c r="P221" s="51"/>
      <c r="Q221" s="51"/>
      <c r="R221" s="51"/>
      <c r="S221" s="51"/>
      <c r="T221" s="51"/>
      <c r="U221" s="51"/>
      <c r="V221" s="51"/>
      <c r="W221" s="51"/>
      <c r="X221" s="51"/>
      <c r="Y221" s="51"/>
      <c r="Z221" s="51"/>
      <c r="AA221" s="51"/>
      <c r="AB221" s="51"/>
      <c r="AC221" s="51"/>
      <c r="AD221" s="51"/>
      <c r="AE221" s="51"/>
    </row>
    <row r="222" spans="11:31" x14ac:dyDescent="0.25">
      <c r="K222" s="51" t="str">
        <f t="shared" si="3"/>
        <v>-</v>
      </c>
      <c r="L222" s="51"/>
      <c r="M222" s="51"/>
      <c r="N222" s="51"/>
      <c r="O222" s="51"/>
      <c r="P222" s="51"/>
      <c r="Q222" s="51"/>
      <c r="R222" s="51"/>
      <c r="S222" s="51"/>
      <c r="T222" s="51"/>
      <c r="U222" s="51"/>
      <c r="V222" s="51"/>
      <c r="W222" s="51"/>
      <c r="X222" s="51"/>
      <c r="Y222" s="51"/>
      <c r="Z222" s="51"/>
      <c r="AA222" s="51"/>
      <c r="AB222" s="51"/>
      <c r="AC222" s="51"/>
      <c r="AD222" s="51"/>
      <c r="AE222" s="51"/>
    </row>
    <row r="223" spans="11:31" x14ac:dyDescent="0.25">
      <c r="K223" s="51" t="str">
        <f t="shared" si="3"/>
        <v>-</v>
      </c>
      <c r="L223" s="51"/>
      <c r="M223" s="51"/>
      <c r="N223" s="51"/>
      <c r="O223" s="51"/>
      <c r="P223" s="51"/>
      <c r="Q223" s="51"/>
      <c r="R223" s="51"/>
      <c r="S223" s="51"/>
      <c r="T223" s="51"/>
      <c r="U223" s="51"/>
      <c r="V223" s="51"/>
      <c r="W223" s="51"/>
      <c r="X223" s="51"/>
      <c r="Y223" s="51"/>
      <c r="Z223" s="51"/>
      <c r="AA223" s="51"/>
      <c r="AB223" s="51"/>
      <c r="AC223" s="51"/>
      <c r="AD223" s="51"/>
      <c r="AE223" s="51"/>
    </row>
    <row r="224" spans="11:31" x14ac:dyDescent="0.25">
      <c r="K224" s="51" t="str">
        <f t="shared" si="3"/>
        <v>-</v>
      </c>
      <c r="L224" s="51"/>
      <c r="M224" s="51"/>
      <c r="N224" s="51"/>
      <c r="O224" s="51"/>
      <c r="P224" s="51"/>
      <c r="Q224" s="51"/>
      <c r="R224" s="51"/>
      <c r="S224" s="51"/>
      <c r="T224" s="51"/>
      <c r="U224" s="51"/>
      <c r="V224" s="51"/>
      <c r="W224" s="51"/>
      <c r="X224" s="51"/>
      <c r="Y224" s="51"/>
      <c r="Z224" s="51"/>
      <c r="AA224" s="51"/>
      <c r="AB224" s="51"/>
      <c r="AC224" s="51"/>
      <c r="AD224" s="51"/>
      <c r="AE224" s="51"/>
    </row>
    <row r="225" spans="11:31" x14ac:dyDescent="0.25">
      <c r="K225" s="51" t="str">
        <f t="shared" si="3"/>
        <v>-</v>
      </c>
      <c r="L225" s="51"/>
      <c r="M225" s="51"/>
      <c r="N225" s="51"/>
      <c r="O225" s="51"/>
      <c r="P225" s="51"/>
      <c r="Q225" s="51"/>
      <c r="R225" s="51"/>
      <c r="S225" s="51"/>
      <c r="T225" s="51"/>
      <c r="U225" s="51"/>
      <c r="V225" s="51"/>
      <c r="W225" s="51"/>
      <c r="X225" s="51"/>
      <c r="Y225" s="51"/>
      <c r="Z225" s="51"/>
      <c r="AA225" s="51"/>
      <c r="AB225" s="51"/>
      <c r="AC225" s="51"/>
      <c r="AD225" s="51"/>
      <c r="AE225" s="51"/>
    </row>
    <row r="226" spans="11:31" x14ac:dyDescent="0.25">
      <c r="K226" s="51" t="str">
        <f t="shared" si="3"/>
        <v>-</v>
      </c>
      <c r="L226" s="51"/>
      <c r="M226" s="51"/>
      <c r="N226" s="51"/>
      <c r="O226" s="51"/>
      <c r="P226" s="51"/>
      <c r="Q226" s="51"/>
      <c r="R226" s="51"/>
      <c r="S226" s="51"/>
      <c r="T226" s="51"/>
      <c r="U226" s="51"/>
      <c r="V226" s="51"/>
      <c r="W226" s="51"/>
      <c r="X226" s="51"/>
      <c r="Y226" s="51"/>
      <c r="Z226" s="51"/>
      <c r="AA226" s="51"/>
      <c r="AB226" s="51"/>
      <c r="AC226" s="51"/>
      <c r="AD226" s="51"/>
      <c r="AE226" s="51"/>
    </row>
    <row r="227" spans="11:31" x14ac:dyDescent="0.25">
      <c r="K227" s="51" t="str">
        <f t="shared" si="3"/>
        <v>-</v>
      </c>
      <c r="L227" s="51"/>
      <c r="M227" s="51"/>
      <c r="N227" s="51"/>
      <c r="O227" s="51"/>
      <c r="P227" s="51"/>
      <c r="Q227" s="51"/>
      <c r="R227" s="51"/>
      <c r="S227" s="51"/>
      <c r="T227" s="51"/>
      <c r="U227" s="51"/>
      <c r="V227" s="51"/>
      <c r="W227" s="51"/>
      <c r="X227" s="51"/>
      <c r="Y227" s="51"/>
      <c r="Z227" s="51"/>
      <c r="AA227" s="51"/>
      <c r="AB227" s="51"/>
      <c r="AC227" s="51"/>
      <c r="AD227" s="51"/>
      <c r="AE227" s="51"/>
    </row>
    <row r="228" spans="11:31" x14ac:dyDescent="0.25">
      <c r="K228" s="51" t="str">
        <f t="shared" si="3"/>
        <v>-</v>
      </c>
      <c r="L228" s="51"/>
      <c r="M228" s="51"/>
      <c r="N228" s="51"/>
      <c r="O228" s="51"/>
      <c r="P228" s="51"/>
      <c r="Q228" s="51"/>
      <c r="R228" s="51"/>
      <c r="S228" s="51"/>
      <c r="T228" s="51"/>
      <c r="U228" s="51"/>
      <c r="V228" s="51"/>
      <c r="W228" s="51"/>
      <c r="X228" s="51"/>
      <c r="Y228" s="51"/>
      <c r="Z228" s="51"/>
      <c r="AA228" s="51"/>
      <c r="AB228" s="51"/>
      <c r="AC228" s="51"/>
      <c r="AD228" s="51"/>
      <c r="AE228" s="51"/>
    </row>
    <row r="229" spans="11:31" x14ac:dyDescent="0.25">
      <c r="K229" s="51" t="str">
        <f t="shared" si="3"/>
        <v>-</v>
      </c>
      <c r="L229" s="51"/>
      <c r="M229" s="51"/>
      <c r="N229" s="51"/>
      <c r="O229" s="51"/>
      <c r="P229" s="51"/>
      <c r="Q229" s="51"/>
      <c r="R229" s="51"/>
      <c r="S229" s="51"/>
      <c r="T229" s="51"/>
      <c r="U229" s="51"/>
      <c r="V229" s="51"/>
      <c r="W229" s="51"/>
      <c r="X229" s="51"/>
      <c r="Y229" s="51"/>
      <c r="Z229" s="51"/>
      <c r="AA229" s="51"/>
      <c r="AB229" s="51"/>
      <c r="AC229" s="51"/>
      <c r="AD229" s="51"/>
      <c r="AE229" s="51"/>
    </row>
    <row r="230" spans="11:31" x14ac:dyDescent="0.25">
      <c r="K230" s="51" t="str">
        <f t="shared" si="3"/>
        <v>-</v>
      </c>
      <c r="L230" s="51"/>
      <c r="M230" s="51"/>
      <c r="N230" s="51"/>
      <c r="O230" s="51"/>
      <c r="P230" s="51"/>
      <c r="Q230" s="51"/>
      <c r="R230" s="51"/>
      <c r="S230" s="51"/>
      <c r="T230" s="51"/>
      <c r="U230" s="51"/>
      <c r="V230" s="51"/>
      <c r="W230" s="51"/>
      <c r="X230" s="51"/>
      <c r="Y230" s="51"/>
      <c r="Z230" s="51"/>
      <c r="AA230" s="51"/>
      <c r="AB230" s="51"/>
      <c r="AC230" s="51"/>
      <c r="AD230" s="51"/>
      <c r="AE230" s="51"/>
    </row>
    <row r="231" spans="11:31" x14ac:dyDescent="0.25">
      <c r="K231" s="51" t="str">
        <f t="shared" si="3"/>
        <v>-</v>
      </c>
      <c r="L231" s="51"/>
      <c r="M231" s="51"/>
      <c r="N231" s="51"/>
      <c r="O231" s="51"/>
      <c r="P231" s="51"/>
      <c r="Q231" s="51"/>
      <c r="R231" s="51"/>
      <c r="S231" s="51"/>
      <c r="T231" s="51"/>
      <c r="U231" s="51"/>
      <c r="V231" s="51"/>
      <c r="W231" s="51"/>
      <c r="X231" s="51"/>
      <c r="Y231" s="51"/>
      <c r="Z231" s="51"/>
      <c r="AA231" s="51"/>
      <c r="AB231" s="51"/>
      <c r="AC231" s="51"/>
      <c r="AD231" s="51"/>
      <c r="AE231" s="51"/>
    </row>
    <row r="232" spans="11:31" x14ac:dyDescent="0.25">
      <c r="K232" s="51" t="str">
        <f t="shared" si="3"/>
        <v>-</v>
      </c>
      <c r="L232" s="51"/>
      <c r="M232" s="51"/>
      <c r="N232" s="51"/>
      <c r="O232" s="51"/>
      <c r="P232" s="51"/>
      <c r="Q232" s="51"/>
      <c r="R232" s="51"/>
      <c r="S232" s="51"/>
      <c r="T232" s="51"/>
      <c r="U232" s="51"/>
      <c r="V232" s="51"/>
      <c r="W232" s="51"/>
      <c r="X232" s="51"/>
      <c r="Y232" s="51"/>
      <c r="Z232" s="51"/>
      <c r="AA232" s="51"/>
      <c r="AB232" s="51"/>
      <c r="AC232" s="51"/>
      <c r="AD232" s="51"/>
      <c r="AE232" s="51"/>
    </row>
    <row r="233" spans="11:31" x14ac:dyDescent="0.25">
      <c r="K233" s="51" t="str">
        <f t="shared" si="3"/>
        <v>-</v>
      </c>
      <c r="L233" s="51"/>
      <c r="M233" s="51"/>
      <c r="N233" s="51"/>
      <c r="O233" s="51"/>
      <c r="P233" s="51"/>
      <c r="Q233" s="51"/>
      <c r="R233" s="51"/>
      <c r="S233" s="51"/>
      <c r="T233" s="51"/>
      <c r="U233" s="51"/>
      <c r="V233" s="51"/>
      <c r="W233" s="51"/>
      <c r="X233" s="51"/>
      <c r="Y233" s="51"/>
      <c r="Z233" s="51"/>
      <c r="AA233" s="51"/>
      <c r="AB233" s="51"/>
      <c r="AC233" s="51"/>
      <c r="AD233" s="51"/>
      <c r="AE233" s="51"/>
    </row>
    <row r="234" spans="11:31" x14ac:dyDescent="0.25">
      <c r="K234" s="51" t="str">
        <f t="shared" si="3"/>
        <v>-</v>
      </c>
      <c r="L234" s="51"/>
      <c r="M234" s="51"/>
      <c r="N234" s="51"/>
      <c r="O234" s="51"/>
      <c r="P234" s="51"/>
      <c r="Q234" s="51"/>
      <c r="R234" s="51"/>
      <c r="S234" s="51"/>
      <c r="T234" s="51"/>
      <c r="U234" s="51"/>
      <c r="V234" s="51"/>
      <c r="W234" s="51"/>
      <c r="X234" s="51"/>
      <c r="Y234" s="51"/>
      <c r="Z234" s="51"/>
      <c r="AA234" s="51"/>
      <c r="AB234" s="51"/>
      <c r="AC234" s="51"/>
      <c r="AD234" s="51"/>
      <c r="AE234" s="51"/>
    </row>
    <row r="235" spans="11:31" x14ac:dyDescent="0.25">
      <c r="K235" s="51" t="str">
        <f t="shared" si="3"/>
        <v>-</v>
      </c>
      <c r="L235" s="51"/>
      <c r="M235" s="51"/>
      <c r="N235" s="51"/>
      <c r="O235" s="51"/>
      <c r="P235" s="51"/>
      <c r="Q235" s="51"/>
      <c r="R235" s="51"/>
      <c r="S235" s="51"/>
      <c r="T235" s="51"/>
      <c r="U235" s="51"/>
      <c r="V235" s="51"/>
      <c r="W235" s="51"/>
      <c r="X235" s="51"/>
      <c r="Y235" s="51"/>
      <c r="Z235" s="51"/>
      <c r="AA235" s="51"/>
      <c r="AB235" s="51"/>
      <c r="AC235" s="51"/>
      <c r="AD235" s="51"/>
      <c r="AE235" s="51"/>
    </row>
    <row r="236" spans="11:31" x14ac:dyDescent="0.25">
      <c r="K236" s="51" t="str">
        <f t="shared" si="3"/>
        <v>-</v>
      </c>
      <c r="L236" s="51"/>
      <c r="M236" s="51"/>
      <c r="N236" s="51"/>
      <c r="O236" s="51"/>
      <c r="P236" s="51"/>
      <c r="Q236" s="51"/>
      <c r="R236" s="51"/>
      <c r="S236" s="51"/>
      <c r="T236" s="51"/>
      <c r="U236" s="51"/>
      <c r="V236" s="51"/>
      <c r="W236" s="51"/>
      <c r="X236" s="51"/>
      <c r="Y236" s="51"/>
      <c r="Z236" s="51"/>
      <c r="AA236" s="51"/>
      <c r="AB236" s="51"/>
      <c r="AC236" s="51"/>
      <c r="AD236" s="51"/>
      <c r="AE236" s="51"/>
    </row>
    <row r="237" spans="11:31" x14ac:dyDescent="0.25">
      <c r="K237" s="51" t="str">
        <f t="shared" si="3"/>
        <v>-</v>
      </c>
      <c r="L237" s="51"/>
      <c r="M237" s="51"/>
      <c r="N237" s="51"/>
      <c r="O237" s="51"/>
      <c r="P237" s="51"/>
      <c r="Q237" s="51"/>
      <c r="R237" s="51"/>
      <c r="S237" s="51"/>
      <c r="T237" s="51"/>
      <c r="U237" s="51"/>
      <c r="V237" s="51"/>
      <c r="W237" s="51"/>
      <c r="X237" s="51"/>
      <c r="Y237" s="51"/>
      <c r="Z237" s="51"/>
      <c r="AA237" s="51"/>
      <c r="AB237" s="51"/>
      <c r="AC237" s="51"/>
      <c r="AD237" s="51"/>
      <c r="AE237" s="51"/>
    </row>
    <row r="238" spans="11:31" x14ac:dyDescent="0.25">
      <c r="K238" s="51" t="str">
        <f t="shared" si="3"/>
        <v>-</v>
      </c>
      <c r="L238" s="51"/>
      <c r="M238" s="51"/>
      <c r="N238" s="51"/>
      <c r="O238" s="51"/>
      <c r="P238" s="51"/>
      <c r="Q238" s="51"/>
      <c r="R238" s="51"/>
      <c r="S238" s="51"/>
      <c r="T238" s="51"/>
      <c r="U238" s="51"/>
      <c r="V238" s="51"/>
      <c r="W238" s="51"/>
      <c r="X238" s="51"/>
      <c r="Y238" s="51"/>
      <c r="Z238" s="51"/>
      <c r="AA238" s="51"/>
      <c r="AB238" s="51"/>
      <c r="AC238" s="51"/>
      <c r="AD238" s="51"/>
      <c r="AE238" s="51"/>
    </row>
    <row r="239" spans="11:31" x14ac:dyDescent="0.25">
      <c r="K239" s="51" t="str">
        <f t="shared" si="3"/>
        <v>-</v>
      </c>
      <c r="L239" s="51"/>
      <c r="M239" s="51"/>
      <c r="N239" s="51"/>
      <c r="O239" s="51"/>
      <c r="P239" s="51"/>
      <c r="Q239" s="51"/>
      <c r="R239" s="51"/>
      <c r="S239" s="51"/>
      <c r="T239" s="51"/>
      <c r="U239" s="51"/>
      <c r="V239" s="51"/>
      <c r="W239" s="51"/>
      <c r="X239" s="51"/>
      <c r="Y239" s="51"/>
      <c r="Z239" s="51"/>
      <c r="AA239" s="51"/>
      <c r="AB239" s="51"/>
      <c r="AC239" s="51"/>
      <c r="AD239" s="51"/>
      <c r="AE239" s="51"/>
    </row>
    <row r="240" spans="11:31" x14ac:dyDescent="0.25">
      <c r="K240" s="51" t="str">
        <f t="shared" si="3"/>
        <v>-</v>
      </c>
      <c r="L240" s="51"/>
      <c r="M240" s="51"/>
      <c r="N240" s="51"/>
      <c r="O240" s="51"/>
      <c r="P240" s="51"/>
      <c r="Q240" s="51"/>
      <c r="R240" s="51"/>
      <c r="S240" s="51"/>
      <c r="T240" s="51"/>
      <c r="U240" s="51"/>
      <c r="V240" s="51"/>
      <c r="W240" s="51"/>
      <c r="X240" s="51"/>
      <c r="Y240" s="51"/>
      <c r="Z240" s="51"/>
      <c r="AA240" s="51"/>
      <c r="AB240" s="51"/>
      <c r="AC240" s="51"/>
      <c r="AD240" s="51"/>
      <c r="AE240" s="51"/>
    </row>
    <row r="241" spans="11:31" x14ac:dyDescent="0.25">
      <c r="K241" s="51" t="str">
        <f t="shared" si="3"/>
        <v>-</v>
      </c>
      <c r="L241" s="51"/>
      <c r="M241" s="51"/>
      <c r="N241" s="51"/>
      <c r="O241" s="51"/>
      <c r="P241" s="51"/>
      <c r="Q241" s="51"/>
      <c r="R241" s="51"/>
      <c r="S241" s="51"/>
      <c r="T241" s="51"/>
      <c r="U241" s="51"/>
      <c r="V241" s="51"/>
      <c r="W241" s="51"/>
      <c r="X241" s="51"/>
      <c r="Y241" s="51"/>
      <c r="Z241" s="51"/>
      <c r="AA241" s="51"/>
      <c r="AB241" s="51"/>
      <c r="AC241" s="51"/>
      <c r="AD241" s="51"/>
      <c r="AE241" s="51"/>
    </row>
    <row r="242" spans="11:31" x14ac:dyDescent="0.25">
      <c r="K242" s="51" t="str">
        <f t="shared" si="3"/>
        <v>-</v>
      </c>
      <c r="L242" s="51"/>
      <c r="M242" s="51"/>
      <c r="N242" s="51"/>
      <c r="O242" s="51"/>
      <c r="P242" s="51"/>
      <c r="Q242" s="51"/>
      <c r="R242" s="51"/>
      <c r="S242" s="51"/>
      <c r="T242" s="51"/>
      <c r="U242" s="51"/>
      <c r="V242" s="51"/>
      <c r="W242" s="51"/>
      <c r="X242" s="51"/>
      <c r="Y242" s="51"/>
      <c r="Z242" s="51"/>
      <c r="AA242" s="51"/>
      <c r="AB242" s="51"/>
      <c r="AC242" s="51"/>
      <c r="AD242" s="51"/>
      <c r="AE242" s="51"/>
    </row>
    <row r="243" spans="11:31" x14ac:dyDescent="0.25">
      <c r="K243" s="51" t="str">
        <f t="shared" si="3"/>
        <v>-</v>
      </c>
      <c r="L243" s="51"/>
      <c r="M243" s="51"/>
      <c r="N243" s="51"/>
      <c r="O243" s="51"/>
      <c r="P243" s="51"/>
      <c r="Q243" s="51"/>
      <c r="R243" s="51"/>
      <c r="S243" s="51"/>
      <c r="T243" s="51"/>
      <c r="U243" s="51"/>
      <c r="V243" s="51"/>
      <c r="W243" s="51"/>
      <c r="X243" s="51"/>
      <c r="Y243" s="51"/>
      <c r="Z243" s="51"/>
      <c r="AA243" s="51"/>
      <c r="AB243" s="51"/>
      <c r="AC243" s="51"/>
      <c r="AD243" s="51"/>
      <c r="AE243" s="51"/>
    </row>
    <row r="244" spans="11:31" x14ac:dyDescent="0.25">
      <c r="K244" s="51" t="str">
        <f t="shared" si="3"/>
        <v>-</v>
      </c>
      <c r="L244" s="51"/>
      <c r="M244" s="51"/>
      <c r="N244" s="51"/>
      <c r="O244" s="51"/>
      <c r="P244" s="51"/>
      <c r="Q244" s="51"/>
      <c r="R244" s="51"/>
      <c r="S244" s="51"/>
      <c r="T244" s="51"/>
      <c r="U244" s="51"/>
      <c r="V244" s="51"/>
      <c r="W244" s="51"/>
      <c r="X244" s="51"/>
      <c r="Y244" s="51"/>
      <c r="Z244" s="51"/>
      <c r="AA244" s="51"/>
      <c r="AB244" s="51"/>
      <c r="AC244" s="51"/>
      <c r="AD244" s="51"/>
      <c r="AE244" s="51"/>
    </row>
    <row r="245" spans="11:31" x14ac:dyDescent="0.25">
      <c r="K245" s="51" t="str">
        <f t="shared" si="3"/>
        <v>-</v>
      </c>
      <c r="L245" s="51"/>
      <c r="M245" s="51"/>
      <c r="N245" s="51"/>
      <c r="O245" s="51"/>
      <c r="P245" s="51"/>
      <c r="Q245" s="51"/>
      <c r="R245" s="51"/>
      <c r="S245" s="51"/>
      <c r="T245" s="51"/>
      <c r="U245" s="51"/>
      <c r="V245" s="51"/>
      <c r="W245" s="51"/>
      <c r="X245" s="51"/>
      <c r="Y245" s="51"/>
      <c r="Z245" s="51"/>
      <c r="AA245" s="51"/>
      <c r="AB245" s="51"/>
      <c r="AC245" s="51"/>
      <c r="AD245" s="51"/>
      <c r="AE245" s="51"/>
    </row>
    <row r="246" spans="11:31" x14ac:dyDescent="0.25">
      <c r="K246" s="51" t="str">
        <f t="shared" si="3"/>
        <v>-</v>
      </c>
      <c r="L246" s="51"/>
      <c r="M246" s="51"/>
      <c r="N246" s="51"/>
      <c r="O246" s="51"/>
      <c r="P246" s="51"/>
      <c r="Q246" s="51"/>
      <c r="R246" s="51"/>
      <c r="S246" s="51"/>
      <c r="T246" s="51"/>
      <c r="U246" s="51"/>
      <c r="V246" s="51"/>
      <c r="W246" s="51"/>
      <c r="X246" s="51"/>
      <c r="Y246" s="51"/>
      <c r="Z246" s="51"/>
      <c r="AA246" s="51"/>
      <c r="AB246" s="51"/>
      <c r="AC246" s="51"/>
      <c r="AD246" s="51"/>
      <c r="AE246" s="51"/>
    </row>
    <row r="247" spans="11:31" x14ac:dyDescent="0.25">
      <c r="K247" s="51" t="str">
        <f t="shared" si="3"/>
        <v>-</v>
      </c>
      <c r="L247" s="51"/>
      <c r="M247" s="51"/>
      <c r="N247" s="51"/>
      <c r="O247" s="51"/>
      <c r="P247" s="51"/>
      <c r="Q247" s="51"/>
      <c r="R247" s="51"/>
      <c r="S247" s="51"/>
      <c r="T247" s="51"/>
      <c r="U247" s="51"/>
      <c r="V247" s="51"/>
      <c r="W247" s="51"/>
      <c r="X247" s="51"/>
      <c r="Y247" s="51"/>
      <c r="Z247" s="51"/>
      <c r="AA247" s="51"/>
      <c r="AB247" s="51"/>
      <c r="AC247" s="51"/>
      <c r="AD247" s="51"/>
      <c r="AE247" s="51"/>
    </row>
    <row r="248" spans="11:31" x14ac:dyDescent="0.25">
      <c r="K248" s="51" t="str">
        <f t="shared" si="3"/>
        <v>-</v>
      </c>
      <c r="L248" s="51"/>
      <c r="M248" s="51"/>
      <c r="N248" s="51"/>
      <c r="O248" s="51"/>
      <c r="P248" s="51"/>
      <c r="Q248" s="51"/>
      <c r="R248" s="51"/>
      <c r="S248" s="51"/>
      <c r="T248" s="51"/>
      <c r="U248" s="51"/>
      <c r="V248" s="51"/>
      <c r="W248" s="51"/>
      <c r="X248" s="51"/>
      <c r="Y248" s="51"/>
      <c r="Z248" s="51"/>
      <c r="AA248" s="51"/>
      <c r="AB248" s="51"/>
      <c r="AC248" s="51"/>
      <c r="AD248" s="51"/>
      <c r="AE248" s="51"/>
    </row>
    <row r="249" spans="11:31" x14ac:dyDescent="0.25">
      <c r="K249" s="51" t="str">
        <f t="shared" si="3"/>
        <v>-</v>
      </c>
      <c r="L249" s="51"/>
      <c r="M249" s="51"/>
      <c r="N249" s="51"/>
      <c r="O249" s="51"/>
      <c r="P249" s="51"/>
      <c r="Q249" s="51"/>
      <c r="R249" s="51"/>
      <c r="S249" s="51"/>
      <c r="T249" s="51"/>
      <c r="U249" s="51"/>
      <c r="V249" s="51"/>
      <c r="W249" s="51"/>
      <c r="X249" s="51"/>
      <c r="Y249" s="51"/>
      <c r="Z249" s="51"/>
      <c r="AA249" s="51"/>
      <c r="AB249" s="51"/>
      <c r="AC249" s="51"/>
      <c r="AD249" s="51"/>
      <c r="AE249" s="51"/>
    </row>
    <row r="250" spans="11:31" x14ac:dyDescent="0.25">
      <c r="K250" s="51" t="str">
        <f t="shared" si="3"/>
        <v>-</v>
      </c>
      <c r="L250" s="51"/>
      <c r="M250" s="51"/>
      <c r="N250" s="51"/>
      <c r="O250" s="51"/>
      <c r="P250" s="51"/>
      <c r="Q250" s="51"/>
      <c r="R250" s="51"/>
      <c r="S250" s="51"/>
      <c r="T250" s="51"/>
      <c r="U250" s="51"/>
      <c r="V250" s="51"/>
      <c r="W250" s="51"/>
      <c r="X250" s="51"/>
      <c r="Y250" s="51"/>
      <c r="Z250" s="51"/>
      <c r="AA250" s="51"/>
      <c r="AB250" s="51"/>
      <c r="AC250" s="51"/>
      <c r="AD250" s="51"/>
      <c r="AE250" s="51"/>
    </row>
    <row r="251" spans="11:31" x14ac:dyDescent="0.25">
      <c r="K251" s="51" t="str">
        <f t="shared" si="3"/>
        <v>-</v>
      </c>
      <c r="L251" s="51"/>
      <c r="M251" s="51"/>
      <c r="N251" s="51"/>
      <c r="O251" s="51"/>
      <c r="P251" s="51"/>
      <c r="Q251" s="51"/>
      <c r="R251" s="51"/>
      <c r="S251" s="51"/>
      <c r="T251" s="51"/>
      <c r="U251" s="51"/>
      <c r="V251" s="51"/>
      <c r="W251" s="51"/>
      <c r="X251" s="51"/>
      <c r="Y251" s="51"/>
      <c r="Z251" s="51"/>
      <c r="AA251" s="51"/>
      <c r="AB251" s="51"/>
      <c r="AC251" s="51"/>
      <c r="AD251" s="51"/>
      <c r="AE251" s="51"/>
    </row>
    <row r="252" spans="11:31" x14ac:dyDescent="0.25">
      <c r="K252" s="51" t="str">
        <f t="shared" si="3"/>
        <v>-</v>
      </c>
      <c r="L252" s="51"/>
      <c r="M252" s="51"/>
      <c r="N252" s="51"/>
      <c r="O252" s="51"/>
      <c r="P252" s="51"/>
      <c r="Q252" s="51"/>
      <c r="R252" s="51"/>
      <c r="S252" s="51"/>
      <c r="T252" s="51"/>
      <c r="U252" s="51"/>
      <c r="V252" s="51"/>
      <c r="W252" s="51"/>
      <c r="X252" s="51"/>
      <c r="Y252" s="51"/>
      <c r="Z252" s="51"/>
      <c r="AA252" s="51"/>
      <c r="AB252" s="51"/>
      <c r="AC252" s="51"/>
      <c r="AD252" s="51"/>
      <c r="AE252" s="51"/>
    </row>
    <row r="253" spans="11:31" x14ac:dyDescent="0.25">
      <c r="K253" s="51" t="str">
        <f t="shared" si="3"/>
        <v>-</v>
      </c>
      <c r="L253" s="51"/>
      <c r="M253" s="51"/>
      <c r="N253" s="51"/>
      <c r="O253" s="51"/>
      <c r="P253" s="51"/>
      <c r="Q253" s="51"/>
      <c r="R253" s="51"/>
      <c r="S253" s="51"/>
      <c r="T253" s="51"/>
      <c r="U253" s="51"/>
      <c r="V253" s="51"/>
      <c r="W253" s="51"/>
      <c r="X253" s="51"/>
      <c r="Y253" s="51"/>
      <c r="Z253" s="51"/>
      <c r="AA253" s="51"/>
      <c r="AB253" s="51"/>
      <c r="AC253" s="51"/>
      <c r="AD253" s="51"/>
      <c r="AE253" s="51"/>
    </row>
    <row r="254" spans="11:31" x14ac:dyDescent="0.25">
      <c r="K254" s="51" t="str">
        <f t="shared" si="3"/>
        <v>-</v>
      </c>
      <c r="L254" s="51"/>
      <c r="M254" s="51"/>
      <c r="N254" s="51"/>
      <c r="O254" s="51"/>
      <c r="P254" s="51"/>
      <c r="Q254" s="51"/>
      <c r="R254" s="51"/>
      <c r="S254" s="51"/>
      <c r="T254" s="51"/>
      <c r="U254" s="51"/>
      <c r="V254" s="51"/>
      <c r="W254" s="51"/>
      <c r="X254" s="51"/>
      <c r="Y254" s="51"/>
      <c r="Z254" s="51"/>
      <c r="AA254" s="51"/>
      <c r="AB254" s="51"/>
      <c r="AC254" s="51"/>
      <c r="AD254" s="51"/>
      <c r="AE254" s="51"/>
    </row>
    <row r="255" spans="11:31" x14ac:dyDescent="0.25">
      <c r="K255" s="51" t="str">
        <f t="shared" si="3"/>
        <v>-</v>
      </c>
      <c r="L255" s="51"/>
      <c r="M255" s="51"/>
      <c r="N255" s="51"/>
      <c r="O255" s="51"/>
      <c r="P255" s="51"/>
      <c r="Q255" s="51"/>
      <c r="R255" s="51"/>
      <c r="S255" s="51"/>
      <c r="T255" s="51"/>
      <c r="U255" s="51"/>
      <c r="V255" s="51"/>
      <c r="W255" s="51"/>
      <c r="X255" s="51"/>
      <c r="Y255" s="51"/>
      <c r="Z255" s="51"/>
      <c r="AA255" s="51"/>
      <c r="AB255" s="51"/>
      <c r="AC255" s="51"/>
      <c r="AD255" s="51"/>
      <c r="AE255" s="51"/>
    </row>
    <row r="256" spans="11:31" x14ac:dyDescent="0.25">
      <c r="K256" s="51" t="str">
        <f t="shared" si="3"/>
        <v>-</v>
      </c>
      <c r="L256" s="51"/>
      <c r="M256" s="51"/>
      <c r="N256" s="51"/>
      <c r="O256" s="51"/>
      <c r="P256" s="51"/>
      <c r="Q256" s="51"/>
      <c r="R256" s="51"/>
      <c r="S256" s="51"/>
      <c r="T256" s="51"/>
      <c r="U256" s="51"/>
      <c r="V256" s="51"/>
      <c r="W256" s="51"/>
      <c r="X256" s="51"/>
      <c r="Y256" s="51"/>
      <c r="Z256" s="51"/>
      <c r="AA256" s="51"/>
      <c r="AB256" s="51"/>
      <c r="AC256" s="51"/>
      <c r="AD256" s="51"/>
      <c r="AE256" s="51"/>
    </row>
    <row r="257" spans="11:31" x14ac:dyDescent="0.25">
      <c r="K257" s="51" t="str">
        <f t="shared" ref="K257:K320" si="4">CONCATENATE(H257,"-",I257)</f>
        <v>-</v>
      </c>
      <c r="L257" s="51"/>
      <c r="M257" s="51"/>
      <c r="N257" s="51"/>
      <c r="O257" s="51"/>
      <c r="P257" s="51"/>
      <c r="Q257" s="51"/>
      <c r="R257" s="51"/>
      <c r="S257" s="51"/>
      <c r="T257" s="51"/>
      <c r="U257" s="51"/>
      <c r="V257" s="51"/>
      <c r="W257" s="51"/>
      <c r="X257" s="51"/>
      <c r="Y257" s="51"/>
      <c r="Z257" s="51"/>
      <c r="AA257" s="51"/>
      <c r="AB257" s="51"/>
      <c r="AC257" s="51"/>
      <c r="AD257" s="51"/>
      <c r="AE257" s="51"/>
    </row>
    <row r="258" spans="11:31" x14ac:dyDescent="0.25">
      <c r="K258" s="51" t="str">
        <f t="shared" si="4"/>
        <v>-</v>
      </c>
      <c r="L258" s="51"/>
      <c r="M258" s="51"/>
      <c r="N258" s="51"/>
      <c r="O258" s="51"/>
      <c r="P258" s="51"/>
      <c r="Q258" s="51"/>
      <c r="R258" s="51"/>
      <c r="S258" s="51"/>
      <c r="T258" s="51"/>
      <c r="U258" s="51"/>
      <c r="V258" s="51"/>
      <c r="W258" s="51"/>
      <c r="X258" s="51"/>
      <c r="Y258" s="51"/>
      <c r="Z258" s="51"/>
      <c r="AA258" s="51"/>
      <c r="AB258" s="51"/>
      <c r="AC258" s="51"/>
      <c r="AD258" s="51"/>
      <c r="AE258" s="51"/>
    </row>
    <row r="259" spans="11:31" x14ac:dyDescent="0.25">
      <c r="K259" s="51" t="str">
        <f t="shared" si="4"/>
        <v>-</v>
      </c>
      <c r="L259" s="51"/>
      <c r="M259" s="51"/>
      <c r="N259" s="51"/>
      <c r="O259" s="51"/>
      <c r="P259" s="51"/>
      <c r="Q259" s="51"/>
      <c r="R259" s="51"/>
      <c r="S259" s="51"/>
      <c r="T259" s="51"/>
      <c r="U259" s="51"/>
      <c r="V259" s="51"/>
      <c r="W259" s="51"/>
      <c r="X259" s="51"/>
      <c r="Y259" s="51"/>
      <c r="Z259" s="51"/>
      <c r="AA259" s="51"/>
      <c r="AB259" s="51"/>
      <c r="AC259" s="51"/>
      <c r="AD259" s="51"/>
      <c r="AE259" s="51"/>
    </row>
    <row r="260" spans="11:31" x14ac:dyDescent="0.25">
      <c r="K260" s="51" t="str">
        <f t="shared" si="4"/>
        <v>-</v>
      </c>
      <c r="L260" s="51"/>
      <c r="M260" s="51"/>
      <c r="N260" s="51"/>
      <c r="O260" s="51"/>
      <c r="P260" s="51"/>
      <c r="Q260" s="51"/>
      <c r="R260" s="51"/>
      <c r="S260" s="51"/>
      <c r="T260" s="51"/>
      <c r="U260" s="51"/>
      <c r="V260" s="51"/>
      <c r="W260" s="51"/>
      <c r="X260" s="51"/>
      <c r="Y260" s="51"/>
      <c r="Z260" s="51"/>
      <c r="AA260" s="51"/>
      <c r="AB260" s="51"/>
      <c r="AC260" s="51"/>
      <c r="AD260" s="51"/>
      <c r="AE260" s="51"/>
    </row>
    <row r="261" spans="11:31" x14ac:dyDescent="0.25">
      <c r="K261" s="51" t="str">
        <f t="shared" si="4"/>
        <v>-</v>
      </c>
      <c r="L261" s="51"/>
      <c r="M261" s="51"/>
      <c r="N261" s="51"/>
      <c r="O261" s="51"/>
      <c r="P261" s="51"/>
      <c r="Q261" s="51"/>
      <c r="R261" s="51"/>
      <c r="S261" s="51"/>
      <c r="T261" s="51"/>
      <c r="U261" s="51"/>
      <c r="V261" s="51"/>
      <c r="W261" s="51"/>
      <c r="X261" s="51"/>
      <c r="Y261" s="51"/>
      <c r="Z261" s="51"/>
      <c r="AA261" s="51"/>
      <c r="AB261" s="51"/>
      <c r="AC261" s="51"/>
      <c r="AD261" s="51"/>
      <c r="AE261" s="51"/>
    </row>
    <row r="262" spans="11:31" x14ac:dyDescent="0.25">
      <c r="K262" s="51" t="str">
        <f t="shared" si="4"/>
        <v>-</v>
      </c>
      <c r="L262" s="51"/>
      <c r="M262" s="51"/>
      <c r="N262" s="51"/>
      <c r="O262" s="51"/>
      <c r="P262" s="51"/>
      <c r="Q262" s="51"/>
      <c r="R262" s="51"/>
      <c r="S262" s="51"/>
      <c r="T262" s="51"/>
      <c r="U262" s="51"/>
      <c r="V262" s="51"/>
      <c r="W262" s="51"/>
      <c r="X262" s="51"/>
      <c r="Y262" s="51"/>
      <c r="Z262" s="51"/>
      <c r="AA262" s="51"/>
      <c r="AB262" s="51"/>
      <c r="AC262" s="51"/>
      <c r="AD262" s="51"/>
      <c r="AE262" s="51"/>
    </row>
    <row r="263" spans="11:31" x14ac:dyDescent="0.25">
      <c r="K263" s="51" t="str">
        <f t="shared" si="4"/>
        <v>-</v>
      </c>
      <c r="L263" s="51"/>
      <c r="M263" s="51"/>
      <c r="N263" s="51"/>
      <c r="O263" s="51"/>
      <c r="P263" s="51"/>
      <c r="Q263" s="51"/>
      <c r="R263" s="51"/>
      <c r="S263" s="51"/>
      <c r="T263" s="51"/>
      <c r="U263" s="51"/>
      <c r="V263" s="51"/>
      <c r="W263" s="51"/>
      <c r="X263" s="51"/>
      <c r="Y263" s="51"/>
      <c r="Z263" s="51"/>
      <c r="AA263" s="51"/>
      <c r="AB263" s="51"/>
      <c r="AC263" s="51"/>
      <c r="AD263" s="51"/>
      <c r="AE263" s="51"/>
    </row>
    <row r="264" spans="11:31" x14ac:dyDescent="0.25">
      <c r="K264" s="51" t="str">
        <f t="shared" si="4"/>
        <v>-</v>
      </c>
      <c r="L264" s="51"/>
      <c r="M264" s="51"/>
      <c r="N264" s="51"/>
      <c r="O264" s="51"/>
      <c r="P264" s="51"/>
      <c r="Q264" s="51"/>
      <c r="R264" s="51"/>
      <c r="S264" s="51"/>
      <c r="T264" s="51"/>
      <c r="U264" s="51"/>
      <c r="V264" s="51"/>
      <c r="W264" s="51"/>
      <c r="X264" s="51"/>
      <c r="Y264" s="51"/>
      <c r="Z264" s="51"/>
      <c r="AA264" s="51"/>
      <c r="AB264" s="51"/>
      <c r="AC264" s="51"/>
      <c r="AD264" s="51"/>
      <c r="AE264" s="51"/>
    </row>
    <row r="265" spans="11:31" x14ac:dyDescent="0.25">
      <c r="K265" s="51" t="str">
        <f t="shared" si="4"/>
        <v>-</v>
      </c>
      <c r="L265" s="51"/>
      <c r="M265" s="51"/>
      <c r="N265" s="51"/>
      <c r="O265" s="51"/>
      <c r="P265" s="51"/>
      <c r="Q265" s="51"/>
      <c r="R265" s="51"/>
      <c r="S265" s="51"/>
      <c r="T265" s="51"/>
      <c r="U265" s="51"/>
      <c r="V265" s="51"/>
      <c r="W265" s="51"/>
      <c r="X265" s="51"/>
      <c r="Y265" s="51"/>
      <c r="Z265" s="51"/>
      <c r="AA265" s="51"/>
      <c r="AB265" s="51"/>
      <c r="AC265" s="51"/>
      <c r="AD265" s="51"/>
      <c r="AE265" s="51"/>
    </row>
    <row r="266" spans="11:31" x14ac:dyDescent="0.25">
      <c r="K266" s="51" t="str">
        <f t="shared" si="4"/>
        <v>-</v>
      </c>
      <c r="L266" s="51"/>
      <c r="M266" s="51"/>
      <c r="N266" s="51"/>
      <c r="O266" s="51"/>
      <c r="P266" s="51"/>
      <c r="Q266" s="51"/>
      <c r="R266" s="51"/>
      <c r="S266" s="51"/>
      <c r="T266" s="51"/>
      <c r="U266" s="51"/>
      <c r="V266" s="51"/>
      <c r="W266" s="51"/>
      <c r="X266" s="51"/>
      <c r="Y266" s="51"/>
      <c r="Z266" s="51"/>
      <c r="AA266" s="51"/>
      <c r="AB266" s="51"/>
      <c r="AC266" s="51"/>
      <c r="AD266" s="51"/>
      <c r="AE266" s="51"/>
    </row>
    <row r="267" spans="11:31" x14ac:dyDescent="0.25">
      <c r="K267" s="51" t="str">
        <f t="shared" si="4"/>
        <v>-</v>
      </c>
      <c r="L267" s="51"/>
      <c r="M267" s="51"/>
      <c r="N267" s="51"/>
      <c r="O267" s="51"/>
      <c r="P267" s="51"/>
      <c r="Q267" s="51"/>
      <c r="R267" s="51"/>
      <c r="S267" s="51"/>
      <c r="T267" s="51"/>
      <c r="U267" s="51"/>
      <c r="V267" s="51"/>
      <c r="W267" s="51"/>
      <c r="X267" s="51"/>
      <c r="Y267" s="51"/>
      <c r="Z267" s="51"/>
      <c r="AA267" s="51"/>
      <c r="AB267" s="51"/>
      <c r="AC267" s="51"/>
      <c r="AD267" s="51"/>
      <c r="AE267" s="51"/>
    </row>
    <row r="268" spans="11:31" x14ac:dyDescent="0.25">
      <c r="K268" s="51" t="str">
        <f t="shared" si="4"/>
        <v>-</v>
      </c>
      <c r="L268" s="51"/>
      <c r="M268" s="51"/>
      <c r="N268" s="51"/>
      <c r="O268" s="51"/>
      <c r="P268" s="51"/>
      <c r="Q268" s="51"/>
      <c r="R268" s="51"/>
      <c r="S268" s="51"/>
      <c r="T268" s="51"/>
      <c r="U268" s="51"/>
      <c r="V268" s="51"/>
      <c r="W268" s="51"/>
      <c r="X268" s="51"/>
      <c r="Y268" s="51"/>
      <c r="Z268" s="51"/>
      <c r="AA268" s="51"/>
      <c r="AB268" s="51"/>
      <c r="AC268" s="51"/>
      <c r="AD268" s="51"/>
      <c r="AE268" s="51"/>
    </row>
    <row r="269" spans="11:31" x14ac:dyDescent="0.25">
      <c r="K269" s="51" t="str">
        <f t="shared" si="4"/>
        <v>-</v>
      </c>
      <c r="L269" s="51"/>
      <c r="M269" s="51"/>
      <c r="N269" s="51"/>
      <c r="O269" s="51"/>
      <c r="P269" s="51"/>
      <c r="Q269" s="51"/>
      <c r="R269" s="51"/>
      <c r="S269" s="51"/>
      <c r="T269" s="51"/>
      <c r="U269" s="51"/>
      <c r="V269" s="51"/>
      <c r="W269" s="51"/>
      <c r="X269" s="51"/>
      <c r="Y269" s="51"/>
      <c r="Z269" s="51"/>
      <c r="AA269" s="51"/>
      <c r="AB269" s="51"/>
      <c r="AC269" s="51"/>
      <c r="AD269" s="51"/>
      <c r="AE269" s="51"/>
    </row>
    <row r="270" spans="11:31" x14ac:dyDescent="0.25">
      <c r="K270" s="51" t="str">
        <f t="shared" si="4"/>
        <v>-</v>
      </c>
      <c r="L270" s="51"/>
      <c r="M270" s="51"/>
      <c r="N270" s="51"/>
      <c r="O270" s="51"/>
      <c r="P270" s="51"/>
      <c r="Q270" s="51"/>
      <c r="R270" s="51"/>
      <c r="S270" s="51"/>
      <c r="T270" s="51"/>
      <c r="U270" s="51"/>
      <c r="V270" s="51"/>
      <c r="W270" s="51"/>
      <c r="X270" s="51"/>
      <c r="Y270" s="51"/>
      <c r="Z270" s="51"/>
      <c r="AA270" s="51"/>
      <c r="AB270" s="51"/>
      <c r="AC270" s="51"/>
      <c r="AD270" s="51"/>
      <c r="AE270" s="51"/>
    </row>
    <row r="271" spans="11:31" x14ac:dyDescent="0.25">
      <c r="K271" s="51" t="str">
        <f t="shared" si="4"/>
        <v>-</v>
      </c>
      <c r="L271" s="51"/>
      <c r="M271" s="51"/>
      <c r="N271" s="51"/>
      <c r="O271" s="51"/>
      <c r="P271" s="51"/>
      <c r="Q271" s="51"/>
      <c r="R271" s="51"/>
      <c r="S271" s="51"/>
      <c r="T271" s="51"/>
      <c r="U271" s="51"/>
      <c r="V271" s="51"/>
      <c r="W271" s="51"/>
      <c r="X271" s="51"/>
      <c r="Y271" s="51"/>
      <c r="Z271" s="51"/>
      <c r="AA271" s="51"/>
      <c r="AB271" s="51"/>
      <c r="AC271" s="51"/>
      <c r="AD271" s="51"/>
      <c r="AE271" s="51"/>
    </row>
    <row r="272" spans="11:31" x14ac:dyDescent="0.25">
      <c r="K272" s="51" t="str">
        <f t="shared" si="4"/>
        <v>-</v>
      </c>
      <c r="L272" s="51"/>
      <c r="M272" s="51"/>
      <c r="N272" s="51"/>
      <c r="O272" s="51"/>
      <c r="P272" s="51"/>
      <c r="Q272" s="51"/>
      <c r="R272" s="51"/>
      <c r="S272" s="51"/>
      <c r="T272" s="51"/>
      <c r="U272" s="51"/>
      <c r="V272" s="51"/>
      <c r="W272" s="51"/>
      <c r="X272" s="51"/>
      <c r="Y272" s="51"/>
      <c r="Z272" s="51"/>
      <c r="AA272" s="51"/>
      <c r="AB272" s="51"/>
      <c r="AC272" s="51"/>
      <c r="AD272" s="51"/>
      <c r="AE272" s="51"/>
    </row>
    <row r="273" spans="11:31" x14ac:dyDescent="0.25">
      <c r="K273" s="51" t="str">
        <f t="shared" si="4"/>
        <v>-</v>
      </c>
      <c r="L273" s="51"/>
      <c r="M273" s="51"/>
      <c r="N273" s="51"/>
      <c r="O273" s="51"/>
      <c r="P273" s="51"/>
      <c r="Q273" s="51"/>
      <c r="R273" s="51"/>
      <c r="S273" s="51"/>
      <c r="T273" s="51"/>
      <c r="U273" s="51"/>
      <c r="V273" s="51"/>
      <c r="W273" s="51"/>
      <c r="X273" s="51"/>
      <c r="Y273" s="51"/>
      <c r="Z273" s="51"/>
      <c r="AA273" s="51"/>
      <c r="AB273" s="51"/>
      <c r="AC273" s="51"/>
      <c r="AD273" s="51"/>
      <c r="AE273" s="51"/>
    </row>
    <row r="274" spans="11:31" x14ac:dyDescent="0.25">
      <c r="K274" s="51" t="str">
        <f t="shared" si="4"/>
        <v>-</v>
      </c>
      <c r="L274" s="51"/>
      <c r="M274" s="51"/>
      <c r="N274" s="51"/>
      <c r="O274" s="51"/>
      <c r="P274" s="51"/>
      <c r="Q274" s="51"/>
      <c r="R274" s="51"/>
      <c r="S274" s="51"/>
      <c r="T274" s="51"/>
      <c r="U274" s="51"/>
      <c r="V274" s="51"/>
      <c r="W274" s="51"/>
      <c r="X274" s="51"/>
      <c r="Y274" s="51"/>
      <c r="Z274" s="51"/>
      <c r="AA274" s="51"/>
      <c r="AB274" s="51"/>
      <c r="AC274" s="51"/>
      <c r="AD274" s="51"/>
      <c r="AE274" s="51"/>
    </row>
    <row r="275" spans="11:31" x14ac:dyDescent="0.25">
      <c r="K275" s="51" t="str">
        <f t="shared" si="4"/>
        <v>-</v>
      </c>
      <c r="L275" s="51"/>
      <c r="M275" s="51"/>
      <c r="N275" s="51"/>
      <c r="O275" s="51"/>
      <c r="P275" s="51"/>
      <c r="Q275" s="51"/>
      <c r="R275" s="51"/>
      <c r="S275" s="51"/>
      <c r="T275" s="51"/>
      <c r="U275" s="51"/>
      <c r="V275" s="51"/>
      <c r="W275" s="51"/>
      <c r="X275" s="51"/>
      <c r="Y275" s="51"/>
      <c r="Z275" s="51"/>
      <c r="AA275" s="51"/>
      <c r="AB275" s="51"/>
      <c r="AC275" s="51"/>
      <c r="AD275" s="51"/>
      <c r="AE275" s="51"/>
    </row>
    <row r="276" spans="11:31" x14ac:dyDescent="0.25">
      <c r="K276" s="51" t="str">
        <f t="shared" si="4"/>
        <v>-</v>
      </c>
      <c r="L276" s="51"/>
      <c r="M276" s="51"/>
      <c r="N276" s="51"/>
      <c r="O276" s="51"/>
      <c r="P276" s="51"/>
      <c r="Q276" s="51"/>
      <c r="R276" s="51"/>
      <c r="S276" s="51"/>
      <c r="T276" s="51"/>
      <c r="U276" s="51"/>
      <c r="V276" s="51"/>
      <c r="W276" s="51"/>
      <c r="X276" s="51"/>
      <c r="Y276" s="51"/>
      <c r="Z276" s="51"/>
      <c r="AA276" s="51"/>
      <c r="AB276" s="51"/>
      <c r="AC276" s="51"/>
      <c r="AD276" s="51"/>
      <c r="AE276" s="51"/>
    </row>
    <row r="277" spans="11:31" x14ac:dyDescent="0.25">
      <c r="K277" s="51" t="str">
        <f t="shared" si="4"/>
        <v>-</v>
      </c>
      <c r="L277" s="51"/>
      <c r="M277" s="51"/>
      <c r="N277" s="51"/>
      <c r="O277" s="51"/>
      <c r="P277" s="51"/>
      <c r="Q277" s="51"/>
      <c r="R277" s="51"/>
      <c r="S277" s="51"/>
      <c r="T277" s="51"/>
      <c r="U277" s="51"/>
      <c r="V277" s="51"/>
      <c r="W277" s="51"/>
      <c r="X277" s="51"/>
      <c r="Y277" s="51"/>
      <c r="Z277" s="51"/>
      <c r="AA277" s="51"/>
      <c r="AB277" s="51"/>
      <c r="AC277" s="51"/>
      <c r="AD277" s="51"/>
      <c r="AE277" s="51"/>
    </row>
    <row r="278" spans="11:31" x14ac:dyDescent="0.25">
      <c r="K278" s="51" t="str">
        <f t="shared" si="4"/>
        <v>-</v>
      </c>
      <c r="L278" s="51"/>
      <c r="M278" s="51"/>
      <c r="N278" s="51"/>
      <c r="O278" s="51"/>
      <c r="P278" s="51"/>
      <c r="Q278" s="51"/>
      <c r="R278" s="51"/>
      <c r="S278" s="51"/>
      <c r="T278" s="51"/>
      <c r="U278" s="51"/>
      <c r="V278" s="51"/>
      <c r="W278" s="51"/>
      <c r="X278" s="51"/>
      <c r="Y278" s="51"/>
      <c r="Z278" s="51"/>
      <c r="AA278" s="51"/>
      <c r="AB278" s="51"/>
      <c r="AC278" s="51"/>
      <c r="AD278" s="51"/>
      <c r="AE278" s="51"/>
    </row>
    <row r="279" spans="11:31" x14ac:dyDescent="0.25">
      <c r="K279" s="51" t="str">
        <f t="shared" si="4"/>
        <v>-</v>
      </c>
      <c r="L279" s="51"/>
      <c r="M279" s="51"/>
      <c r="N279" s="51"/>
      <c r="O279" s="51"/>
      <c r="P279" s="51"/>
      <c r="Q279" s="51"/>
      <c r="R279" s="51"/>
      <c r="S279" s="51"/>
      <c r="T279" s="51"/>
      <c r="U279" s="51"/>
      <c r="V279" s="51"/>
      <c r="W279" s="51"/>
      <c r="X279" s="51"/>
      <c r="Y279" s="51"/>
      <c r="Z279" s="51"/>
      <c r="AA279" s="51"/>
      <c r="AB279" s="51"/>
      <c r="AC279" s="51"/>
      <c r="AD279" s="51"/>
      <c r="AE279" s="51"/>
    </row>
    <row r="280" spans="11:31" x14ac:dyDescent="0.25">
      <c r="K280" s="51" t="str">
        <f t="shared" si="4"/>
        <v>-</v>
      </c>
      <c r="L280" s="51"/>
      <c r="M280" s="51"/>
      <c r="N280" s="51"/>
      <c r="O280" s="51"/>
      <c r="P280" s="51"/>
      <c r="Q280" s="51"/>
      <c r="R280" s="51"/>
      <c r="S280" s="51"/>
      <c r="T280" s="51"/>
      <c r="U280" s="51"/>
      <c r="V280" s="51"/>
      <c r="W280" s="51"/>
      <c r="X280" s="51"/>
      <c r="Y280" s="51"/>
      <c r="Z280" s="51"/>
      <c r="AA280" s="51"/>
      <c r="AB280" s="51"/>
      <c r="AC280" s="51"/>
      <c r="AD280" s="51"/>
      <c r="AE280" s="51"/>
    </row>
    <row r="281" spans="11:31" x14ac:dyDescent="0.25">
      <c r="K281" s="51" t="str">
        <f t="shared" si="4"/>
        <v>-</v>
      </c>
      <c r="L281" s="51"/>
      <c r="M281" s="51"/>
      <c r="N281" s="51"/>
      <c r="O281" s="51"/>
      <c r="P281" s="51"/>
      <c r="Q281" s="51"/>
      <c r="R281" s="51"/>
      <c r="S281" s="51"/>
      <c r="T281" s="51"/>
      <c r="U281" s="51"/>
      <c r="V281" s="51"/>
      <c r="W281" s="51"/>
      <c r="X281" s="51"/>
      <c r="Y281" s="51"/>
      <c r="Z281" s="51"/>
      <c r="AA281" s="51"/>
      <c r="AB281" s="51"/>
      <c r="AC281" s="51"/>
      <c r="AD281" s="51"/>
      <c r="AE281" s="51"/>
    </row>
    <row r="282" spans="11:31" x14ac:dyDescent="0.25">
      <c r="K282" s="51" t="str">
        <f t="shared" si="4"/>
        <v>-</v>
      </c>
      <c r="L282" s="51"/>
      <c r="M282" s="51"/>
      <c r="N282" s="51"/>
      <c r="O282" s="51"/>
      <c r="P282" s="51"/>
      <c r="Q282" s="51"/>
      <c r="R282" s="51"/>
      <c r="S282" s="51"/>
      <c r="T282" s="51"/>
      <c r="U282" s="51"/>
      <c r="V282" s="51"/>
      <c r="W282" s="51"/>
      <c r="X282" s="51"/>
      <c r="Y282" s="51"/>
      <c r="Z282" s="51"/>
      <c r="AA282" s="51"/>
      <c r="AB282" s="51"/>
      <c r="AC282" s="51"/>
      <c r="AD282" s="51"/>
      <c r="AE282" s="51"/>
    </row>
    <row r="283" spans="11:31" x14ac:dyDescent="0.25">
      <c r="K283" s="51" t="str">
        <f t="shared" si="4"/>
        <v>-</v>
      </c>
      <c r="L283" s="51"/>
      <c r="M283" s="51"/>
      <c r="N283" s="51"/>
      <c r="O283" s="51"/>
      <c r="P283" s="51"/>
      <c r="Q283" s="51"/>
      <c r="R283" s="51"/>
      <c r="S283" s="51"/>
      <c r="T283" s="51"/>
      <c r="U283" s="51"/>
      <c r="V283" s="51"/>
      <c r="W283" s="51"/>
      <c r="X283" s="51"/>
      <c r="Y283" s="51"/>
      <c r="Z283" s="51"/>
      <c r="AA283" s="51"/>
      <c r="AB283" s="51"/>
      <c r="AC283" s="51"/>
      <c r="AD283" s="51"/>
      <c r="AE283" s="51"/>
    </row>
    <row r="284" spans="11:31" x14ac:dyDescent="0.25">
      <c r="K284" s="51" t="str">
        <f t="shared" si="4"/>
        <v>-</v>
      </c>
      <c r="L284" s="51"/>
      <c r="M284" s="51"/>
      <c r="N284" s="51"/>
      <c r="O284" s="51"/>
      <c r="P284" s="51"/>
      <c r="Q284" s="51"/>
      <c r="R284" s="51"/>
      <c r="S284" s="51"/>
      <c r="T284" s="51"/>
      <c r="U284" s="51"/>
      <c r="V284" s="51"/>
      <c r="W284" s="51"/>
      <c r="X284" s="51"/>
      <c r="Y284" s="51"/>
      <c r="Z284" s="51"/>
      <c r="AA284" s="51"/>
      <c r="AB284" s="51"/>
      <c r="AC284" s="51"/>
      <c r="AD284" s="51"/>
      <c r="AE284" s="51"/>
    </row>
    <row r="285" spans="11:31" x14ac:dyDescent="0.25">
      <c r="K285" s="51" t="str">
        <f t="shared" si="4"/>
        <v>-</v>
      </c>
      <c r="L285" s="51"/>
      <c r="M285" s="51"/>
      <c r="N285" s="51"/>
      <c r="O285" s="51"/>
      <c r="P285" s="51"/>
      <c r="Q285" s="51"/>
      <c r="R285" s="51"/>
      <c r="S285" s="51"/>
      <c r="T285" s="51"/>
      <c r="U285" s="51"/>
      <c r="V285" s="51"/>
      <c r="W285" s="51"/>
      <c r="X285" s="51"/>
      <c r="Y285" s="51"/>
      <c r="Z285" s="51"/>
      <c r="AA285" s="51"/>
      <c r="AB285" s="51"/>
      <c r="AC285" s="51"/>
      <c r="AD285" s="51"/>
      <c r="AE285" s="51"/>
    </row>
    <row r="286" spans="11:31" x14ac:dyDescent="0.25">
      <c r="K286" s="51" t="str">
        <f t="shared" si="4"/>
        <v>-</v>
      </c>
      <c r="L286" s="51"/>
      <c r="M286" s="51"/>
      <c r="N286" s="51"/>
      <c r="O286" s="51"/>
      <c r="P286" s="51"/>
      <c r="Q286" s="51"/>
      <c r="R286" s="51"/>
      <c r="S286" s="51"/>
      <c r="T286" s="51"/>
      <c r="U286" s="51"/>
      <c r="V286" s="51"/>
      <c r="W286" s="51"/>
      <c r="X286" s="51"/>
      <c r="Y286" s="51"/>
      <c r="Z286" s="51"/>
      <c r="AA286" s="51"/>
      <c r="AB286" s="51"/>
      <c r="AC286" s="51"/>
      <c r="AD286" s="51"/>
      <c r="AE286" s="51"/>
    </row>
    <row r="287" spans="11:31" x14ac:dyDescent="0.25">
      <c r="K287" s="51" t="str">
        <f t="shared" si="4"/>
        <v>-</v>
      </c>
      <c r="L287" s="51"/>
      <c r="M287" s="51"/>
      <c r="N287" s="51"/>
      <c r="O287" s="51"/>
      <c r="P287" s="51"/>
      <c r="Q287" s="51"/>
      <c r="R287" s="51"/>
      <c r="S287" s="51"/>
      <c r="T287" s="51"/>
      <c r="U287" s="51"/>
      <c r="V287" s="51"/>
      <c r="W287" s="51"/>
      <c r="X287" s="51"/>
      <c r="Y287" s="51"/>
      <c r="Z287" s="51"/>
      <c r="AA287" s="51"/>
      <c r="AB287" s="51"/>
      <c r="AC287" s="51"/>
      <c r="AD287" s="51"/>
      <c r="AE287" s="51"/>
    </row>
    <row r="288" spans="11:31" x14ac:dyDescent="0.25">
      <c r="K288" s="51" t="str">
        <f t="shared" si="4"/>
        <v>-</v>
      </c>
      <c r="L288" s="51"/>
      <c r="M288" s="51"/>
      <c r="N288" s="51"/>
      <c r="O288" s="51"/>
      <c r="P288" s="51"/>
      <c r="Q288" s="51"/>
      <c r="R288" s="51"/>
      <c r="S288" s="51"/>
      <c r="T288" s="51"/>
      <c r="U288" s="51"/>
      <c r="V288" s="51"/>
      <c r="W288" s="51"/>
      <c r="X288" s="51"/>
      <c r="Y288" s="51"/>
      <c r="Z288" s="51"/>
      <c r="AA288" s="51"/>
      <c r="AB288" s="51"/>
      <c r="AC288" s="51"/>
      <c r="AD288" s="51"/>
      <c r="AE288" s="51"/>
    </row>
    <row r="289" spans="11:31" x14ac:dyDescent="0.25">
      <c r="K289" s="51" t="str">
        <f t="shared" si="4"/>
        <v>-</v>
      </c>
      <c r="L289" s="51"/>
      <c r="M289" s="51"/>
      <c r="N289" s="51"/>
      <c r="O289" s="51"/>
      <c r="P289" s="51"/>
      <c r="Q289" s="51"/>
      <c r="R289" s="51"/>
      <c r="S289" s="51"/>
      <c r="T289" s="51"/>
      <c r="U289" s="51"/>
      <c r="V289" s="51"/>
      <c r="W289" s="51"/>
      <c r="X289" s="51"/>
      <c r="Y289" s="51"/>
      <c r="Z289" s="51"/>
      <c r="AA289" s="51"/>
      <c r="AB289" s="51"/>
      <c r="AC289" s="51"/>
      <c r="AD289" s="51"/>
      <c r="AE289" s="51"/>
    </row>
    <row r="290" spans="11:31" x14ac:dyDescent="0.25">
      <c r="K290" s="51" t="str">
        <f t="shared" si="4"/>
        <v>-</v>
      </c>
      <c r="L290" s="51"/>
      <c r="M290" s="51"/>
      <c r="N290" s="51"/>
      <c r="O290" s="51"/>
      <c r="P290" s="51"/>
      <c r="Q290" s="51"/>
      <c r="R290" s="51"/>
      <c r="S290" s="51"/>
      <c r="T290" s="51"/>
      <c r="U290" s="51"/>
      <c r="V290" s="51"/>
      <c r="W290" s="51"/>
      <c r="X290" s="51"/>
      <c r="Y290" s="51"/>
      <c r="Z290" s="51"/>
      <c r="AA290" s="51"/>
      <c r="AB290" s="51"/>
      <c r="AC290" s="51"/>
      <c r="AD290" s="51"/>
      <c r="AE290" s="51"/>
    </row>
    <row r="291" spans="11:31" x14ac:dyDescent="0.25">
      <c r="K291" s="51" t="str">
        <f t="shared" si="4"/>
        <v>-</v>
      </c>
      <c r="L291" s="51"/>
      <c r="M291" s="51"/>
      <c r="N291" s="51"/>
      <c r="O291" s="51"/>
      <c r="P291" s="51"/>
      <c r="Q291" s="51"/>
      <c r="R291" s="51"/>
      <c r="S291" s="51"/>
      <c r="T291" s="51"/>
      <c r="U291" s="51"/>
      <c r="V291" s="51"/>
      <c r="W291" s="51"/>
      <c r="X291" s="51"/>
      <c r="Y291" s="51"/>
      <c r="Z291" s="51"/>
      <c r="AA291" s="51"/>
      <c r="AB291" s="51"/>
      <c r="AC291" s="51"/>
      <c r="AD291" s="51"/>
      <c r="AE291" s="51"/>
    </row>
    <row r="292" spans="11:31" x14ac:dyDescent="0.25">
      <c r="K292" s="51" t="str">
        <f t="shared" si="4"/>
        <v>-</v>
      </c>
      <c r="L292" s="51"/>
      <c r="M292" s="51"/>
      <c r="N292" s="51"/>
      <c r="O292" s="51"/>
      <c r="P292" s="51"/>
      <c r="Q292" s="51"/>
      <c r="R292" s="51"/>
      <c r="S292" s="51"/>
      <c r="T292" s="51"/>
      <c r="U292" s="51"/>
      <c r="V292" s="51"/>
      <c r="W292" s="51"/>
      <c r="X292" s="51"/>
      <c r="Y292" s="51"/>
      <c r="Z292" s="51"/>
      <c r="AA292" s="51"/>
      <c r="AB292" s="51"/>
      <c r="AC292" s="51"/>
      <c r="AD292" s="51"/>
      <c r="AE292" s="51"/>
    </row>
    <row r="293" spans="11:31" x14ac:dyDescent="0.25">
      <c r="K293" s="51" t="str">
        <f t="shared" si="4"/>
        <v>-</v>
      </c>
      <c r="L293" s="51"/>
      <c r="M293" s="51"/>
      <c r="N293" s="51"/>
      <c r="O293" s="51"/>
      <c r="P293" s="51"/>
      <c r="Q293" s="51"/>
      <c r="R293" s="51"/>
      <c r="S293" s="51"/>
      <c r="T293" s="51"/>
      <c r="U293" s="51"/>
      <c r="V293" s="51"/>
      <c r="W293" s="51"/>
      <c r="X293" s="51"/>
      <c r="Y293" s="51"/>
      <c r="Z293" s="51"/>
      <c r="AA293" s="51"/>
      <c r="AB293" s="51"/>
      <c r="AC293" s="51"/>
      <c r="AD293" s="51"/>
      <c r="AE293" s="51"/>
    </row>
    <row r="294" spans="11:31" x14ac:dyDescent="0.25">
      <c r="K294" s="51" t="str">
        <f t="shared" si="4"/>
        <v>-</v>
      </c>
      <c r="L294" s="51"/>
      <c r="M294" s="51"/>
      <c r="N294" s="51"/>
      <c r="O294" s="51"/>
      <c r="P294" s="51"/>
      <c r="Q294" s="51"/>
      <c r="R294" s="51"/>
      <c r="S294" s="51"/>
      <c r="T294" s="51"/>
      <c r="U294" s="51"/>
      <c r="V294" s="51"/>
      <c r="W294" s="51"/>
      <c r="X294" s="51"/>
      <c r="Y294" s="51"/>
      <c r="Z294" s="51"/>
      <c r="AA294" s="51"/>
      <c r="AB294" s="51"/>
      <c r="AC294" s="51"/>
      <c r="AD294" s="51"/>
      <c r="AE294" s="51"/>
    </row>
    <row r="295" spans="11:31" x14ac:dyDescent="0.25">
      <c r="K295" s="51" t="str">
        <f t="shared" si="4"/>
        <v>-</v>
      </c>
      <c r="L295" s="51"/>
      <c r="M295" s="51"/>
      <c r="N295" s="51"/>
      <c r="O295" s="51"/>
      <c r="P295" s="51"/>
      <c r="Q295" s="51"/>
      <c r="R295" s="51"/>
      <c r="S295" s="51"/>
      <c r="T295" s="51"/>
      <c r="U295" s="51"/>
      <c r="V295" s="51"/>
      <c r="W295" s="51"/>
      <c r="X295" s="51"/>
      <c r="Y295" s="51"/>
      <c r="Z295" s="51"/>
      <c r="AA295" s="51"/>
      <c r="AB295" s="51"/>
      <c r="AC295" s="51"/>
      <c r="AD295" s="51"/>
      <c r="AE295" s="51"/>
    </row>
    <row r="296" spans="11:31" x14ac:dyDescent="0.25">
      <c r="K296" s="51" t="str">
        <f t="shared" si="4"/>
        <v>-</v>
      </c>
      <c r="L296" s="51"/>
      <c r="M296" s="51"/>
      <c r="N296" s="51"/>
      <c r="O296" s="51"/>
      <c r="P296" s="51"/>
      <c r="Q296" s="51"/>
      <c r="R296" s="51"/>
      <c r="S296" s="51"/>
      <c r="T296" s="51"/>
      <c r="U296" s="51"/>
      <c r="V296" s="51"/>
      <c r="W296" s="51"/>
      <c r="X296" s="51"/>
      <c r="Y296" s="51"/>
      <c r="Z296" s="51"/>
      <c r="AA296" s="51"/>
      <c r="AB296" s="51"/>
      <c r="AC296" s="51"/>
      <c r="AD296" s="51"/>
      <c r="AE296" s="51"/>
    </row>
    <row r="297" spans="11:31" x14ac:dyDescent="0.25">
      <c r="K297" s="51" t="str">
        <f t="shared" si="4"/>
        <v>-</v>
      </c>
      <c r="L297" s="51"/>
      <c r="M297" s="51"/>
      <c r="N297" s="51"/>
      <c r="O297" s="51"/>
      <c r="P297" s="51"/>
      <c r="Q297" s="51"/>
      <c r="R297" s="51"/>
      <c r="S297" s="51"/>
      <c r="T297" s="51"/>
      <c r="U297" s="51"/>
      <c r="V297" s="51"/>
      <c r="W297" s="51"/>
      <c r="X297" s="51"/>
      <c r="Y297" s="51"/>
      <c r="Z297" s="51"/>
      <c r="AA297" s="51"/>
      <c r="AB297" s="51"/>
      <c r="AC297" s="51"/>
      <c r="AD297" s="51"/>
      <c r="AE297" s="51"/>
    </row>
    <row r="298" spans="11:31" x14ac:dyDescent="0.25">
      <c r="K298" s="51" t="str">
        <f t="shared" si="4"/>
        <v>-</v>
      </c>
      <c r="L298" s="51"/>
      <c r="M298" s="51"/>
      <c r="N298" s="51"/>
      <c r="O298" s="51"/>
      <c r="P298" s="51"/>
      <c r="Q298" s="51"/>
      <c r="R298" s="51"/>
      <c r="S298" s="51"/>
      <c r="T298" s="51"/>
      <c r="U298" s="51"/>
      <c r="V298" s="51"/>
      <c r="W298" s="51"/>
      <c r="X298" s="51"/>
      <c r="Y298" s="51"/>
      <c r="Z298" s="51"/>
      <c r="AA298" s="51"/>
      <c r="AB298" s="51"/>
      <c r="AC298" s="51"/>
      <c r="AD298" s="51"/>
      <c r="AE298" s="51"/>
    </row>
    <row r="299" spans="11:31" x14ac:dyDescent="0.25">
      <c r="K299" s="51" t="str">
        <f t="shared" si="4"/>
        <v>-</v>
      </c>
      <c r="L299" s="51"/>
      <c r="M299" s="51"/>
      <c r="N299" s="51"/>
      <c r="O299" s="51"/>
      <c r="P299" s="51"/>
      <c r="Q299" s="51"/>
      <c r="R299" s="51"/>
      <c r="S299" s="51"/>
      <c r="T299" s="51"/>
      <c r="U299" s="51"/>
      <c r="V299" s="51"/>
      <c r="W299" s="51"/>
      <c r="X299" s="51"/>
      <c r="Y299" s="51"/>
      <c r="Z299" s="51"/>
      <c r="AA299" s="51"/>
      <c r="AB299" s="51"/>
      <c r="AC299" s="51"/>
      <c r="AD299" s="51"/>
      <c r="AE299" s="51"/>
    </row>
    <row r="300" spans="11:31" x14ac:dyDescent="0.25">
      <c r="K300" s="51" t="str">
        <f t="shared" si="4"/>
        <v>-</v>
      </c>
      <c r="L300" s="51"/>
      <c r="M300" s="51"/>
      <c r="N300" s="51"/>
      <c r="O300" s="51"/>
      <c r="P300" s="51"/>
      <c r="Q300" s="51"/>
      <c r="R300" s="51"/>
      <c r="S300" s="51"/>
      <c r="T300" s="51"/>
      <c r="U300" s="51"/>
      <c r="V300" s="51"/>
      <c r="W300" s="51"/>
      <c r="X300" s="51"/>
      <c r="Y300" s="51"/>
      <c r="Z300" s="51"/>
      <c r="AA300" s="51"/>
      <c r="AB300" s="51"/>
      <c r="AC300" s="51"/>
      <c r="AD300" s="51"/>
      <c r="AE300" s="51"/>
    </row>
    <row r="301" spans="11:31" x14ac:dyDescent="0.25">
      <c r="K301" s="51" t="str">
        <f t="shared" si="4"/>
        <v>-</v>
      </c>
      <c r="L301" s="51"/>
      <c r="M301" s="51"/>
      <c r="N301" s="51"/>
      <c r="O301" s="51"/>
      <c r="P301" s="51"/>
      <c r="Q301" s="51"/>
      <c r="R301" s="51"/>
      <c r="S301" s="51"/>
      <c r="T301" s="51"/>
      <c r="U301" s="51"/>
      <c r="V301" s="51"/>
      <c r="W301" s="51"/>
      <c r="X301" s="51"/>
      <c r="Y301" s="51"/>
      <c r="Z301" s="51"/>
      <c r="AA301" s="51"/>
      <c r="AB301" s="51"/>
      <c r="AC301" s="51"/>
      <c r="AD301" s="51"/>
      <c r="AE301" s="51"/>
    </row>
    <row r="302" spans="11:31" x14ac:dyDescent="0.25">
      <c r="K302" s="51" t="str">
        <f t="shared" si="4"/>
        <v>-</v>
      </c>
      <c r="L302" s="51"/>
      <c r="M302" s="51"/>
      <c r="N302" s="51"/>
      <c r="O302" s="51"/>
      <c r="P302" s="51"/>
      <c r="Q302" s="51"/>
      <c r="R302" s="51"/>
      <c r="S302" s="51"/>
      <c r="T302" s="51"/>
      <c r="U302" s="51"/>
      <c r="V302" s="51"/>
      <c r="W302" s="51"/>
      <c r="X302" s="51"/>
      <c r="Y302" s="51"/>
      <c r="Z302" s="51"/>
      <c r="AA302" s="51"/>
      <c r="AB302" s="51"/>
      <c r="AC302" s="51"/>
      <c r="AD302" s="51"/>
      <c r="AE302" s="51"/>
    </row>
    <row r="303" spans="11:31" x14ac:dyDescent="0.25">
      <c r="K303" s="51" t="str">
        <f t="shared" si="4"/>
        <v>-</v>
      </c>
      <c r="L303" s="51"/>
      <c r="M303" s="51"/>
      <c r="N303" s="51"/>
      <c r="O303" s="51"/>
      <c r="P303" s="51"/>
      <c r="Q303" s="51"/>
      <c r="R303" s="51"/>
      <c r="S303" s="51"/>
      <c r="T303" s="51"/>
      <c r="U303" s="51"/>
      <c r="V303" s="51"/>
      <c r="W303" s="51"/>
      <c r="X303" s="51"/>
      <c r="Y303" s="51"/>
      <c r="Z303" s="51"/>
      <c r="AA303" s="51"/>
      <c r="AB303" s="51"/>
      <c r="AC303" s="51"/>
      <c r="AD303" s="51"/>
      <c r="AE303" s="51"/>
    </row>
    <row r="304" spans="11:31" x14ac:dyDescent="0.25">
      <c r="K304" s="51" t="str">
        <f t="shared" si="4"/>
        <v>-</v>
      </c>
      <c r="L304" s="51"/>
      <c r="M304" s="51"/>
      <c r="N304" s="51"/>
      <c r="O304" s="51"/>
      <c r="P304" s="51"/>
      <c r="Q304" s="51"/>
      <c r="R304" s="51"/>
      <c r="S304" s="51"/>
      <c r="T304" s="51"/>
      <c r="U304" s="51"/>
      <c r="V304" s="51"/>
      <c r="W304" s="51"/>
      <c r="X304" s="51"/>
      <c r="Y304" s="51"/>
      <c r="Z304" s="51"/>
      <c r="AA304" s="51"/>
      <c r="AB304" s="51"/>
      <c r="AC304" s="51"/>
      <c r="AD304" s="51"/>
      <c r="AE304" s="51"/>
    </row>
    <row r="305" spans="11:31" x14ac:dyDescent="0.25">
      <c r="K305" s="51" t="str">
        <f t="shared" si="4"/>
        <v>-</v>
      </c>
      <c r="L305" s="51"/>
      <c r="M305" s="51"/>
      <c r="N305" s="51"/>
      <c r="O305" s="51"/>
      <c r="P305" s="51"/>
      <c r="Q305" s="51"/>
      <c r="R305" s="51"/>
      <c r="S305" s="51"/>
      <c r="T305" s="51"/>
      <c r="U305" s="51"/>
      <c r="V305" s="51"/>
      <c r="W305" s="51"/>
      <c r="X305" s="51"/>
      <c r="Y305" s="51"/>
      <c r="Z305" s="51"/>
      <c r="AA305" s="51"/>
      <c r="AB305" s="51"/>
      <c r="AC305" s="51"/>
      <c r="AD305" s="51"/>
      <c r="AE305" s="51"/>
    </row>
    <row r="306" spans="11:31" x14ac:dyDescent="0.25">
      <c r="K306" s="51" t="str">
        <f t="shared" si="4"/>
        <v>-</v>
      </c>
      <c r="L306" s="51"/>
      <c r="M306" s="51"/>
      <c r="N306" s="51"/>
      <c r="O306" s="51"/>
      <c r="P306" s="51"/>
      <c r="Q306" s="51"/>
      <c r="R306" s="51"/>
      <c r="S306" s="51"/>
      <c r="T306" s="51"/>
      <c r="U306" s="51"/>
      <c r="V306" s="51"/>
      <c r="W306" s="51"/>
      <c r="X306" s="51"/>
      <c r="Y306" s="51"/>
      <c r="Z306" s="51"/>
      <c r="AA306" s="51"/>
      <c r="AB306" s="51"/>
      <c r="AC306" s="51"/>
      <c r="AD306" s="51"/>
      <c r="AE306" s="51"/>
    </row>
    <row r="307" spans="11:31" x14ac:dyDescent="0.25">
      <c r="K307" s="51" t="str">
        <f t="shared" si="4"/>
        <v>-</v>
      </c>
      <c r="L307" s="51"/>
      <c r="M307" s="51"/>
      <c r="N307" s="51"/>
      <c r="O307" s="51"/>
      <c r="P307" s="51"/>
      <c r="Q307" s="51"/>
      <c r="R307" s="51"/>
      <c r="S307" s="51"/>
      <c r="T307" s="51"/>
      <c r="U307" s="51"/>
      <c r="V307" s="51"/>
      <c r="W307" s="51"/>
      <c r="X307" s="51"/>
      <c r="Y307" s="51"/>
      <c r="Z307" s="51"/>
      <c r="AA307" s="51"/>
      <c r="AB307" s="51"/>
      <c r="AC307" s="51"/>
      <c r="AD307" s="51"/>
      <c r="AE307" s="51"/>
    </row>
    <row r="308" spans="11:31" x14ac:dyDescent="0.25">
      <c r="K308" s="51" t="str">
        <f t="shared" si="4"/>
        <v>-</v>
      </c>
      <c r="L308" s="51"/>
      <c r="M308" s="51"/>
      <c r="N308" s="51"/>
      <c r="O308" s="51"/>
      <c r="P308" s="51"/>
      <c r="Q308" s="51"/>
      <c r="R308" s="51"/>
      <c r="S308" s="51"/>
      <c r="T308" s="51"/>
      <c r="U308" s="51"/>
      <c r="V308" s="51"/>
      <c r="W308" s="51"/>
      <c r="X308" s="51"/>
      <c r="Y308" s="51"/>
      <c r="Z308" s="51"/>
      <c r="AA308" s="51"/>
      <c r="AB308" s="51"/>
      <c r="AC308" s="51"/>
      <c r="AD308" s="51"/>
      <c r="AE308" s="51"/>
    </row>
    <row r="309" spans="11:31" x14ac:dyDescent="0.25">
      <c r="K309" s="51" t="str">
        <f t="shared" si="4"/>
        <v>-</v>
      </c>
      <c r="L309" s="51"/>
      <c r="M309" s="51"/>
      <c r="N309" s="51"/>
      <c r="O309" s="51"/>
      <c r="P309" s="51"/>
      <c r="Q309" s="51"/>
      <c r="R309" s="51"/>
      <c r="S309" s="51"/>
      <c r="T309" s="51"/>
      <c r="U309" s="51"/>
      <c r="V309" s="51"/>
      <c r="W309" s="51"/>
      <c r="X309" s="51"/>
      <c r="Y309" s="51"/>
      <c r="Z309" s="51"/>
      <c r="AA309" s="51"/>
      <c r="AB309" s="51"/>
      <c r="AC309" s="51"/>
      <c r="AD309" s="51"/>
      <c r="AE309" s="51"/>
    </row>
    <row r="310" spans="11:31" x14ac:dyDescent="0.25">
      <c r="K310" s="51" t="str">
        <f t="shared" si="4"/>
        <v>-</v>
      </c>
      <c r="L310" s="51"/>
      <c r="M310" s="51"/>
      <c r="N310" s="51"/>
      <c r="O310" s="51"/>
      <c r="P310" s="51"/>
      <c r="Q310" s="51"/>
      <c r="R310" s="51"/>
      <c r="S310" s="51"/>
      <c r="T310" s="51"/>
      <c r="U310" s="51"/>
      <c r="V310" s="51"/>
      <c r="W310" s="51"/>
      <c r="X310" s="51"/>
      <c r="Y310" s="51"/>
      <c r="Z310" s="51"/>
      <c r="AA310" s="51"/>
      <c r="AB310" s="51"/>
      <c r="AC310" s="51"/>
      <c r="AD310" s="51"/>
      <c r="AE310" s="51"/>
    </row>
    <row r="311" spans="11:31" x14ac:dyDescent="0.25">
      <c r="K311" s="51" t="str">
        <f t="shared" si="4"/>
        <v>-</v>
      </c>
      <c r="L311" s="51"/>
      <c r="M311" s="51"/>
      <c r="N311" s="51"/>
      <c r="O311" s="51"/>
      <c r="P311" s="51"/>
      <c r="Q311" s="51"/>
      <c r="R311" s="51"/>
      <c r="S311" s="51"/>
      <c r="T311" s="51"/>
      <c r="U311" s="51"/>
      <c r="V311" s="51"/>
      <c r="W311" s="51"/>
      <c r="X311" s="51"/>
      <c r="Y311" s="51"/>
      <c r="Z311" s="51"/>
      <c r="AA311" s="51"/>
      <c r="AB311" s="51"/>
      <c r="AC311" s="51"/>
      <c r="AD311" s="51"/>
      <c r="AE311" s="51"/>
    </row>
    <row r="312" spans="11:31" x14ac:dyDescent="0.25">
      <c r="K312" s="51" t="str">
        <f t="shared" si="4"/>
        <v>-</v>
      </c>
      <c r="L312" s="51"/>
      <c r="M312" s="51"/>
      <c r="N312" s="51"/>
      <c r="O312" s="51"/>
      <c r="P312" s="51"/>
      <c r="Q312" s="51"/>
      <c r="R312" s="51"/>
      <c r="S312" s="51"/>
      <c r="T312" s="51"/>
      <c r="U312" s="51"/>
      <c r="V312" s="51"/>
      <c r="W312" s="51"/>
      <c r="X312" s="51"/>
      <c r="Y312" s="51"/>
      <c r="Z312" s="51"/>
      <c r="AA312" s="51"/>
      <c r="AB312" s="51"/>
      <c r="AC312" s="51"/>
      <c r="AD312" s="51"/>
      <c r="AE312" s="51"/>
    </row>
    <row r="313" spans="11:31" x14ac:dyDescent="0.25">
      <c r="K313" s="51" t="str">
        <f t="shared" si="4"/>
        <v>-</v>
      </c>
      <c r="L313" s="51"/>
      <c r="M313" s="51"/>
      <c r="N313" s="51"/>
      <c r="O313" s="51"/>
      <c r="P313" s="51"/>
      <c r="Q313" s="51"/>
      <c r="R313" s="51"/>
      <c r="S313" s="51"/>
      <c r="T313" s="51"/>
      <c r="U313" s="51"/>
      <c r="V313" s="51"/>
      <c r="W313" s="51"/>
      <c r="X313" s="51"/>
      <c r="Y313" s="51"/>
      <c r="Z313" s="51"/>
      <c r="AA313" s="51"/>
      <c r="AB313" s="51"/>
      <c r="AC313" s="51"/>
      <c r="AD313" s="51"/>
      <c r="AE313" s="51"/>
    </row>
    <row r="314" spans="11:31" x14ac:dyDescent="0.25">
      <c r="K314" s="51" t="str">
        <f t="shared" si="4"/>
        <v>-</v>
      </c>
      <c r="L314" s="51"/>
      <c r="M314" s="51"/>
      <c r="N314" s="51"/>
      <c r="O314" s="51"/>
      <c r="P314" s="51"/>
      <c r="Q314" s="51"/>
      <c r="R314" s="51"/>
      <c r="S314" s="51"/>
      <c r="T314" s="51"/>
      <c r="U314" s="51"/>
      <c r="V314" s="51"/>
      <c r="W314" s="51"/>
      <c r="X314" s="51"/>
      <c r="Y314" s="51"/>
      <c r="Z314" s="51"/>
      <c r="AA314" s="51"/>
      <c r="AB314" s="51"/>
      <c r="AC314" s="51"/>
      <c r="AD314" s="51"/>
      <c r="AE314" s="51"/>
    </row>
    <row r="315" spans="11:31" x14ac:dyDescent="0.25">
      <c r="K315" s="51" t="str">
        <f t="shared" si="4"/>
        <v>-</v>
      </c>
      <c r="L315" s="51"/>
      <c r="M315" s="51"/>
      <c r="N315" s="51"/>
      <c r="O315" s="51"/>
      <c r="P315" s="51"/>
      <c r="Q315" s="51"/>
      <c r="R315" s="51"/>
      <c r="S315" s="51"/>
      <c r="T315" s="51"/>
      <c r="U315" s="51"/>
      <c r="V315" s="51"/>
      <c r="W315" s="51"/>
      <c r="X315" s="51"/>
      <c r="Y315" s="51"/>
      <c r="Z315" s="51"/>
      <c r="AA315" s="51"/>
      <c r="AB315" s="51"/>
      <c r="AC315" s="51"/>
      <c r="AD315" s="51"/>
      <c r="AE315" s="51"/>
    </row>
    <row r="316" spans="11:31" x14ac:dyDescent="0.25">
      <c r="K316" s="51" t="str">
        <f t="shared" si="4"/>
        <v>-</v>
      </c>
      <c r="L316" s="51"/>
      <c r="M316" s="51"/>
      <c r="N316" s="51"/>
      <c r="O316" s="51"/>
      <c r="P316" s="51"/>
      <c r="Q316" s="51"/>
      <c r="R316" s="51"/>
      <c r="S316" s="51"/>
      <c r="T316" s="51"/>
      <c r="U316" s="51"/>
      <c r="V316" s="51"/>
      <c r="W316" s="51"/>
      <c r="X316" s="51"/>
      <c r="Y316" s="51"/>
      <c r="Z316" s="51"/>
      <c r="AA316" s="51"/>
      <c r="AB316" s="51"/>
      <c r="AC316" s="51"/>
      <c r="AD316" s="51"/>
      <c r="AE316" s="51"/>
    </row>
    <row r="317" spans="11:31" x14ac:dyDescent="0.25">
      <c r="K317" s="51" t="str">
        <f t="shared" si="4"/>
        <v>-</v>
      </c>
      <c r="L317" s="51"/>
      <c r="M317" s="51"/>
      <c r="N317" s="51"/>
      <c r="O317" s="51"/>
      <c r="P317" s="51"/>
      <c r="Q317" s="51"/>
      <c r="R317" s="51"/>
      <c r="S317" s="51"/>
      <c r="T317" s="51"/>
      <c r="U317" s="51"/>
      <c r="V317" s="51"/>
      <c r="W317" s="51"/>
      <c r="X317" s="51"/>
      <c r="Y317" s="51"/>
      <c r="Z317" s="51"/>
      <c r="AA317" s="51"/>
      <c r="AB317" s="51"/>
      <c r="AC317" s="51"/>
      <c r="AD317" s="51"/>
      <c r="AE317" s="51"/>
    </row>
    <row r="318" spans="11:31" x14ac:dyDescent="0.25">
      <c r="K318" s="51" t="str">
        <f t="shared" si="4"/>
        <v>-</v>
      </c>
      <c r="L318" s="51"/>
      <c r="M318" s="51"/>
      <c r="N318" s="51"/>
      <c r="O318" s="51"/>
      <c r="P318" s="51"/>
      <c r="Q318" s="51"/>
      <c r="R318" s="51"/>
      <c r="S318" s="51"/>
      <c r="T318" s="51"/>
      <c r="U318" s="51"/>
      <c r="V318" s="51"/>
      <c r="W318" s="51"/>
      <c r="X318" s="51"/>
      <c r="Y318" s="51"/>
      <c r="Z318" s="51"/>
      <c r="AA318" s="51"/>
      <c r="AB318" s="51"/>
      <c r="AC318" s="51"/>
      <c r="AD318" s="51"/>
      <c r="AE318" s="51"/>
    </row>
    <row r="319" spans="11:31" x14ac:dyDescent="0.25">
      <c r="K319" s="51" t="str">
        <f t="shared" si="4"/>
        <v>-</v>
      </c>
      <c r="L319" s="51"/>
      <c r="M319" s="51"/>
      <c r="N319" s="51"/>
      <c r="O319" s="51"/>
      <c r="P319" s="51"/>
      <c r="Q319" s="51"/>
      <c r="R319" s="51"/>
      <c r="S319" s="51"/>
      <c r="T319" s="51"/>
      <c r="U319" s="51"/>
      <c r="V319" s="51"/>
      <c r="W319" s="51"/>
      <c r="X319" s="51"/>
      <c r="Y319" s="51"/>
      <c r="Z319" s="51"/>
      <c r="AA319" s="51"/>
      <c r="AB319" s="51"/>
      <c r="AC319" s="51"/>
      <c r="AD319" s="51"/>
      <c r="AE319" s="51"/>
    </row>
    <row r="320" spans="11:31" x14ac:dyDescent="0.25">
      <c r="K320" s="51" t="str">
        <f t="shared" si="4"/>
        <v>-</v>
      </c>
      <c r="L320" s="51"/>
      <c r="M320" s="51"/>
      <c r="N320" s="51"/>
      <c r="O320" s="51"/>
      <c r="P320" s="51"/>
      <c r="Q320" s="51"/>
      <c r="R320" s="51"/>
      <c r="S320" s="51"/>
      <c r="T320" s="51"/>
      <c r="U320" s="51"/>
      <c r="V320" s="51"/>
      <c r="W320" s="51"/>
      <c r="X320" s="51"/>
      <c r="Y320" s="51"/>
      <c r="Z320" s="51"/>
      <c r="AA320" s="51"/>
      <c r="AB320" s="51"/>
      <c r="AC320" s="51"/>
      <c r="AD320" s="51"/>
      <c r="AE320" s="51"/>
    </row>
    <row r="321" spans="11:31" x14ac:dyDescent="0.25">
      <c r="K321" s="51" t="str">
        <f t="shared" ref="K321:K384" si="5">CONCATENATE(H321,"-",I321)</f>
        <v>-</v>
      </c>
      <c r="L321" s="51"/>
      <c r="M321" s="51"/>
      <c r="N321" s="51"/>
      <c r="O321" s="51"/>
      <c r="P321" s="51"/>
      <c r="Q321" s="51"/>
      <c r="R321" s="51"/>
      <c r="S321" s="51"/>
      <c r="T321" s="51"/>
      <c r="U321" s="51"/>
      <c r="V321" s="51"/>
      <c r="W321" s="51"/>
      <c r="X321" s="51"/>
      <c r="Y321" s="51"/>
      <c r="Z321" s="51"/>
      <c r="AA321" s="51"/>
      <c r="AB321" s="51"/>
      <c r="AC321" s="51"/>
      <c r="AD321" s="51"/>
      <c r="AE321" s="51"/>
    </row>
    <row r="322" spans="11:31" x14ac:dyDescent="0.25">
      <c r="K322" s="51" t="str">
        <f t="shared" si="5"/>
        <v>-</v>
      </c>
      <c r="L322" s="51"/>
      <c r="M322" s="51"/>
      <c r="N322" s="51"/>
      <c r="O322" s="51"/>
      <c r="P322" s="51"/>
      <c r="Q322" s="51"/>
      <c r="R322" s="51"/>
      <c r="S322" s="51"/>
      <c r="T322" s="51"/>
      <c r="U322" s="51"/>
      <c r="V322" s="51"/>
      <c r="W322" s="51"/>
      <c r="X322" s="51"/>
      <c r="Y322" s="51"/>
      <c r="Z322" s="51"/>
      <c r="AA322" s="51"/>
      <c r="AB322" s="51"/>
      <c r="AC322" s="51"/>
      <c r="AD322" s="51"/>
      <c r="AE322" s="51"/>
    </row>
    <row r="323" spans="11:31" x14ac:dyDescent="0.25">
      <c r="K323" s="51" t="str">
        <f t="shared" si="5"/>
        <v>-</v>
      </c>
      <c r="L323" s="51"/>
      <c r="M323" s="51"/>
      <c r="N323" s="51"/>
      <c r="O323" s="51"/>
      <c r="P323" s="51"/>
      <c r="Q323" s="51"/>
      <c r="R323" s="51"/>
      <c r="S323" s="51"/>
      <c r="T323" s="51"/>
      <c r="U323" s="51"/>
      <c r="V323" s="51"/>
      <c r="W323" s="51"/>
      <c r="X323" s="51"/>
      <c r="Y323" s="51"/>
      <c r="Z323" s="51"/>
      <c r="AA323" s="51"/>
      <c r="AB323" s="51"/>
      <c r="AC323" s="51"/>
      <c r="AD323" s="51"/>
      <c r="AE323" s="51"/>
    </row>
    <row r="324" spans="11:31" x14ac:dyDescent="0.25">
      <c r="K324" s="51" t="str">
        <f t="shared" si="5"/>
        <v>-</v>
      </c>
      <c r="L324" s="51"/>
      <c r="M324" s="51"/>
      <c r="N324" s="51"/>
      <c r="O324" s="51"/>
      <c r="P324" s="51"/>
      <c r="Q324" s="51"/>
      <c r="R324" s="51"/>
      <c r="S324" s="51"/>
      <c r="T324" s="51"/>
      <c r="U324" s="51"/>
      <c r="V324" s="51"/>
      <c r="W324" s="51"/>
      <c r="X324" s="51"/>
      <c r="Y324" s="51"/>
      <c r="Z324" s="51"/>
      <c r="AA324" s="51"/>
      <c r="AB324" s="51"/>
      <c r="AC324" s="51"/>
      <c r="AD324" s="51"/>
      <c r="AE324" s="51"/>
    </row>
    <row r="325" spans="11:31" x14ac:dyDescent="0.25">
      <c r="K325" s="51" t="str">
        <f t="shared" si="5"/>
        <v>-</v>
      </c>
      <c r="L325" s="51"/>
      <c r="M325" s="51"/>
      <c r="N325" s="51"/>
      <c r="O325" s="51"/>
      <c r="P325" s="51"/>
      <c r="Q325" s="51"/>
      <c r="R325" s="51"/>
      <c r="S325" s="51"/>
      <c r="T325" s="51"/>
      <c r="U325" s="51"/>
      <c r="V325" s="51"/>
      <c r="W325" s="51"/>
      <c r="X325" s="51"/>
      <c r="Y325" s="51"/>
      <c r="Z325" s="51"/>
      <c r="AA325" s="51"/>
      <c r="AB325" s="51"/>
      <c r="AC325" s="51"/>
      <c r="AD325" s="51"/>
      <c r="AE325" s="51"/>
    </row>
    <row r="326" spans="11:31" x14ac:dyDescent="0.25">
      <c r="K326" s="51" t="str">
        <f t="shared" si="5"/>
        <v>-</v>
      </c>
      <c r="L326" s="51"/>
      <c r="M326" s="51"/>
      <c r="N326" s="51"/>
      <c r="O326" s="51"/>
      <c r="P326" s="51"/>
      <c r="Q326" s="51"/>
      <c r="R326" s="51"/>
      <c r="S326" s="51"/>
      <c r="T326" s="51"/>
      <c r="U326" s="51"/>
      <c r="V326" s="51"/>
      <c r="W326" s="51"/>
      <c r="X326" s="51"/>
      <c r="Y326" s="51"/>
      <c r="Z326" s="51"/>
      <c r="AA326" s="51"/>
      <c r="AB326" s="51"/>
      <c r="AC326" s="51"/>
      <c r="AD326" s="51"/>
      <c r="AE326" s="51"/>
    </row>
    <row r="327" spans="11:31" x14ac:dyDescent="0.25">
      <c r="K327" s="51" t="str">
        <f t="shared" si="5"/>
        <v>-</v>
      </c>
      <c r="L327" s="51"/>
      <c r="M327" s="51"/>
      <c r="N327" s="51"/>
      <c r="O327" s="51"/>
      <c r="P327" s="51"/>
      <c r="Q327" s="51"/>
      <c r="R327" s="51"/>
      <c r="S327" s="51"/>
      <c r="T327" s="51"/>
      <c r="U327" s="51"/>
      <c r="V327" s="51"/>
      <c r="W327" s="51"/>
      <c r="X327" s="51"/>
      <c r="Y327" s="51"/>
      <c r="Z327" s="51"/>
      <c r="AA327" s="51"/>
      <c r="AB327" s="51"/>
      <c r="AC327" s="51"/>
      <c r="AD327" s="51"/>
      <c r="AE327" s="51"/>
    </row>
    <row r="328" spans="11:31" x14ac:dyDescent="0.25">
      <c r="K328" s="51" t="str">
        <f t="shared" si="5"/>
        <v>-</v>
      </c>
      <c r="L328" s="51"/>
      <c r="M328" s="51"/>
      <c r="N328" s="51"/>
      <c r="O328" s="51"/>
      <c r="P328" s="51"/>
      <c r="Q328" s="51"/>
      <c r="R328" s="51"/>
      <c r="S328" s="51"/>
      <c r="T328" s="51"/>
      <c r="U328" s="51"/>
      <c r="V328" s="51"/>
      <c r="W328" s="51"/>
      <c r="X328" s="51"/>
      <c r="Y328" s="51"/>
      <c r="Z328" s="51"/>
      <c r="AA328" s="51"/>
      <c r="AB328" s="51"/>
      <c r="AC328" s="51"/>
      <c r="AD328" s="51"/>
      <c r="AE328" s="51"/>
    </row>
    <row r="329" spans="11:31" x14ac:dyDescent="0.25">
      <c r="K329" s="51" t="str">
        <f t="shared" si="5"/>
        <v>-</v>
      </c>
      <c r="L329" s="51"/>
      <c r="M329" s="51"/>
      <c r="N329" s="51"/>
      <c r="O329" s="51"/>
      <c r="P329" s="51"/>
      <c r="Q329" s="51"/>
      <c r="R329" s="51"/>
      <c r="S329" s="51"/>
      <c r="T329" s="51"/>
      <c r="U329" s="51"/>
      <c r="V329" s="51"/>
      <c r="W329" s="51"/>
      <c r="X329" s="51"/>
      <c r="Y329" s="51"/>
      <c r="Z329" s="51"/>
      <c r="AA329" s="51"/>
      <c r="AB329" s="51"/>
      <c r="AC329" s="51"/>
      <c r="AD329" s="51"/>
      <c r="AE329" s="51"/>
    </row>
    <row r="330" spans="11:31" x14ac:dyDescent="0.25">
      <c r="K330" s="51" t="str">
        <f t="shared" si="5"/>
        <v>-</v>
      </c>
      <c r="L330" s="51"/>
      <c r="M330" s="51"/>
      <c r="N330" s="51"/>
      <c r="O330" s="51"/>
      <c r="P330" s="51"/>
      <c r="Q330" s="51"/>
      <c r="R330" s="51"/>
      <c r="S330" s="51"/>
      <c r="T330" s="51"/>
      <c r="U330" s="51"/>
      <c r="V330" s="51"/>
      <c r="W330" s="51"/>
      <c r="X330" s="51"/>
      <c r="Y330" s="51"/>
      <c r="Z330" s="51"/>
      <c r="AA330" s="51"/>
      <c r="AB330" s="51"/>
      <c r="AC330" s="51"/>
      <c r="AD330" s="51"/>
      <c r="AE330" s="51"/>
    </row>
    <row r="331" spans="11:31" x14ac:dyDescent="0.25">
      <c r="K331" s="51" t="str">
        <f t="shared" si="5"/>
        <v>-</v>
      </c>
      <c r="L331" s="51"/>
      <c r="M331" s="51"/>
      <c r="N331" s="51"/>
      <c r="O331" s="51"/>
      <c r="P331" s="51"/>
      <c r="Q331" s="51"/>
      <c r="R331" s="51"/>
      <c r="S331" s="51"/>
      <c r="T331" s="51"/>
      <c r="U331" s="51"/>
      <c r="V331" s="51"/>
      <c r="W331" s="51"/>
      <c r="X331" s="51"/>
      <c r="Y331" s="51"/>
      <c r="Z331" s="51"/>
      <c r="AA331" s="51"/>
      <c r="AB331" s="51"/>
      <c r="AC331" s="51"/>
      <c r="AD331" s="51"/>
      <c r="AE331" s="51"/>
    </row>
    <row r="332" spans="11:31" x14ac:dyDescent="0.25">
      <c r="K332" s="51" t="str">
        <f t="shared" si="5"/>
        <v>-</v>
      </c>
      <c r="L332" s="51"/>
      <c r="M332" s="51"/>
      <c r="N332" s="51"/>
      <c r="O332" s="51"/>
      <c r="P332" s="51"/>
      <c r="Q332" s="51"/>
      <c r="R332" s="51"/>
      <c r="S332" s="51"/>
      <c r="T332" s="51"/>
      <c r="U332" s="51"/>
      <c r="V332" s="51"/>
      <c r="W332" s="51"/>
      <c r="X332" s="51"/>
      <c r="Y332" s="51"/>
      <c r="Z332" s="51"/>
      <c r="AA332" s="51"/>
      <c r="AB332" s="51"/>
      <c r="AC332" s="51"/>
      <c r="AD332" s="51"/>
      <c r="AE332" s="51"/>
    </row>
    <row r="333" spans="11:31" x14ac:dyDescent="0.25">
      <c r="K333" s="51" t="str">
        <f t="shared" si="5"/>
        <v>-</v>
      </c>
      <c r="L333" s="51"/>
      <c r="M333" s="51"/>
      <c r="N333" s="51"/>
      <c r="O333" s="51"/>
      <c r="P333" s="51"/>
      <c r="Q333" s="51"/>
      <c r="R333" s="51"/>
      <c r="S333" s="51"/>
      <c r="T333" s="51"/>
      <c r="U333" s="51"/>
      <c r="V333" s="51"/>
      <c r="W333" s="51"/>
      <c r="X333" s="51"/>
      <c r="Y333" s="51"/>
      <c r="Z333" s="51"/>
      <c r="AA333" s="51"/>
      <c r="AB333" s="51"/>
      <c r="AC333" s="51"/>
      <c r="AD333" s="51"/>
      <c r="AE333" s="51"/>
    </row>
    <row r="334" spans="11:31" x14ac:dyDescent="0.25">
      <c r="K334" s="51" t="str">
        <f t="shared" si="5"/>
        <v>-</v>
      </c>
      <c r="L334" s="51"/>
      <c r="M334" s="51"/>
      <c r="N334" s="51"/>
      <c r="O334" s="51"/>
      <c r="P334" s="51"/>
      <c r="Q334" s="51"/>
      <c r="R334" s="51"/>
      <c r="S334" s="51"/>
      <c r="T334" s="51"/>
      <c r="U334" s="51"/>
      <c r="V334" s="51"/>
      <c r="W334" s="51"/>
      <c r="X334" s="51"/>
      <c r="Y334" s="51"/>
      <c r="Z334" s="51"/>
      <c r="AA334" s="51"/>
      <c r="AB334" s="51"/>
      <c r="AC334" s="51"/>
      <c r="AD334" s="51"/>
      <c r="AE334" s="51"/>
    </row>
    <row r="335" spans="11:31" x14ac:dyDescent="0.25">
      <c r="K335" s="51" t="str">
        <f t="shared" si="5"/>
        <v>-</v>
      </c>
      <c r="L335" s="51"/>
      <c r="M335" s="51"/>
      <c r="N335" s="51"/>
      <c r="O335" s="51"/>
      <c r="P335" s="51"/>
      <c r="Q335" s="51"/>
      <c r="R335" s="51"/>
      <c r="S335" s="51"/>
      <c r="T335" s="51"/>
      <c r="U335" s="51"/>
      <c r="V335" s="51"/>
      <c r="W335" s="51"/>
      <c r="X335" s="51"/>
      <c r="Y335" s="51"/>
      <c r="Z335" s="51"/>
      <c r="AA335" s="51"/>
      <c r="AB335" s="51"/>
      <c r="AC335" s="51"/>
      <c r="AD335" s="51"/>
      <c r="AE335" s="51"/>
    </row>
    <row r="336" spans="11:31" x14ac:dyDescent="0.25">
      <c r="K336" s="51" t="str">
        <f t="shared" si="5"/>
        <v>-</v>
      </c>
      <c r="L336" s="51"/>
      <c r="M336" s="51"/>
      <c r="N336" s="51"/>
      <c r="O336" s="51"/>
      <c r="P336" s="51"/>
      <c r="Q336" s="51"/>
      <c r="R336" s="51"/>
      <c r="S336" s="51"/>
      <c r="T336" s="51"/>
      <c r="U336" s="51"/>
      <c r="V336" s="51"/>
      <c r="W336" s="51"/>
      <c r="X336" s="51"/>
      <c r="Y336" s="51"/>
      <c r="Z336" s="51"/>
      <c r="AA336" s="51"/>
      <c r="AB336" s="51"/>
      <c r="AC336" s="51"/>
      <c r="AD336" s="51"/>
      <c r="AE336" s="51"/>
    </row>
    <row r="337" spans="11:31" x14ac:dyDescent="0.25">
      <c r="K337" s="51" t="str">
        <f t="shared" si="5"/>
        <v>-</v>
      </c>
      <c r="L337" s="51"/>
      <c r="M337" s="51"/>
      <c r="N337" s="51"/>
      <c r="O337" s="51"/>
      <c r="P337" s="51"/>
      <c r="Q337" s="51"/>
      <c r="R337" s="51"/>
      <c r="S337" s="51"/>
      <c r="T337" s="51"/>
      <c r="U337" s="51"/>
      <c r="V337" s="51"/>
      <c r="W337" s="51"/>
      <c r="X337" s="51"/>
      <c r="Y337" s="51"/>
      <c r="Z337" s="51"/>
      <c r="AA337" s="51"/>
      <c r="AB337" s="51"/>
      <c r="AC337" s="51"/>
      <c r="AD337" s="51"/>
      <c r="AE337" s="51"/>
    </row>
    <row r="338" spans="11:31" x14ac:dyDescent="0.25">
      <c r="K338" s="51" t="str">
        <f t="shared" si="5"/>
        <v>-</v>
      </c>
      <c r="L338" s="51"/>
      <c r="M338" s="51"/>
      <c r="N338" s="51"/>
      <c r="O338" s="51"/>
      <c r="P338" s="51"/>
      <c r="Q338" s="51"/>
      <c r="R338" s="51"/>
      <c r="S338" s="51"/>
      <c r="T338" s="51"/>
      <c r="U338" s="51"/>
      <c r="V338" s="51"/>
      <c r="W338" s="51"/>
      <c r="X338" s="51"/>
      <c r="Y338" s="51"/>
      <c r="Z338" s="51"/>
      <c r="AA338" s="51"/>
      <c r="AB338" s="51"/>
      <c r="AC338" s="51"/>
      <c r="AD338" s="51"/>
      <c r="AE338" s="51"/>
    </row>
    <row r="339" spans="11:31" x14ac:dyDescent="0.25">
      <c r="K339" s="51" t="str">
        <f t="shared" si="5"/>
        <v>-</v>
      </c>
      <c r="L339" s="51"/>
      <c r="M339" s="51"/>
      <c r="N339" s="51"/>
      <c r="O339" s="51"/>
      <c r="P339" s="51"/>
      <c r="Q339" s="51"/>
      <c r="R339" s="51"/>
      <c r="S339" s="51"/>
      <c r="T339" s="51"/>
      <c r="U339" s="51"/>
      <c r="V339" s="51"/>
      <c r="W339" s="51"/>
      <c r="X339" s="51"/>
      <c r="Y339" s="51"/>
      <c r="Z339" s="51"/>
      <c r="AA339" s="51"/>
      <c r="AB339" s="51"/>
      <c r="AC339" s="51"/>
      <c r="AD339" s="51"/>
      <c r="AE339" s="51"/>
    </row>
    <row r="340" spans="11:31" x14ac:dyDescent="0.25">
      <c r="K340" s="51" t="str">
        <f t="shared" si="5"/>
        <v>-</v>
      </c>
      <c r="L340" s="51"/>
      <c r="M340" s="51"/>
      <c r="N340" s="51"/>
      <c r="O340" s="51"/>
      <c r="P340" s="51"/>
      <c r="Q340" s="51"/>
      <c r="R340" s="51"/>
      <c r="S340" s="51"/>
      <c r="T340" s="51"/>
      <c r="U340" s="51"/>
      <c r="V340" s="51"/>
      <c r="W340" s="51"/>
      <c r="X340" s="51"/>
      <c r="Y340" s="51"/>
      <c r="Z340" s="51"/>
      <c r="AA340" s="51"/>
      <c r="AB340" s="51"/>
      <c r="AC340" s="51"/>
      <c r="AD340" s="51"/>
      <c r="AE340" s="51"/>
    </row>
    <row r="341" spans="11:31" x14ac:dyDescent="0.25">
      <c r="K341" s="51" t="str">
        <f t="shared" si="5"/>
        <v>-</v>
      </c>
      <c r="L341" s="51"/>
      <c r="M341" s="51"/>
      <c r="N341" s="51"/>
      <c r="O341" s="51"/>
      <c r="P341" s="51"/>
      <c r="Q341" s="51"/>
      <c r="R341" s="51"/>
      <c r="S341" s="51"/>
      <c r="T341" s="51"/>
      <c r="U341" s="51"/>
      <c r="V341" s="51"/>
      <c r="W341" s="51"/>
      <c r="X341" s="51"/>
      <c r="Y341" s="51"/>
      <c r="Z341" s="51"/>
      <c r="AA341" s="51"/>
      <c r="AB341" s="51"/>
      <c r="AC341" s="51"/>
      <c r="AD341" s="51"/>
      <c r="AE341" s="51"/>
    </row>
    <row r="342" spans="11:31" x14ac:dyDescent="0.25">
      <c r="K342" s="51" t="str">
        <f t="shared" si="5"/>
        <v>-</v>
      </c>
      <c r="L342" s="51"/>
      <c r="M342" s="51"/>
      <c r="N342" s="51"/>
      <c r="O342" s="51"/>
      <c r="P342" s="51"/>
      <c r="Q342" s="51"/>
      <c r="R342" s="51"/>
      <c r="S342" s="51"/>
      <c r="T342" s="51"/>
      <c r="U342" s="51"/>
      <c r="V342" s="51"/>
      <c r="W342" s="51"/>
      <c r="X342" s="51"/>
      <c r="Y342" s="51"/>
      <c r="Z342" s="51"/>
      <c r="AA342" s="51"/>
      <c r="AB342" s="51"/>
      <c r="AC342" s="51"/>
      <c r="AD342" s="51"/>
      <c r="AE342" s="51"/>
    </row>
    <row r="343" spans="11:31" x14ac:dyDescent="0.25">
      <c r="K343" s="51" t="str">
        <f t="shared" si="5"/>
        <v>-</v>
      </c>
      <c r="L343" s="51"/>
      <c r="M343" s="51"/>
      <c r="N343" s="51"/>
      <c r="O343" s="51"/>
      <c r="P343" s="51"/>
      <c r="Q343" s="51"/>
      <c r="R343" s="51"/>
      <c r="S343" s="51"/>
      <c r="T343" s="51"/>
      <c r="U343" s="51"/>
      <c r="V343" s="51"/>
      <c r="W343" s="51"/>
      <c r="X343" s="51"/>
      <c r="Y343" s="51"/>
      <c r="Z343" s="51"/>
      <c r="AA343" s="51"/>
      <c r="AB343" s="51"/>
      <c r="AC343" s="51"/>
      <c r="AD343" s="51"/>
      <c r="AE343" s="51"/>
    </row>
    <row r="344" spans="11:31" x14ac:dyDescent="0.25">
      <c r="K344" s="51" t="str">
        <f t="shared" si="5"/>
        <v>-</v>
      </c>
      <c r="L344" s="51"/>
      <c r="M344" s="51"/>
      <c r="N344" s="51"/>
      <c r="O344" s="51"/>
      <c r="P344" s="51"/>
      <c r="Q344" s="51"/>
      <c r="R344" s="51"/>
      <c r="S344" s="51"/>
      <c r="T344" s="51"/>
      <c r="U344" s="51"/>
      <c r="V344" s="51"/>
      <c r="W344" s="51"/>
      <c r="X344" s="51"/>
      <c r="Y344" s="51"/>
      <c r="Z344" s="51"/>
      <c r="AA344" s="51"/>
      <c r="AB344" s="51"/>
      <c r="AC344" s="51"/>
      <c r="AD344" s="51"/>
      <c r="AE344" s="51"/>
    </row>
    <row r="345" spans="11:31" x14ac:dyDescent="0.25">
      <c r="K345" s="51" t="str">
        <f t="shared" si="5"/>
        <v>-</v>
      </c>
      <c r="L345" s="51"/>
      <c r="M345" s="51"/>
      <c r="N345" s="51"/>
      <c r="O345" s="51"/>
      <c r="P345" s="51"/>
      <c r="Q345" s="51"/>
      <c r="R345" s="51"/>
      <c r="S345" s="51"/>
      <c r="T345" s="51"/>
      <c r="U345" s="51"/>
      <c r="V345" s="51"/>
      <c r="W345" s="51"/>
      <c r="X345" s="51"/>
      <c r="Y345" s="51"/>
      <c r="Z345" s="51"/>
      <c r="AA345" s="51"/>
      <c r="AB345" s="51"/>
      <c r="AC345" s="51"/>
      <c r="AD345" s="51"/>
      <c r="AE345" s="51"/>
    </row>
    <row r="346" spans="11:31" x14ac:dyDescent="0.25">
      <c r="K346" s="51" t="str">
        <f t="shared" si="5"/>
        <v>-</v>
      </c>
      <c r="L346" s="51"/>
      <c r="M346" s="51"/>
      <c r="N346" s="51"/>
      <c r="O346" s="51"/>
      <c r="P346" s="51"/>
      <c r="Q346" s="51"/>
      <c r="R346" s="51"/>
      <c r="S346" s="51"/>
      <c r="T346" s="51"/>
      <c r="U346" s="51"/>
      <c r="V346" s="51"/>
      <c r="W346" s="51"/>
      <c r="X346" s="51"/>
      <c r="Y346" s="51"/>
      <c r="Z346" s="51"/>
      <c r="AA346" s="51"/>
      <c r="AB346" s="51"/>
      <c r="AC346" s="51"/>
      <c r="AD346" s="51"/>
      <c r="AE346" s="51"/>
    </row>
    <row r="347" spans="11:31" x14ac:dyDescent="0.25">
      <c r="K347" s="51" t="str">
        <f t="shared" si="5"/>
        <v>-</v>
      </c>
      <c r="L347" s="51"/>
      <c r="M347" s="51"/>
      <c r="N347" s="51"/>
      <c r="O347" s="51"/>
      <c r="P347" s="51"/>
      <c r="Q347" s="51"/>
      <c r="R347" s="51"/>
      <c r="S347" s="51"/>
      <c r="T347" s="51"/>
      <c r="U347" s="51"/>
      <c r="V347" s="51"/>
      <c r="W347" s="51"/>
      <c r="X347" s="51"/>
      <c r="Y347" s="51"/>
      <c r="Z347" s="51"/>
      <c r="AA347" s="51"/>
      <c r="AB347" s="51"/>
      <c r="AC347" s="51"/>
      <c r="AD347" s="51"/>
      <c r="AE347" s="51"/>
    </row>
    <row r="348" spans="11:31" x14ac:dyDescent="0.25">
      <c r="K348" s="51" t="str">
        <f t="shared" si="5"/>
        <v>-</v>
      </c>
      <c r="L348" s="51"/>
      <c r="M348" s="51"/>
      <c r="N348" s="51"/>
      <c r="O348" s="51"/>
      <c r="P348" s="51"/>
      <c r="Q348" s="51"/>
      <c r="R348" s="51"/>
      <c r="S348" s="51"/>
      <c r="T348" s="51"/>
      <c r="U348" s="51"/>
      <c r="V348" s="51"/>
      <c r="W348" s="51"/>
      <c r="X348" s="51"/>
      <c r="Y348" s="51"/>
      <c r="Z348" s="51"/>
      <c r="AA348" s="51"/>
      <c r="AB348" s="51"/>
      <c r="AC348" s="51"/>
      <c r="AD348" s="51"/>
      <c r="AE348" s="51"/>
    </row>
    <row r="349" spans="11:31" x14ac:dyDescent="0.25">
      <c r="K349" s="51" t="str">
        <f t="shared" si="5"/>
        <v>-</v>
      </c>
      <c r="L349" s="51"/>
      <c r="M349" s="51"/>
      <c r="N349" s="51"/>
      <c r="O349" s="51"/>
      <c r="P349" s="51"/>
      <c r="Q349" s="51"/>
      <c r="R349" s="51"/>
      <c r="S349" s="51"/>
      <c r="T349" s="51"/>
      <c r="U349" s="51"/>
      <c r="V349" s="51"/>
      <c r="W349" s="51"/>
      <c r="X349" s="51"/>
      <c r="Y349" s="51"/>
      <c r="Z349" s="51"/>
      <c r="AA349" s="51"/>
      <c r="AB349" s="51"/>
      <c r="AC349" s="51"/>
      <c r="AD349" s="51"/>
      <c r="AE349" s="51"/>
    </row>
    <row r="350" spans="11:31" x14ac:dyDescent="0.25">
      <c r="K350" s="51" t="str">
        <f t="shared" si="5"/>
        <v>-</v>
      </c>
      <c r="L350" s="51"/>
      <c r="M350" s="51"/>
      <c r="N350" s="51"/>
      <c r="O350" s="51"/>
      <c r="P350" s="51"/>
      <c r="Q350" s="51"/>
      <c r="R350" s="51"/>
      <c r="S350" s="51"/>
      <c r="T350" s="51"/>
      <c r="U350" s="51"/>
      <c r="V350" s="51"/>
      <c r="W350" s="51"/>
      <c r="X350" s="51"/>
      <c r="Y350" s="51"/>
      <c r="Z350" s="51"/>
      <c r="AA350" s="51"/>
      <c r="AB350" s="51"/>
      <c r="AC350" s="51"/>
      <c r="AD350" s="51"/>
      <c r="AE350" s="51"/>
    </row>
    <row r="351" spans="11:31" x14ac:dyDescent="0.25">
      <c r="K351" s="51" t="str">
        <f t="shared" si="5"/>
        <v>-</v>
      </c>
      <c r="L351" s="51"/>
      <c r="M351" s="51"/>
      <c r="N351" s="51"/>
      <c r="O351" s="51"/>
      <c r="P351" s="51"/>
      <c r="Q351" s="51"/>
      <c r="R351" s="51"/>
      <c r="S351" s="51"/>
      <c r="T351" s="51"/>
      <c r="U351" s="51"/>
      <c r="V351" s="51"/>
      <c r="W351" s="51"/>
      <c r="X351" s="51"/>
      <c r="Y351" s="51"/>
      <c r="Z351" s="51"/>
      <c r="AA351" s="51"/>
      <c r="AB351" s="51"/>
      <c r="AC351" s="51"/>
      <c r="AD351" s="51"/>
      <c r="AE351" s="51"/>
    </row>
    <row r="352" spans="11:31" x14ac:dyDescent="0.25">
      <c r="K352" s="51" t="str">
        <f t="shared" si="5"/>
        <v>-</v>
      </c>
      <c r="L352" s="51"/>
      <c r="M352" s="51"/>
      <c r="N352" s="51"/>
      <c r="O352" s="51"/>
      <c r="P352" s="51"/>
      <c r="Q352" s="51"/>
      <c r="R352" s="51"/>
      <c r="S352" s="51"/>
      <c r="T352" s="51"/>
      <c r="U352" s="51"/>
      <c r="V352" s="51"/>
      <c r="W352" s="51"/>
      <c r="X352" s="51"/>
      <c r="Y352" s="51"/>
      <c r="Z352" s="51"/>
      <c r="AA352" s="51"/>
      <c r="AB352" s="51"/>
      <c r="AC352" s="51"/>
      <c r="AD352" s="51"/>
      <c r="AE352" s="51"/>
    </row>
    <row r="353" spans="11:31" x14ac:dyDescent="0.25">
      <c r="K353" s="51" t="str">
        <f t="shared" si="5"/>
        <v>-</v>
      </c>
      <c r="L353" s="51"/>
      <c r="M353" s="51"/>
      <c r="N353" s="51"/>
      <c r="O353" s="51"/>
      <c r="P353" s="51"/>
      <c r="Q353" s="51"/>
      <c r="R353" s="51"/>
      <c r="S353" s="51"/>
      <c r="T353" s="51"/>
      <c r="U353" s="51"/>
      <c r="V353" s="51"/>
      <c r="W353" s="51"/>
      <c r="X353" s="51"/>
      <c r="Y353" s="51"/>
      <c r="Z353" s="51"/>
      <c r="AA353" s="51"/>
      <c r="AB353" s="51"/>
      <c r="AC353" s="51"/>
      <c r="AD353" s="51"/>
      <c r="AE353" s="51"/>
    </row>
    <row r="354" spans="11:31" x14ac:dyDescent="0.25">
      <c r="K354" s="51" t="str">
        <f t="shared" si="5"/>
        <v>-</v>
      </c>
      <c r="L354" s="51"/>
      <c r="M354" s="51"/>
      <c r="N354" s="51"/>
      <c r="O354" s="51"/>
      <c r="P354" s="51"/>
      <c r="Q354" s="51"/>
      <c r="R354" s="51"/>
      <c r="S354" s="51"/>
      <c r="T354" s="51"/>
      <c r="U354" s="51"/>
      <c r="V354" s="51"/>
      <c r="W354" s="51"/>
      <c r="X354" s="51"/>
      <c r="Y354" s="51"/>
      <c r="Z354" s="51"/>
      <c r="AA354" s="51"/>
      <c r="AB354" s="51"/>
      <c r="AC354" s="51"/>
      <c r="AD354" s="51"/>
      <c r="AE354" s="51"/>
    </row>
    <row r="355" spans="11:31" x14ac:dyDescent="0.25">
      <c r="K355" s="51" t="str">
        <f t="shared" si="5"/>
        <v>-</v>
      </c>
      <c r="L355" s="51"/>
      <c r="M355" s="51"/>
      <c r="N355" s="51"/>
      <c r="O355" s="51"/>
      <c r="P355" s="51"/>
      <c r="Q355" s="51"/>
      <c r="R355" s="51"/>
      <c r="S355" s="51"/>
      <c r="T355" s="51"/>
      <c r="U355" s="51"/>
      <c r="V355" s="51"/>
      <c r="W355" s="51"/>
      <c r="X355" s="51"/>
      <c r="Y355" s="51"/>
      <c r="Z355" s="51"/>
      <c r="AA355" s="51"/>
      <c r="AB355" s="51"/>
      <c r="AC355" s="51"/>
      <c r="AD355" s="51"/>
      <c r="AE355" s="51"/>
    </row>
    <row r="356" spans="11:31" x14ac:dyDescent="0.25">
      <c r="K356" s="51" t="str">
        <f t="shared" si="5"/>
        <v>-</v>
      </c>
      <c r="L356" s="51"/>
      <c r="M356" s="51"/>
      <c r="N356" s="51"/>
      <c r="O356" s="51"/>
      <c r="P356" s="51"/>
      <c r="Q356" s="51"/>
      <c r="R356" s="51"/>
      <c r="S356" s="51"/>
      <c r="T356" s="51"/>
      <c r="U356" s="51"/>
      <c r="V356" s="51"/>
      <c r="W356" s="51"/>
      <c r="X356" s="51"/>
      <c r="Y356" s="51"/>
      <c r="Z356" s="51"/>
      <c r="AA356" s="51"/>
      <c r="AB356" s="51"/>
      <c r="AC356" s="51"/>
      <c r="AD356" s="51"/>
      <c r="AE356" s="51"/>
    </row>
    <row r="357" spans="11:31" x14ac:dyDescent="0.25">
      <c r="K357" s="51" t="str">
        <f t="shared" si="5"/>
        <v>-</v>
      </c>
      <c r="L357" s="51"/>
      <c r="M357" s="51"/>
      <c r="N357" s="51"/>
      <c r="O357" s="51"/>
      <c r="P357" s="51"/>
      <c r="Q357" s="51"/>
      <c r="R357" s="51"/>
      <c r="S357" s="51"/>
      <c r="T357" s="51"/>
      <c r="U357" s="51"/>
      <c r="V357" s="51"/>
      <c r="W357" s="51"/>
      <c r="X357" s="51"/>
      <c r="Y357" s="51"/>
      <c r="Z357" s="51"/>
      <c r="AA357" s="51"/>
      <c r="AB357" s="51"/>
      <c r="AC357" s="51"/>
      <c r="AD357" s="51"/>
      <c r="AE357" s="51"/>
    </row>
    <row r="358" spans="11:31" x14ac:dyDescent="0.25">
      <c r="K358" s="51" t="str">
        <f t="shared" si="5"/>
        <v>-</v>
      </c>
      <c r="L358" s="51"/>
      <c r="M358" s="51"/>
      <c r="N358" s="51"/>
      <c r="O358" s="51"/>
      <c r="P358" s="51"/>
      <c r="Q358" s="51"/>
      <c r="R358" s="51"/>
      <c r="S358" s="51"/>
      <c r="T358" s="51"/>
      <c r="U358" s="51"/>
      <c r="V358" s="51"/>
      <c r="W358" s="51"/>
      <c r="X358" s="51"/>
      <c r="Y358" s="51"/>
      <c r="Z358" s="51"/>
      <c r="AA358" s="51"/>
      <c r="AB358" s="51"/>
      <c r="AC358" s="51"/>
      <c r="AD358" s="51"/>
      <c r="AE358" s="51"/>
    </row>
    <row r="359" spans="11:31" x14ac:dyDescent="0.25">
      <c r="K359" s="51" t="str">
        <f t="shared" si="5"/>
        <v>-</v>
      </c>
      <c r="L359" s="51"/>
      <c r="M359" s="51"/>
      <c r="N359" s="51"/>
      <c r="O359" s="51"/>
      <c r="P359" s="51"/>
      <c r="Q359" s="51"/>
      <c r="R359" s="51"/>
      <c r="S359" s="51"/>
      <c r="T359" s="51"/>
      <c r="U359" s="51"/>
      <c r="V359" s="51"/>
      <c r="W359" s="51"/>
      <c r="X359" s="51"/>
      <c r="Y359" s="51"/>
      <c r="Z359" s="51"/>
      <c r="AA359" s="51"/>
      <c r="AB359" s="51"/>
      <c r="AC359" s="51"/>
      <c r="AD359" s="51"/>
      <c r="AE359" s="51"/>
    </row>
    <row r="360" spans="11:31" x14ac:dyDescent="0.25">
      <c r="K360" s="51" t="str">
        <f t="shared" si="5"/>
        <v>-</v>
      </c>
      <c r="L360" s="51"/>
      <c r="M360" s="51"/>
      <c r="N360" s="51"/>
      <c r="O360" s="51"/>
      <c r="P360" s="51"/>
      <c r="Q360" s="51"/>
      <c r="R360" s="51"/>
      <c r="S360" s="51"/>
      <c r="T360" s="51"/>
      <c r="U360" s="51"/>
      <c r="V360" s="51"/>
      <c r="W360" s="51"/>
      <c r="X360" s="51"/>
      <c r="Y360" s="51"/>
      <c r="Z360" s="51"/>
      <c r="AA360" s="51"/>
      <c r="AB360" s="51"/>
      <c r="AC360" s="51"/>
      <c r="AD360" s="51"/>
      <c r="AE360" s="51"/>
    </row>
    <row r="361" spans="11:31" x14ac:dyDescent="0.25">
      <c r="K361" s="51" t="str">
        <f t="shared" si="5"/>
        <v>-</v>
      </c>
      <c r="L361" s="51"/>
      <c r="M361" s="51"/>
      <c r="N361" s="51"/>
      <c r="O361" s="51"/>
      <c r="P361" s="51"/>
      <c r="Q361" s="51"/>
      <c r="R361" s="51"/>
      <c r="S361" s="51"/>
      <c r="T361" s="51"/>
      <c r="U361" s="51"/>
      <c r="V361" s="51"/>
      <c r="W361" s="51"/>
      <c r="X361" s="51"/>
      <c r="Y361" s="51"/>
      <c r="Z361" s="51"/>
      <c r="AA361" s="51"/>
      <c r="AB361" s="51"/>
      <c r="AC361" s="51"/>
      <c r="AD361" s="51"/>
      <c r="AE361" s="51"/>
    </row>
    <row r="362" spans="11:31" x14ac:dyDescent="0.25">
      <c r="K362" s="51" t="str">
        <f t="shared" si="5"/>
        <v>-</v>
      </c>
      <c r="L362" s="51"/>
      <c r="M362" s="51"/>
      <c r="N362" s="51"/>
      <c r="O362" s="51"/>
      <c r="P362" s="51"/>
      <c r="Q362" s="51"/>
      <c r="R362" s="51"/>
      <c r="S362" s="51"/>
      <c r="T362" s="51"/>
      <c r="U362" s="51"/>
      <c r="V362" s="51"/>
      <c r="W362" s="51"/>
      <c r="X362" s="51"/>
      <c r="Y362" s="51"/>
      <c r="Z362" s="51"/>
      <c r="AA362" s="51"/>
      <c r="AB362" s="51"/>
      <c r="AC362" s="51"/>
      <c r="AD362" s="51"/>
      <c r="AE362" s="51"/>
    </row>
    <row r="363" spans="11:31" x14ac:dyDescent="0.25">
      <c r="K363" s="51" t="str">
        <f t="shared" si="5"/>
        <v>-</v>
      </c>
      <c r="L363" s="51"/>
      <c r="M363" s="51"/>
      <c r="N363" s="51"/>
      <c r="O363" s="51"/>
      <c r="P363" s="51"/>
      <c r="Q363" s="51"/>
      <c r="R363" s="51"/>
      <c r="S363" s="51"/>
      <c r="T363" s="51"/>
      <c r="U363" s="51"/>
      <c r="V363" s="51"/>
      <c r="W363" s="51"/>
      <c r="X363" s="51"/>
      <c r="Y363" s="51"/>
      <c r="Z363" s="51"/>
      <c r="AA363" s="51"/>
      <c r="AB363" s="51"/>
      <c r="AC363" s="51"/>
      <c r="AD363" s="51"/>
      <c r="AE363" s="51"/>
    </row>
    <row r="364" spans="11:31" x14ac:dyDescent="0.25">
      <c r="K364" s="51" t="str">
        <f t="shared" si="5"/>
        <v>-</v>
      </c>
      <c r="L364" s="51"/>
      <c r="M364" s="51"/>
      <c r="N364" s="51"/>
      <c r="O364" s="51"/>
      <c r="P364" s="51"/>
      <c r="Q364" s="51"/>
      <c r="R364" s="51"/>
      <c r="S364" s="51"/>
      <c r="T364" s="51"/>
      <c r="U364" s="51"/>
      <c r="V364" s="51"/>
      <c r="W364" s="51"/>
      <c r="X364" s="51"/>
      <c r="Y364" s="51"/>
      <c r="Z364" s="51"/>
      <c r="AA364" s="51"/>
      <c r="AB364" s="51"/>
      <c r="AC364" s="51"/>
      <c r="AD364" s="51"/>
      <c r="AE364" s="51"/>
    </row>
    <row r="365" spans="11:31" x14ac:dyDescent="0.25">
      <c r="K365" s="51" t="str">
        <f t="shared" si="5"/>
        <v>-</v>
      </c>
      <c r="L365" s="51"/>
      <c r="M365" s="51"/>
      <c r="N365" s="51"/>
      <c r="O365" s="51"/>
      <c r="P365" s="51"/>
      <c r="Q365" s="51"/>
      <c r="R365" s="51"/>
      <c r="S365" s="51"/>
      <c r="T365" s="51"/>
      <c r="U365" s="51"/>
      <c r="V365" s="51"/>
      <c r="W365" s="51"/>
      <c r="X365" s="51"/>
      <c r="Y365" s="51"/>
      <c r="Z365" s="51"/>
      <c r="AA365" s="51"/>
      <c r="AB365" s="51"/>
      <c r="AC365" s="51"/>
      <c r="AD365" s="51"/>
      <c r="AE365" s="51"/>
    </row>
    <row r="366" spans="11:31" x14ac:dyDescent="0.25">
      <c r="K366" s="51" t="str">
        <f t="shared" si="5"/>
        <v>-</v>
      </c>
      <c r="L366" s="51"/>
      <c r="M366" s="51"/>
      <c r="N366" s="51"/>
      <c r="O366" s="51"/>
      <c r="P366" s="51"/>
      <c r="Q366" s="51"/>
      <c r="R366" s="51"/>
      <c r="S366" s="51"/>
      <c r="T366" s="51"/>
      <c r="U366" s="51"/>
      <c r="V366" s="51"/>
      <c r="W366" s="51"/>
      <c r="X366" s="51"/>
      <c r="Y366" s="51"/>
      <c r="Z366" s="51"/>
      <c r="AA366" s="51"/>
      <c r="AB366" s="51"/>
      <c r="AC366" s="51"/>
      <c r="AD366" s="51"/>
      <c r="AE366" s="51"/>
    </row>
    <row r="367" spans="11:31" x14ac:dyDescent="0.25">
      <c r="K367" s="51" t="str">
        <f t="shared" si="5"/>
        <v>-</v>
      </c>
      <c r="L367" s="51"/>
      <c r="M367" s="51"/>
      <c r="N367" s="51"/>
      <c r="O367" s="51"/>
      <c r="P367" s="51"/>
      <c r="Q367" s="51"/>
      <c r="R367" s="51"/>
      <c r="S367" s="51"/>
      <c r="T367" s="51"/>
      <c r="U367" s="51"/>
      <c r="V367" s="51"/>
      <c r="W367" s="51"/>
      <c r="X367" s="51"/>
      <c r="Y367" s="51"/>
      <c r="Z367" s="51"/>
      <c r="AA367" s="51"/>
      <c r="AB367" s="51"/>
      <c r="AC367" s="51"/>
      <c r="AD367" s="51"/>
      <c r="AE367" s="51"/>
    </row>
    <row r="368" spans="11:31" x14ac:dyDescent="0.25">
      <c r="K368" s="51" t="str">
        <f t="shared" si="5"/>
        <v>-</v>
      </c>
      <c r="L368" s="51"/>
      <c r="M368" s="51"/>
      <c r="N368" s="51"/>
      <c r="O368" s="51"/>
      <c r="P368" s="51"/>
      <c r="Q368" s="51"/>
      <c r="R368" s="51"/>
      <c r="S368" s="51"/>
      <c r="T368" s="51"/>
      <c r="U368" s="51"/>
      <c r="V368" s="51"/>
      <c r="W368" s="51"/>
      <c r="X368" s="51"/>
      <c r="Y368" s="51"/>
      <c r="Z368" s="51"/>
      <c r="AA368" s="51"/>
      <c r="AB368" s="51"/>
      <c r="AC368" s="51"/>
      <c r="AD368" s="51"/>
      <c r="AE368" s="51"/>
    </row>
    <row r="369" spans="11:31" x14ac:dyDescent="0.25">
      <c r="K369" s="51" t="str">
        <f t="shared" si="5"/>
        <v>-</v>
      </c>
      <c r="L369" s="51"/>
      <c r="M369" s="51"/>
      <c r="N369" s="51"/>
      <c r="O369" s="51"/>
      <c r="P369" s="51"/>
      <c r="Q369" s="51"/>
      <c r="R369" s="51"/>
      <c r="S369" s="51"/>
      <c r="T369" s="51"/>
      <c r="U369" s="51"/>
      <c r="V369" s="51"/>
      <c r="W369" s="51"/>
      <c r="X369" s="51"/>
      <c r="Y369" s="51"/>
      <c r="Z369" s="51"/>
      <c r="AA369" s="51"/>
      <c r="AB369" s="51"/>
      <c r="AC369" s="51"/>
      <c r="AD369" s="51"/>
      <c r="AE369" s="51"/>
    </row>
    <row r="370" spans="11:31" x14ac:dyDescent="0.25">
      <c r="K370" s="51" t="str">
        <f t="shared" si="5"/>
        <v>-</v>
      </c>
      <c r="L370" s="51"/>
      <c r="M370" s="51"/>
      <c r="N370" s="51"/>
      <c r="O370" s="51"/>
      <c r="P370" s="51"/>
      <c r="Q370" s="51"/>
      <c r="R370" s="51"/>
      <c r="S370" s="51"/>
      <c r="T370" s="51"/>
      <c r="U370" s="51"/>
      <c r="V370" s="51"/>
      <c r="W370" s="51"/>
      <c r="X370" s="51"/>
      <c r="Y370" s="51"/>
      <c r="Z370" s="51"/>
      <c r="AA370" s="51"/>
      <c r="AB370" s="51"/>
      <c r="AC370" s="51"/>
      <c r="AD370" s="51"/>
      <c r="AE370" s="51"/>
    </row>
    <row r="371" spans="11:31" x14ac:dyDescent="0.25">
      <c r="K371" s="51" t="str">
        <f t="shared" si="5"/>
        <v>-</v>
      </c>
      <c r="L371" s="51"/>
      <c r="M371" s="51"/>
      <c r="N371" s="51"/>
      <c r="O371" s="51"/>
      <c r="P371" s="51"/>
      <c r="Q371" s="51"/>
      <c r="R371" s="51"/>
      <c r="S371" s="51"/>
      <c r="T371" s="51"/>
      <c r="U371" s="51"/>
      <c r="V371" s="51"/>
      <c r="W371" s="51"/>
      <c r="X371" s="51"/>
      <c r="Y371" s="51"/>
      <c r="Z371" s="51"/>
      <c r="AA371" s="51"/>
      <c r="AB371" s="51"/>
      <c r="AC371" s="51"/>
      <c r="AD371" s="51"/>
      <c r="AE371" s="51"/>
    </row>
    <row r="372" spans="11:31" x14ac:dyDescent="0.25">
      <c r="K372" s="51" t="str">
        <f t="shared" si="5"/>
        <v>-</v>
      </c>
      <c r="L372" s="51"/>
      <c r="M372" s="51"/>
      <c r="N372" s="51"/>
      <c r="O372" s="51"/>
      <c r="P372" s="51"/>
      <c r="Q372" s="51"/>
      <c r="R372" s="51"/>
      <c r="S372" s="51"/>
      <c r="T372" s="51"/>
      <c r="U372" s="51"/>
      <c r="V372" s="51"/>
      <c r="W372" s="51"/>
      <c r="X372" s="51"/>
      <c r="Y372" s="51"/>
      <c r="Z372" s="51"/>
      <c r="AA372" s="51"/>
      <c r="AB372" s="51"/>
      <c r="AC372" s="51"/>
      <c r="AD372" s="51"/>
      <c r="AE372" s="51"/>
    </row>
    <row r="373" spans="11:31" x14ac:dyDescent="0.25">
      <c r="K373" s="51" t="str">
        <f t="shared" si="5"/>
        <v>-</v>
      </c>
      <c r="L373" s="51"/>
      <c r="M373" s="51"/>
      <c r="N373" s="51"/>
      <c r="O373" s="51"/>
      <c r="P373" s="51"/>
      <c r="Q373" s="51"/>
      <c r="R373" s="51"/>
      <c r="S373" s="51"/>
      <c r="T373" s="51"/>
      <c r="U373" s="51"/>
      <c r="V373" s="51"/>
      <c r="W373" s="51"/>
      <c r="X373" s="51"/>
      <c r="Y373" s="51"/>
      <c r="Z373" s="51"/>
      <c r="AA373" s="51"/>
      <c r="AB373" s="51"/>
      <c r="AC373" s="51"/>
      <c r="AD373" s="51"/>
      <c r="AE373" s="51"/>
    </row>
    <row r="374" spans="11:31" x14ac:dyDescent="0.25">
      <c r="K374" s="51" t="str">
        <f t="shared" si="5"/>
        <v>-</v>
      </c>
      <c r="L374" s="51"/>
      <c r="M374" s="51"/>
      <c r="N374" s="51"/>
      <c r="O374" s="51"/>
      <c r="P374" s="51"/>
      <c r="Q374" s="51"/>
      <c r="R374" s="51"/>
      <c r="S374" s="51"/>
      <c r="T374" s="51"/>
      <c r="U374" s="51"/>
      <c r="V374" s="51"/>
      <c r="W374" s="51"/>
      <c r="X374" s="51"/>
      <c r="Y374" s="51"/>
      <c r="Z374" s="51"/>
      <c r="AA374" s="51"/>
      <c r="AB374" s="51"/>
      <c r="AC374" s="51"/>
      <c r="AD374" s="51"/>
      <c r="AE374" s="51"/>
    </row>
    <row r="375" spans="11:31" x14ac:dyDescent="0.25">
      <c r="K375" s="51" t="str">
        <f t="shared" si="5"/>
        <v>-</v>
      </c>
      <c r="L375" s="51"/>
      <c r="M375" s="51"/>
      <c r="N375" s="51"/>
      <c r="O375" s="51"/>
      <c r="P375" s="51"/>
      <c r="Q375" s="51"/>
      <c r="R375" s="51"/>
      <c r="S375" s="51"/>
      <c r="T375" s="51"/>
      <c r="U375" s="51"/>
      <c r="V375" s="51"/>
      <c r="W375" s="51"/>
      <c r="X375" s="51"/>
      <c r="Y375" s="51"/>
      <c r="Z375" s="51"/>
      <c r="AA375" s="51"/>
      <c r="AB375" s="51"/>
      <c r="AC375" s="51"/>
      <c r="AD375" s="51"/>
      <c r="AE375" s="51"/>
    </row>
    <row r="376" spans="11:31" x14ac:dyDescent="0.25">
      <c r="K376" s="51" t="str">
        <f t="shared" si="5"/>
        <v>-</v>
      </c>
      <c r="L376" s="51"/>
      <c r="M376" s="51"/>
      <c r="N376" s="51"/>
      <c r="O376" s="51"/>
      <c r="P376" s="51"/>
      <c r="Q376" s="51"/>
      <c r="R376" s="51"/>
      <c r="S376" s="51"/>
      <c r="T376" s="51"/>
      <c r="U376" s="51"/>
      <c r="V376" s="51"/>
      <c r="W376" s="51"/>
      <c r="X376" s="51"/>
      <c r="Y376" s="51"/>
      <c r="Z376" s="51"/>
      <c r="AA376" s="51"/>
      <c r="AB376" s="51"/>
      <c r="AC376" s="51"/>
      <c r="AD376" s="51"/>
      <c r="AE376" s="51"/>
    </row>
    <row r="377" spans="11:31" x14ac:dyDescent="0.25">
      <c r="K377" s="51" t="str">
        <f t="shared" si="5"/>
        <v>-</v>
      </c>
      <c r="L377" s="51"/>
      <c r="M377" s="51"/>
      <c r="N377" s="51"/>
      <c r="O377" s="51"/>
      <c r="P377" s="51"/>
      <c r="Q377" s="51"/>
      <c r="R377" s="51"/>
      <c r="S377" s="51"/>
      <c r="T377" s="51"/>
      <c r="U377" s="51"/>
      <c r="V377" s="51"/>
      <c r="W377" s="51"/>
      <c r="X377" s="51"/>
      <c r="Y377" s="51"/>
      <c r="Z377" s="51"/>
      <c r="AA377" s="51"/>
      <c r="AB377" s="51"/>
      <c r="AC377" s="51"/>
      <c r="AD377" s="51"/>
      <c r="AE377" s="51"/>
    </row>
    <row r="378" spans="11:31" x14ac:dyDescent="0.25">
      <c r="K378" s="51" t="str">
        <f t="shared" si="5"/>
        <v>-</v>
      </c>
      <c r="L378" s="51"/>
      <c r="M378" s="51"/>
      <c r="N378" s="51"/>
      <c r="O378" s="51"/>
      <c r="P378" s="51"/>
      <c r="Q378" s="51"/>
      <c r="R378" s="51"/>
      <c r="S378" s="51"/>
      <c r="T378" s="51"/>
      <c r="U378" s="51"/>
      <c r="V378" s="51"/>
      <c r="W378" s="51"/>
      <c r="X378" s="51"/>
      <c r="Y378" s="51"/>
      <c r="Z378" s="51"/>
      <c r="AA378" s="51"/>
      <c r="AB378" s="51"/>
      <c r="AC378" s="51"/>
      <c r="AD378" s="51"/>
      <c r="AE378" s="51"/>
    </row>
    <row r="379" spans="11:31" x14ac:dyDescent="0.25">
      <c r="K379" s="51" t="str">
        <f t="shared" si="5"/>
        <v>-</v>
      </c>
      <c r="L379" s="51"/>
      <c r="M379" s="51"/>
      <c r="N379" s="51"/>
      <c r="O379" s="51"/>
      <c r="P379" s="51"/>
      <c r="Q379" s="51"/>
      <c r="R379" s="51"/>
      <c r="S379" s="51"/>
      <c r="T379" s="51"/>
      <c r="U379" s="51"/>
      <c r="V379" s="51"/>
      <c r="W379" s="51"/>
      <c r="X379" s="51"/>
      <c r="Y379" s="51"/>
      <c r="Z379" s="51"/>
      <c r="AA379" s="51"/>
      <c r="AB379" s="51"/>
      <c r="AC379" s="51"/>
      <c r="AD379" s="51"/>
      <c r="AE379" s="51"/>
    </row>
    <row r="380" spans="11:31" x14ac:dyDescent="0.25">
      <c r="K380" s="51" t="str">
        <f t="shared" si="5"/>
        <v>-</v>
      </c>
      <c r="L380" s="51"/>
      <c r="M380" s="51"/>
      <c r="N380" s="51"/>
      <c r="O380" s="51"/>
      <c r="P380" s="51"/>
      <c r="Q380" s="51"/>
      <c r="R380" s="51"/>
      <c r="S380" s="51"/>
      <c r="T380" s="51"/>
      <c r="U380" s="51"/>
      <c r="V380" s="51"/>
      <c r="W380" s="51"/>
      <c r="X380" s="51"/>
      <c r="Y380" s="51"/>
      <c r="Z380" s="51"/>
      <c r="AA380" s="51"/>
      <c r="AB380" s="51"/>
      <c r="AC380" s="51"/>
      <c r="AD380" s="51"/>
      <c r="AE380" s="51"/>
    </row>
    <row r="381" spans="11:31" x14ac:dyDescent="0.25">
      <c r="K381" s="51" t="str">
        <f t="shared" si="5"/>
        <v>-</v>
      </c>
      <c r="L381" s="51"/>
      <c r="M381" s="51"/>
      <c r="N381" s="51"/>
      <c r="O381" s="51"/>
      <c r="P381" s="51"/>
      <c r="Q381" s="51"/>
      <c r="R381" s="51"/>
      <c r="S381" s="51"/>
      <c r="T381" s="51"/>
      <c r="U381" s="51"/>
      <c r="V381" s="51"/>
      <c r="W381" s="51"/>
      <c r="X381" s="51"/>
      <c r="Y381" s="51"/>
      <c r="Z381" s="51"/>
      <c r="AA381" s="51"/>
      <c r="AB381" s="51"/>
      <c r="AC381" s="51"/>
      <c r="AD381" s="51"/>
      <c r="AE381" s="51"/>
    </row>
    <row r="382" spans="11:31" x14ac:dyDescent="0.25">
      <c r="K382" s="51" t="str">
        <f t="shared" si="5"/>
        <v>-</v>
      </c>
      <c r="L382" s="51"/>
      <c r="M382" s="51"/>
      <c r="N382" s="51"/>
      <c r="O382" s="51"/>
      <c r="P382" s="51"/>
      <c r="Q382" s="51"/>
      <c r="R382" s="51"/>
      <c r="S382" s="51"/>
      <c r="T382" s="51"/>
      <c r="U382" s="51"/>
      <c r="V382" s="51"/>
      <c r="W382" s="51"/>
      <c r="X382" s="51"/>
      <c r="Y382" s="51"/>
      <c r="Z382" s="51"/>
      <c r="AA382" s="51"/>
      <c r="AB382" s="51"/>
      <c r="AC382" s="51"/>
      <c r="AD382" s="51"/>
      <c r="AE382" s="51"/>
    </row>
    <row r="383" spans="11:31" x14ac:dyDescent="0.25">
      <c r="K383" s="51" t="str">
        <f t="shared" si="5"/>
        <v>-</v>
      </c>
      <c r="L383" s="51"/>
      <c r="M383" s="51"/>
      <c r="N383" s="51"/>
      <c r="O383" s="51"/>
      <c r="P383" s="51"/>
      <c r="Q383" s="51"/>
      <c r="R383" s="51"/>
      <c r="S383" s="51"/>
      <c r="T383" s="51"/>
      <c r="U383" s="51"/>
      <c r="V383" s="51"/>
      <c r="W383" s="51"/>
      <c r="X383" s="51"/>
      <c r="Y383" s="51"/>
      <c r="Z383" s="51"/>
      <c r="AA383" s="51"/>
      <c r="AB383" s="51"/>
      <c r="AC383" s="51"/>
      <c r="AD383" s="51"/>
      <c r="AE383" s="51"/>
    </row>
    <row r="384" spans="11:31" x14ac:dyDescent="0.25">
      <c r="K384" s="51" t="str">
        <f t="shared" si="5"/>
        <v>-</v>
      </c>
      <c r="L384" s="51"/>
      <c r="M384" s="51"/>
      <c r="N384" s="51"/>
      <c r="O384" s="51"/>
      <c r="P384" s="51"/>
      <c r="Q384" s="51"/>
      <c r="R384" s="51"/>
      <c r="S384" s="51"/>
      <c r="T384" s="51"/>
      <c r="U384" s="51"/>
      <c r="V384" s="51"/>
      <c r="W384" s="51"/>
      <c r="X384" s="51"/>
      <c r="Y384" s="51"/>
      <c r="Z384" s="51"/>
      <c r="AA384" s="51"/>
      <c r="AB384" s="51"/>
      <c r="AC384" s="51"/>
      <c r="AD384" s="51"/>
      <c r="AE384" s="51"/>
    </row>
    <row r="385" spans="11:31" x14ac:dyDescent="0.25">
      <c r="K385" s="51" t="str">
        <f t="shared" ref="K385:K448" si="6">CONCATENATE(H385,"-",I385)</f>
        <v>-</v>
      </c>
      <c r="L385" s="51"/>
      <c r="M385" s="51"/>
      <c r="N385" s="51"/>
      <c r="O385" s="51"/>
      <c r="P385" s="51"/>
      <c r="Q385" s="51"/>
      <c r="R385" s="51"/>
      <c r="S385" s="51"/>
      <c r="T385" s="51"/>
      <c r="U385" s="51"/>
      <c r="V385" s="51"/>
      <c r="W385" s="51"/>
      <c r="X385" s="51"/>
      <c r="Y385" s="51"/>
      <c r="Z385" s="51"/>
      <c r="AA385" s="51"/>
      <c r="AB385" s="51"/>
      <c r="AC385" s="51"/>
      <c r="AD385" s="51"/>
      <c r="AE385" s="51"/>
    </row>
    <row r="386" spans="11:31" x14ac:dyDescent="0.25">
      <c r="K386" s="51" t="str">
        <f t="shared" si="6"/>
        <v>-</v>
      </c>
      <c r="L386" s="51"/>
      <c r="M386" s="51"/>
      <c r="N386" s="51"/>
      <c r="O386" s="51"/>
      <c r="P386" s="51"/>
      <c r="Q386" s="51"/>
      <c r="R386" s="51"/>
      <c r="S386" s="51"/>
      <c r="T386" s="51"/>
      <c r="U386" s="51"/>
      <c r="V386" s="51"/>
      <c r="W386" s="51"/>
      <c r="X386" s="51"/>
      <c r="Y386" s="51"/>
      <c r="Z386" s="51"/>
      <c r="AA386" s="51"/>
      <c r="AB386" s="51"/>
      <c r="AC386" s="51"/>
      <c r="AD386" s="51"/>
      <c r="AE386" s="51"/>
    </row>
    <row r="387" spans="11:31" x14ac:dyDescent="0.25">
      <c r="K387" s="51" t="str">
        <f t="shared" si="6"/>
        <v>-</v>
      </c>
      <c r="L387" s="51"/>
      <c r="M387" s="51"/>
      <c r="N387" s="51"/>
      <c r="O387" s="51"/>
      <c r="P387" s="51"/>
      <c r="Q387" s="51"/>
      <c r="R387" s="51"/>
      <c r="S387" s="51"/>
      <c r="T387" s="51"/>
      <c r="U387" s="51"/>
      <c r="V387" s="51"/>
      <c r="W387" s="51"/>
      <c r="X387" s="51"/>
      <c r="Y387" s="51"/>
      <c r="Z387" s="51"/>
      <c r="AA387" s="51"/>
      <c r="AB387" s="51"/>
      <c r="AC387" s="51"/>
      <c r="AD387" s="51"/>
      <c r="AE387" s="51"/>
    </row>
    <row r="388" spans="11:31" x14ac:dyDescent="0.25">
      <c r="K388" s="51" t="str">
        <f t="shared" si="6"/>
        <v>-</v>
      </c>
      <c r="L388" s="51"/>
      <c r="M388" s="51"/>
      <c r="N388" s="51"/>
      <c r="O388" s="51"/>
      <c r="P388" s="51"/>
      <c r="Q388" s="51"/>
      <c r="R388" s="51"/>
      <c r="S388" s="51"/>
      <c r="T388" s="51"/>
      <c r="U388" s="51"/>
      <c r="V388" s="51"/>
      <c r="W388" s="51"/>
      <c r="X388" s="51"/>
      <c r="Y388" s="51"/>
      <c r="Z388" s="51"/>
      <c r="AA388" s="51"/>
      <c r="AB388" s="51"/>
      <c r="AC388" s="51"/>
      <c r="AD388" s="51"/>
      <c r="AE388" s="51"/>
    </row>
    <row r="389" spans="11:31" x14ac:dyDescent="0.25">
      <c r="K389" s="51" t="str">
        <f t="shared" si="6"/>
        <v>-</v>
      </c>
      <c r="L389" s="51"/>
      <c r="M389" s="51"/>
      <c r="N389" s="51"/>
      <c r="O389" s="51"/>
      <c r="P389" s="51"/>
      <c r="Q389" s="51"/>
      <c r="R389" s="51"/>
      <c r="S389" s="51"/>
      <c r="T389" s="51"/>
      <c r="U389" s="51"/>
      <c r="V389" s="51"/>
      <c r="W389" s="51"/>
      <c r="X389" s="51"/>
      <c r="Y389" s="51"/>
      <c r="Z389" s="51"/>
      <c r="AA389" s="51"/>
      <c r="AB389" s="51"/>
      <c r="AC389" s="51"/>
      <c r="AD389" s="51"/>
      <c r="AE389" s="51"/>
    </row>
    <row r="390" spans="11:31" x14ac:dyDescent="0.25">
      <c r="K390" s="51" t="str">
        <f t="shared" si="6"/>
        <v>-</v>
      </c>
      <c r="L390" s="51"/>
      <c r="M390" s="51"/>
      <c r="N390" s="51"/>
      <c r="O390" s="51"/>
      <c r="P390" s="51"/>
      <c r="Q390" s="51"/>
      <c r="R390" s="51"/>
      <c r="S390" s="51"/>
      <c r="T390" s="51"/>
      <c r="U390" s="51"/>
      <c r="V390" s="51"/>
      <c r="W390" s="51"/>
      <c r="X390" s="51"/>
      <c r="Y390" s="51"/>
      <c r="Z390" s="51"/>
      <c r="AA390" s="51"/>
      <c r="AB390" s="51"/>
      <c r="AC390" s="51"/>
      <c r="AD390" s="51"/>
      <c r="AE390" s="51"/>
    </row>
    <row r="391" spans="11:31" x14ac:dyDescent="0.25">
      <c r="K391" s="51" t="str">
        <f t="shared" si="6"/>
        <v>-</v>
      </c>
      <c r="L391" s="51"/>
      <c r="M391" s="51"/>
      <c r="N391" s="51"/>
      <c r="O391" s="51"/>
      <c r="P391" s="51"/>
      <c r="Q391" s="51"/>
      <c r="R391" s="51"/>
      <c r="S391" s="51"/>
      <c r="T391" s="51"/>
      <c r="U391" s="51"/>
      <c r="V391" s="51"/>
      <c r="W391" s="51"/>
      <c r="X391" s="51"/>
      <c r="Y391" s="51"/>
      <c r="Z391" s="51"/>
      <c r="AA391" s="51"/>
      <c r="AB391" s="51"/>
      <c r="AC391" s="51"/>
      <c r="AD391" s="51"/>
      <c r="AE391" s="51"/>
    </row>
    <row r="392" spans="11:31" x14ac:dyDescent="0.25">
      <c r="K392" s="51" t="str">
        <f t="shared" si="6"/>
        <v>-</v>
      </c>
      <c r="L392" s="51"/>
      <c r="M392" s="51"/>
      <c r="N392" s="51"/>
      <c r="O392" s="51"/>
      <c r="P392" s="51"/>
      <c r="Q392" s="51"/>
      <c r="R392" s="51"/>
      <c r="S392" s="51"/>
      <c r="T392" s="51"/>
      <c r="U392" s="51"/>
      <c r="V392" s="51"/>
      <c r="W392" s="51"/>
      <c r="X392" s="51"/>
      <c r="Y392" s="51"/>
      <c r="Z392" s="51"/>
      <c r="AA392" s="51"/>
      <c r="AB392" s="51"/>
      <c r="AC392" s="51"/>
      <c r="AD392" s="51"/>
      <c r="AE392" s="51"/>
    </row>
    <row r="393" spans="11:31" x14ac:dyDescent="0.25">
      <c r="K393" s="51" t="str">
        <f t="shared" si="6"/>
        <v>-</v>
      </c>
      <c r="L393" s="51"/>
      <c r="M393" s="51"/>
      <c r="N393" s="51"/>
      <c r="O393" s="51"/>
      <c r="P393" s="51"/>
      <c r="Q393" s="51"/>
      <c r="R393" s="51"/>
      <c r="S393" s="51"/>
      <c r="T393" s="51"/>
      <c r="U393" s="51"/>
      <c r="V393" s="51"/>
      <c r="W393" s="51"/>
      <c r="X393" s="51"/>
      <c r="Y393" s="51"/>
      <c r="Z393" s="51"/>
      <c r="AA393" s="51"/>
      <c r="AB393" s="51"/>
      <c r="AC393" s="51"/>
      <c r="AD393" s="51"/>
      <c r="AE393" s="51"/>
    </row>
    <row r="394" spans="11:31" x14ac:dyDescent="0.25">
      <c r="K394" s="51" t="str">
        <f t="shared" si="6"/>
        <v>-</v>
      </c>
      <c r="L394" s="51"/>
      <c r="M394" s="51"/>
      <c r="N394" s="51"/>
      <c r="O394" s="51"/>
      <c r="P394" s="51"/>
      <c r="Q394" s="51"/>
      <c r="R394" s="51"/>
      <c r="S394" s="51"/>
      <c r="T394" s="51"/>
      <c r="U394" s="51"/>
      <c r="V394" s="51"/>
      <c r="W394" s="51"/>
      <c r="X394" s="51"/>
      <c r="Y394" s="51"/>
      <c r="Z394" s="51"/>
      <c r="AA394" s="51"/>
      <c r="AB394" s="51"/>
      <c r="AC394" s="51"/>
      <c r="AD394" s="51"/>
      <c r="AE394" s="51"/>
    </row>
    <row r="395" spans="11:31" x14ac:dyDescent="0.25">
      <c r="K395" s="51" t="str">
        <f t="shared" si="6"/>
        <v>-</v>
      </c>
      <c r="L395" s="51"/>
      <c r="M395" s="51"/>
      <c r="N395" s="51"/>
      <c r="O395" s="51"/>
      <c r="P395" s="51"/>
      <c r="Q395" s="51"/>
      <c r="R395" s="51"/>
      <c r="S395" s="51"/>
      <c r="T395" s="51"/>
      <c r="U395" s="51"/>
      <c r="V395" s="51"/>
      <c r="W395" s="51"/>
      <c r="X395" s="51"/>
      <c r="Y395" s="51"/>
      <c r="Z395" s="51"/>
      <c r="AA395" s="51"/>
      <c r="AB395" s="51"/>
      <c r="AC395" s="51"/>
      <c r="AD395" s="51"/>
      <c r="AE395" s="51"/>
    </row>
    <row r="396" spans="11:31" x14ac:dyDescent="0.25">
      <c r="K396" s="51" t="str">
        <f t="shared" si="6"/>
        <v>-</v>
      </c>
      <c r="L396" s="51"/>
      <c r="M396" s="51"/>
      <c r="N396" s="51"/>
      <c r="O396" s="51"/>
      <c r="P396" s="51"/>
      <c r="Q396" s="51"/>
      <c r="R396" s="51"/>
      <c r="S396" s="51"/>
      <c r="T396" s="51"/>
      <c r="U396" s="51"/>
      <c r="V396" s="51"/>
      <c r="W396" s="51"/>
      <c r="X396" s="51"/>
      <c r="Y396" s="51"/>
      <c r="Z396" s="51"/>
      <c r="AA396" s="51"/>
      <c r="AB396" s="51"/>
      <c r="AC396" s="51"/>
      <c r="AD396" s="51"/>
      <c r="AE396" s="51"/>
    </row>
    <row r="397" spans="11:31" x14ac:dyDescent="0.25">
      <c r="K397" s="51" t="str">
        <f t="shared" si="6"/>
        <v>-</v>
      </c>
      <c r="L397" s="51"/>
      <c r="M397" s="51"/>
      <c r="N397" s="51"/>
      <c r="O397" s="51"/>
      <c r="P397" s="51"/>
      <c r="Q397" s="51"/>
      <c r="R397" s="51"/>
      <c r="S397" s="51"/>
      <c r="T397" s="51"/>
      <c r="U397" s="51"/>
      <c r="V397" s="51"/>
      <c r="W397" s="51"/>
      <c r="X397" s="51"/>
      <c r="Y397" s="51"/>
      <c r="Z397" s="51"/>
      <c r="AA397" s="51"/>
      <c r="AB397" s="51"/>
      <c r="AC397" s="51"/>
      <c r="AD397" s="51"/>
      <c r="AE397" s="51"/>
    </row>
    <row r="398" spans="11:31" x14ac:dyDescent="0.25">
      <c r="K398" s="51" t="str">
        <f t="shared" si="6"/>
        <v>-</v>
      </c>
      <c r="L398" s="51"/>
      <c r="M398" s="51"/>
      <c r="N398" s="51"/>
      <c r="O398" s="51"/>
      <c r="P398" s="51"/>
      <c r="Q398" s="51"/>
      <c r="R398" s="51"/>
      <c r="S398" s="51"/>
      <c r="T398" s="51"/>
      <c r="U398" s="51"/>
      <c r="V398" s="51"/>
      <c r="W398" s="51"/>
      <c r="X398" s="51"/>
      <c r="Y398" s="51"/>
      <c r="Z398" s="51"/>
      <c r="AA398" s="51"/>
      <c r="AB398" s="51"/>
      <c r="AC398" s="51"/>
      <c r="AD398" s="51"/>
      <c r="AE398" s="51"/>
    </row>
    <row r="399" spans="11:31" x14ac:dyDescent="0.25">
      <c r="K399" s="51" t="str">
        <f t="shared" si="6"/>
        <v>-</v>
      </c>
      <c r="L399" s="51"/>
      <c r="M399" s="51"/>
      <c r="N399" s="51"/>
      <c r="O399" s="51"/>
      <c r="P399" s="51"/>
      <c r="Q399" s="51"/>
      <c r="R399" s="51"/>
      <c r="S399" s="51"/>
      <c r="T399" s="51"/>
      <c r="U399" s="51"/>
      <c r="V399" s="51"/>
      <c r="W399" s="51"/>
      <c r="X399" s="51"/>
      <c r="Y399" s="51"/>
      <c r="Z399" s="51"/>
      <c r="AA399" s="51"/>
      <c r="AB399" s="51"/>
      <c r="AC399" s="51"/>
      <c r="AD399" s="51"/>
      <c r="AE399" s="51"/>
    </row>
    <row r="400" spans="11:31" x14ac:dyDescent="0.25">
      <c r="K400" s="51" t="str">
        <f t="shared" si="6"/>
        <v>-</v>
      </c>
      <c r="L400" s="51"/>
      <c r="M400" s="51"/>
      <c r="N400" s="51"/>
      <c r="O400" s="51"/>
      <c r="P400" s="51"/>
      <c r="Q400" s="51"/>
      <c r="R400" s="51"/>
      <c r="S400" s="51"/>
      <c r="T400" s="51"/>
      <c r="U400" s="51"/>
      <c r="V400" s="51"/>
      <c r="W400" s="51"/>
      <c r="X400" s="51"/>
      <c r="Y400" s="51"/>
      <c r="Z400" s="51"/>
      <c r="AA400" s="51"/>
      <c r="AB400" s="51"/>
      <c r="AC400" s="51"/>
      <c r="AD400" s="51"/>
      <c r="AE400" s="51"/>
    </row>
    <row r="401" spans="11:31" x14ac:dyDescent="0.25">
      <c r="K401" s="51" t="str">
        <f t="shared" si="6"/>
        <v>-</v>
      </c>
      <c r="L401" s="51"/>
      <c r="M401" s="51"/>
      <c r="N401" s="51"/>
      <c r="O401" s="51"/>
      <c r="P401" s="51"/>
      <c r="Q401" s="51"/>
      <c r="R401" s="51"/>
      <c r="S401" s="51"/>
      <c r="T401" s="51"/>
      <c r="U401" s="51"/>
      <c r="V401" s="51"/>
      <c r="W401" s="51"/>
      <c r="X401" s="51"/>
      <c r="Y401" s="51"/>
      <c r="Z401" s="51"/>
      <c r="AA401" s="51"/>
      <c r="AB401" s="51"/>
      <c r="AC401" s="51"/>
      <c r="AD401" s="51"/>
      <c r="AE401" s="51"/>
    </row>
    <row r="402" spans="11:31" x14ac:dyDescent="0.25">
      <c r="K402" s="51" t="str">
        <f t="shared" si="6"/>
        <v>-</v>
      </c>
      <c r="L402" s="51"/>
      <c r="M402" s="51"/>
      <c r="N402" s="51"/>
      <c r="O402" s="51"/>
      <c r="P402" s="51"/>
      <c r="Q402" s="51"/>
      <c r="R402" s="51"/>
      <c r="S402" s="51"/>
      <c r="T402" s="51"/>
      <c r="U402" s="51"/>
      <c r="V402" s="51"/>
      <c r="W402" s="51"/>
      <c r="X402" s="51"/>
      <c r="Y402" s="51"/>
      <c r="Z402" s="51"/>
      <c r="AA402" s="51"/>
      <c r="AB402" s="51"/>
      <c r="AC402" s="51"/>
      <c r="AD402" s="51"/>
      <c r="AE402" s="51"/>
    </row>
    <row r="403" spans="11:31" x14ac:dyDescent="0.25">
      <c r="K403" s="51" t="str">
        <f t="shared" si="6"/>
        <v>-</v>
      </c>
      <c r="L403" s="51"/>
      <c r="M403" s="51"/>
      <c r="N403" s="51"/>
      <c r="O403" s="51"/>
      <c r="P403" s="51"/>
      <c r="Q403" s="51"/>
      <c r="R403" s="51"/>
      <c r="S403" s="51"/>
      <c r="T403" s="51"/>
      <c r="U403" s="51"/>
      <c r="V403" s="51"/>
      <c r="W403" s="51"/>
      <c r="X403" s="51"/>
      <c r="Y403" s="51"/>
      <c r="Z403" s="51"/>
      <c r="AA403" s="51"/>
      <c r="AB403" s="51"/>
      <c r="AC403" s="51"/>
      <c r="AD403" s="51"/>
      <c r="AE403" s="51"/>
    </row>
    <row r="404" spans="11:31" x14ac:dyDescent="0.25">
      <c r="K404" s="51" t="str">
        <f t="shared" si="6"/>
        <v>-</v>
      </c>
      <c r="L404" s="51"/>
      <c r="M404" s="51"/>
      <c r="N404" s="51"/>
      <c r="O404" s="51"/>
      <c r="P404" s="51"/>
      <c r="Q404" s="51"/>
      <c r="R404" s="51"/>
      <c r="S404" s="51"/>
      <c r="T404" s="51"/>
      <c r="U404" s="51"/>
      <c r="V404" s="51"/>
      <c r="W404" s="51"/>
      <c r="X404" s="51"/>
      <c r="Y404" s="51"/>
      <c r="Z404" s="51"/>
      <c r="AA404" s="51"/>
      <c r="AB404" s="51"/>
      <c r="AC404" s="51"/>
      <c r="AD404" s="51"/>
      <c r="AE404" s="51"/>
    </row>
    <row r="405" spans="11:31" x14ac:dyDescent="0.25">
      <c r="K405" s="51" t="str">
        <f t="shared" si="6"/>
        <v>-</v>
      </c>
      <c r="L405" s="51"/>
      <c r="M405" s="51"/>
      <c r="N405" s="51"/>
      <c r="O405" s="51"/>
      <c r="P405" s="51"/>
      <c r="Q405" s="51"/>
      <c r="R405" s="51"/>
      <c r="S405" s="51"/>
      <c r="T405" s="51"/>
      <c r="U405" s="51"/>
      <c r="V405" s="51"/>
      <c r="W405" s="51"/>
      <c r="X405" s="51"/>
      <c r="Y405" s="51"/>
      <c r="Z405" s="51"/>
      <c r="AA405" s="51"/>
      <c r="AB405" s="51"/>
      <c r="AC405" s="51"/>
      <c r="AD405" s="51"/>
      <c r="AE405" s="51"/>
    </row>
    <row r="406" spans="11:31" x14ac:dyDescent="0.25">
      <c r="K406" s="51" t="str">
        <f t="shared" si="6"/>
        <v>-</v>
      </c>
      <c r="L406" s="51"/>
      <c r="M406" s="51"/>
      <c r="N406" s="51"/>
      <c r="O406" s="51"/>
      <c r="P406" s="51"/>
      <c r="Q406" s="51"/>
      <c r="R406" s="51"/>
      <c r="S406" s="51"/>
      <c r="T406" s="51"/>
      <c r="U406" s="51"/>
      <c r="V406" s="51"/>
      <c r="W406" s="51"/>
      <c r="X406" s="51"/>
      <c r="Y406" s="51"/>
      <c r="Z406" s="51"/>
      <c r="AA406" s="51"/>
      <c r="AB406" s="51"/>
      <c r="AC406" s="51"/>
      <c r="AD406" s="51"/>
      <c r="AE406" s="51"/>
    </row>
    <row r="407" spans="11:31" x14ac:dyDescent="0.25">
      <c r="K407" s="51" t="str">
        <f t="shared" si="6"/>
        <v>-</v>
      </c>
      <c r="L407" s="51"/>
      <c r="M407" s="51"/>
      <c r="N407" s="51"/>
      <c r="O407" s="51"/>
      <c r="P407" s="51"/>
      <c r="Q407" s="51"/>
      <c r="R407" s="51"/>
      <c r="S407" s="51"/>
      <c r="T407" s="51"/>
      <c r="U407" s="51"/>
      <c r="V407" s="51"/>
      <c r="W407" s="51"/>
      <c r="X407" s="51"/>
      <c r="Y407" s="51"/>
      <c r="Z407" s="51"/>
      <c r="AA407" s="51"/>
      <c r="AB407" s="51"/>
      <c r="AC407" s="51"/>
      <c r="AD407" s="51"/>
      <c r="AE407" s="51"/>
    </row>
    <row r="408" spans="11:31" x14ac:dyDescent="0.25">
      <c r="K408" s="51" t="str">
        <f t="shared" si="6"/>
        <v>-</v>
      </c>
      <c r="L408" s="51"/>
      <c r="M408" s="51"/>
      <c r="N408" s="51"/>
      <c r="O408" s="51"/>
      <c r="P408" s="51"/>
      <c r="Q408" s="51"/>
      <c r="R408" s="51"/>
      <c r="S408" s="51"/>
      <c r="T408" s="51"/>
      <c r="U408" s="51"/>
      <c r="V408" s="51"/>
      <c r="W408" s="51"/>
      <c r="X408" s="51"/>
      <c r="Y408" s="51"/>
      <c r="Z408" s="51"/>
      <c r="AA408" s="51"/>
      <c r="AB408" s="51"/>
      <c r="AC408" s="51"/>
      <c r="AD408" s="51"/>
      <c r="AE408" s="51"/>
    </row>
    <row r="409" spans="11:31" x14ac:dyDescent="0.25">
      <c r="K409" s="51" t="str">
        <f t="shared" si="6"/>
        <v>-</v>
      </c>
      <c r="L409" s="51"/>
      <c r="M409" s="51"/>
      <c r="N409" s="51"/>
      <c r="O409" s="51"/>
      <c r="P409" s="51"/>
      <c r="Q409" s="51"/>
      <c r="R409" s="51"/>
      <c r="S409" s="51"/>
      <c r="T409" s="51"/>
      <c r="U409" s="51"/>
      <c r="V409" s="51"/>
      <c r="W409" s="51"/>
      <c r="X409" s="51"/>
      <c r="Y409" s="51"/>
      <c r="Z409" s="51"/>
      <c r="AA409" s="51"/>
      <c r="AB409" s="51"/>
      <c r="AC409" s="51"/>
      <c r="AD409" s="51"/>
      <c r="AE409" s="51"/>
    </row>
    <row r="410" spans="11:31" x14ac:dyDescent="0.25">
      <c r="K410" s="51" t="str">
        <f t="shared" si="6"/>
        <v>-</v>
      </c>
      <c r="L410" s="51"/>
      <c r="M410" s="51"/>
      <c r="N410" s="51"/>
      <c r="O410" s="51"/>
      <c r="P410" s="51"/>
      <c r="Q410" s="51"/>
      <c r="R410" s="51"/>
      <c r="S410" s="51"/>
      <c r="T410" s="51"/>
      <c r="U410" s="51"/>
      <c r="V410" s="51"/>
      <c r="W410" s="51"/>
      <c r="X410" s="51"/>
      <c r="Y410" s="51"/>
      <c r="Z410" s="51"/>
      <c r="AA410" s="51"/>
      <c r="AB410" s="51"/>
      <c r="AC410" s="51"/>
      <c r="AD410" s="51"/>
      <c r="AE410" s="51"/>
    </row>
    <row r="411" spans="11:31" x14ac:dyDescent="0.25">
      <c r="K411" s="51" t="str">
        <f t="shared" si="6"/>
        <v>-</v>
      </c>
      <c r="L411" s="51"/>
      <c r="M411" s="51"/>
      <c r="N411" s="51"/>
      <c r="O411" s="51"/>
      <c r="P411" s="51"/>
      <c r="Q411" s="51"/>
      <c r="R411" s="51"/>
      <c r="S411" s="51"/>
      <c r="T411" s="51"/>
      <c r="U411" s="51"/>
      <c r="V411" s="51"/>
      <c r="W411" s="51"/>
      <c r="X411" s="51"/>
      <c r="Y411" s="51"/>
      <c r="Z411" s="51"/>
      <c r="AA411" s="51"/>
      <c r="AB411" s="51"/>
      <c r="AC411" s="51"/>
      <c r="AD411" s="51"/>
      <c r="AE411" s="51"/>
    </row>
    <row r="412" spans="11:31" x14ac:dyDescent="0.25">
      <c r="K412" s="51" t="str">
        <f t="shared" si="6"/>
        <v>-</v>
      </c>
      <c r="L412" s="51"/>
      <c r="M412" s="51"/>
      <c r="N412" s="51"/>
      <c r="O412" s="51"/>
      <c r="P412" s="51"/>
      <c r="Q412" s="51"/>
      <c r="R412" s="51"/>
      <c r="S412" s="51"/>
      <c r="T412" s="51"/>
      <c r="U412" s="51"/>
      <c r="V412" s="51"/>
      <c r="W412" s="51"/>
      <c r="X412" s="51"/>
      <c r="Y412" s="51"/>
      <c r="Z412" s="51"/>
      <c r="AA412" s="51"/>
      <c r="AB412" s="51"/>
      <c r="AC412" s="51"/>
      <c r="AD412" s="51"/>
      <c r="AE412" s="51"/>
    </row>
    <row r="413" spans="11:31" x14ac:dyDescent="0.25">
      <c r="K413" s="51" t="str">
        <f t="shared" si="6"/>
        <v>-</v>
      </c>
      <c r="L413" s="51"/>
      <c r="M413" s="51"/>
      <c r="N413" s="51"/>
      <c r="O413" s="51"/>
      <c r="P413" s="51"/>
      <c r="Q413" s="51"/>
      <c r="R413" s="51"/>
      <c r="S413" s="51"/>
      <c r="T413" s="51"/>
      <c r="U413" s="51"/>
      <c r="V413" s="51"/>
      <c r="W413" s="51"/>
      <c r="X413" s="51"/>
      <c r="Y413" s="51"/>
      <c r="Z413" s="51"/>
      <c r="AA413" s="51"/>
      <c r="AB413" s="51"/>
      <c r="AC413" s="51"/>
      <c r="AD413" s="51"/>
      <c r="AE413" s="51"/>
    </row>
    <row r="414" spans="11:31" x14ac:dyDescent="0.25">
      <c r="K414" s="51" t="str">
        <f t="shared" si="6"/>
        <v>-</v>
      </c>
      <c r="L414" s="51"/>
      <c r="M414" s="51"/>
      <c r="N414" s="51"/>
      <c r="O414" s="51"/>
      <c r="P414" s="51"/>
      <c r="Q414" s="51"/>
      <c r="R414" s="51"/>
      <c r="S414" s="51"/>
      <c r="T414" s="51"/>
      <c r="U414" s="51"/>
      <c r="V414" s="51"/>
      <c r="W414" s="51"/>
      <c r="X414" s="51"/>
      <c r="Y414" s="51"/>
      <c r="Z414" s="51"/>
      <c r="AA414" s="51"/>
      <c r="AB414" s="51"/>
      <c r="AC414" s="51"/>
      <c r="AD414" s="51"/>
      <c r="AE414" s="51"/>
    </row>
    <row r="415" spans="11:31" x14ac:dyDescent="0.25">
      <c r="K415" s="51" t="str">
        <f t="shared" si="6"/>
        <v>-</v>
      </c>
      <c r="L415" s="51"/>
      <c r="M415" s="51"/>
      <c r="N415" s="51"/>
      <c r="O415" s="51"/>
      <c r="P415" s="51"/>
      <c r="Q415" s="51"/>
      <c r="R415" s="51"/>
      <c r="S415" s="51"/>
      <c r="T415" s="51"/>
      <c r="U415" s="51"/>
      <c r="V415" s="51"/>
      <c r="W415" s="51"/>
      <c r="X415" s="51"/>
      <c r="Y415" s="51"/>
      <c r="Z415" s="51"/>
      <c r="AA415" s="51"/>
      <c r="AB415" s="51"/>
      <c r="AC415" s="51"/>
      <c r="AD415" s="51"/>
      <c r="AE415" s="51"/>
    </row>
    <row r="416" spans="11:31" x14ac:dyDescent="0.25">
      <c r="K416" s="51" t="str">
        <f t="shared" si="6"/>
        <v>-</v>
      </c>
      <c r="L416" s="51"/>
      <c r="M416" s="51"/>
      <c r="N416" s="51"/>
      <c r="O416" s="51"/>
      <c r="P416" s="51"/>
      <c r="Q416" s="51"/>
      <c r="R416" s="51"/>
      <c r="S416" s="51"/>
      <c r="T416" s="51"/>
      <c r="U416" s="51"/>
      <c r="V416" s="51"/>
      <c r="W416" s="51"/>
      <c r="X416" s="51"/>
      <c r="Y416" s="51"/>
      <c r="Z416" s="51"/>
      <c r="AA416" s="51"/>
      <c r="AB416" s="51"/>
      <c r="AC416" s="51"/>
      <c r="AD416" s="51"/>
      <c r="AE416" s="51"/>
    </row>
    <row r="417" spans="11:31" x14ac:dyDescent="0.25">
      <c r="K417" s="51" t="str">
        <f t="shared" si="6"/>
        <v>-</v>
      </c>
      <c r="L417" s="51"/>
      <c r="M417" s="51"/>
      <c r="N417" s="51"/>
      <c r="O417" s="51"/>
      <c r="P417" s="51"/>
      <c r="Q417" s="51"/>
      <c r="R417" s="51"/>
      <c r="S417" s="51"/>
      <c r="T417" s="51"/>
      <c r="U417" s="51"/>
      <c r="V417" s="51"/>
      <c r="W417" s="51"/>
      <c r="X417" s="51"/>
      <c r="Y417" s="51"/>
      <c r="Z417" s="51"/>
      <c r="AA417" s="51"/>
      <c r="AB417" s="51"/>
      <c r="AC417" s="51"/>
      <c r="AD417" s="51"/>
      <c r="AE417" s="51"/>
    </row>
    <row r="418" spans="11:31" x14ac:dyDescent="0.25">
      <c r="K418" s="51" t="str">
        <f t="shared" si="6"/>
        <v>-</v>
      </c>
      <c r="L418" s="51"/>
      <c r="M418" s="51"/>
      <c r="N418" s="51"/>
      <c r="O418" s="51"/>
      <c r="P418" s="51"/>
      <c r="Q418" s="51"/>
      <c r="R418" s="51"/>
      <c r="S418" s="51"/>
      <c r="T418" s="51"/>
      <c r="U418" s="51"/>
      <c r="V418" s="51"/>
      <c r="W418" s="51"/>
      <c r="X418" s="51"/>
      <c r="Y418" s="51"/>
      <c r="Z418" s="51"/>
      <c r="AA418" s="51"/>
      <c r="AB418" s="51"/>
      <c r="AC418" s="51"/>
      <c r="AD418" s="51"/>
      <c r="AE418" s="51"/>
    </row>
    <row r="419" spans="11:31" x14ac:dyDescent="0.25">
      <c r="K419" s="51" t="str">
        <f t="shared" si="6"/>
        <v>-</v>
      </c>
      <c r="L419" s="51"/>
      <c r="M419" s="51"/>
      <c r="N419" s="51"/>
      <c r="O419" s="51"/>
      <c r="P419" s="51"/>
      <c r="Q419" s="51"/>
      <c r="R419" s="51"/>
      <c r="S419" s="51"/>
      <c r="T419" s="51"/>
      <c r="U419" s="51"/>
      <c r="V419" s="51"/>
      <c r="W419" s="51"/>
      <c r="X419" s="51"/>
      <c r="Y419" s="51"/>
      <c r="Z419" s="51"/>
      <c r="AA419" s="51"/>
      <c r="AB419" s="51"/>
      <c r="AC419" s="51"/>
      <c r="AD419" s="51"/>
      <c r="AE419" s="51"/>
    </row>
    <row r="420" spans="11:31" x14ac:dyDescent="0.25">
      <c r="K420" s="51" t="str">
        <f t="shared" si="6"/>
        <v>-</v>
      </c>
      <c r="L420" s="51"/>
      <c r="M420" s="51"/>
      <c r="N420" s="51"/>
      <c r="O420" s="51"/>
      <c r="P420" s="51"/>
      <c r="Q420" s="51"/>
      <c r="R420" s="51"/>
      <c r="S420" s="51"/>
      <c r="T420" s="51"/>
      <c r="U420" s="51"/>
      <c r="V420" s="51"/>
      <c r="W420" s="51"/>
      <c r="X420" s="51"/>
      <c r="Y420" s="51"/>
      <c r="Z420" s="51"/>
      <c r="AA420" s="51"/>
      <c r="AB420" s="51"/>
      <c r="AC420" s="51"/>
      <c r="AD420" s="51"/>
      <c r="AE420" s="51"/>
    </row>
    <row r="421" spans="11:31" x14ac:dyDescent="0.25">
      <c r="K421" s="51" t="str">
        <f t="shared" si="6"/>
        <v>-</v>
      </c>
      <c r="L421" s="51"/>
      <c r="M421" s="51"/>
      <c r="N421" s="51"/>
      <c r="O421" s="51"/>
      <c r="P421" s="51"/>
      <c r="Q421" s="51"/>
      <c r="R421" s="51"/>
      <c r="S421" s="51"/>
      <c r="T421" s="51"/>
      <c r="U421" s="51"/>
      <c r="V421" s="51"/>
      <c r="W421" s="51"/>
      <c r="X421" s="51"/>
      <c r="Y421" s="51"/>
      <c r="Z421" s="51"/>
      <c r="AA421" s="51"/>
      <c r="AB421" s="51"/>
      <c r="AC421" s="51"/>
      <c r="AD421" s="51"/>
      <c r="AE421" s="51"/>
    </row>
    <row r="422" spans="11:31" x14ac:dyDescent="0.25">
      <c r="K422" s="51" t="str">
        <f t="shared" si="6"/>
        <v>-</v>
      </c>
      <c r="L422" s="51"/>
      <c r="M422" s="51"/>
      <c r="N422" s="51"/>
      <c r="O422" s="51"/>
      <c r="P422" s="51"/>
      <c r="Q422" s="51"/>
      <c r="R422" s="51"/>
      <c r="S422" s="51"/>
      <c r="T422" s="51"/>
      <c r="U422" s="51"/>
      <c r="V422" s="51"/>
      <c r="W422" s="51"/>
      <c r="X422" s="51"/>
      <c r="Y422" s="51"/>
      <c r="Z422" s="51"/>
      <c r="AA422" s="51"/>
      <c r="AB422" s="51"/>
      <c r="AC422" s="51"/>
      <c r="AD422" s="51"/>
      <c r="AE422" s="51"/>
    </row>
    <row r="423" spans="11:31" x14ac:dyDescent="0.25">
      <c r="K423" s="51" t="str">
        <f t="shared" si="6"/>
        <v>-</v>
      </c>
      <c r="L423" s="51"/>
      <c r="M423" s="51"/>
      <c r="N423" s="51"/>
      <c r="O423" s="51"/>
      <c r="P423" s="51"/>
      <c r="Q423" s="51"/>
      <c r="R423" s="51"/>
      <c r="S423" s="51"/>
      <c r="T423" s="51"/>
      <c r="U423" s="51"/>
      <c r="V423" s="51"/>
      <c r="W423" s="51"/>
      <c r="X423" s="51"/>
      <c r="Y423" s="51"/>
      <c r="Z423" s="51"/>
      <c r="AA423" s="51"/>
      <c r="AB423" s="51"/>
      <c r="AC423" s="51"/>
      <c r="AD423" s="51"/>
      <c r="AE423" s="51"/>
    </row>
    <row r="424" spans="11:31" x14ac:dyDescent="0.25">
      <c r="K424" s="51" t="str">
        <f t="shared" si="6"/>
        <v>-</v>
      </c>
      <c r="L424" s="51"/>
      <c r="M424" s="51"/>
      <c r="N424" s="51"/>
      <c r="O424" s="51"/>
      <c r="P424" s="51"/>
      <c r="Q424" s="51"/>
      <c r="R424" s="51"/>
      <c r="S424" s="51"/>
      <c r="T424" s="51"/>
      <c r="U424" s="51"/>
      <c r="V424" s="51"/>
      <c r="W424" s="51"/>
      <c r="X424" s="51"/>
      <c r="Y424" s="51"/>
      <c r="Z424" s="51"/>
      <c r="AA424" s="51"/>
      <c r="AB424" s="51"/>
      <c r="AC424" s="51"/>
      <c r="AD424" s="51"/>
      <c r="AE424" s="51"/>
    </row>
    <row r="425" spans="11:31" x14ac:dyDescent="0.25">
      <c r="K425" s="51" t="str">
        <f t="shared" si="6"/>
        <v>-</v>
      </c>
      <c r="L425" s="51"/>
      <c r="M425" s="51"/>
      <c r="N425" s="51"/>
      <c r="O425" s="51"/>
      <c r="P425" s="51"/>
      <c r="Q425" s="51"/>
      <c r="R425" s="51"/>
      <c r="S425" s="51"/>
      <c r="T425" s="51"/>
      <c r="U425" s="51"/>
      <c r="V425" s="51"/>
      <c r="W425" s="51"/>
      <c r="X425" s="51"/>
      <c r="Y425" s="51"/>
      <c r="Z425" s="51"/>
      <c r="AA425" s="51"/>
      <c r="AB425" s="51"/>
      <c r="AC425" s="51"/>
      <c r="AD425" s="51"/>
      <c r="AE425" s="51"/>
    </row>
    <row r="426" spans="11:31" x14ac:dyDescent="0.25">
      <c r="K426" s="51" t="str">
        <f t="shared" si="6"/>
        <v>-</v>
      </c>
      <c r="L426" s="51"/>
      <c r="M426" s="51"/>
      <c r="N426" s="51"/>
      <c r="O426" s="51"/>
      <c r="P426" s="51"/>
      <c r="Q426" s="51"/>
      <c r="R426" s="51"/>
      <c r="S426" s="51"/>
      <c r="T426" s="51"/>
      <c r="U426" s="51"/>
      <c r="V426" s="51"/>
      <c r="W426" s="51"/>
      <c r="X426" s="51"/>
      <c r="Y426" s="51"/>
      <c r="Z426" s="51"/>
      <c r="AA426" s="51"/>
      <c r="AB426" s="51"/>
      <c r="AC426" s="51"/>
      <c r="AD426" s="51"/>
      <c r="AE426" s="51"/>
    </row>
    <row r="427" spans="11:31" x14ac:dyDescent="0.25">
      <c r="K427" s="51" t="str">
        <f t="shared" si="6"/>
        <v>-</v>
      </c>
      <c r="L427" s="51"/>
      <c r="M427" s="51"/>
      <c r="N427" s="51"/>
      <c r="O427" s="51"/>
      <c r="P427" s="51"/>
      <c r="Q427" s="51"/>
      <c r="R427" s="51"/>
      <c r="S427" s="51"/>
      <c r="T427" s="51"/>
      <c r="U427" s="51"/>
      <c r="V427" s="51"/>
      <c r="W427" s="51"/>
      <c r="X427" s="51"/>
      <c r="Y427" s="51"/>
      <c r="Z427" s="51"/>
      <c r="AA427" s="51"/>
      <c r="AB427" s="51"/>
      <c r="AC427" s="51"/>
      <c r="AD427" s="51"/>
      <c r="AE427" s="51"/>
    </row>
    <row r="428" spans="11:31" x14ac:dyDescent="0.25">
      <c r="K428" s="51" t="str">
        <f t="shared" si="6"/>
        <v>-</v>
      </c>
      <c r="L428" s="51"/>
      <c r="M428" s="51"/>
      <c r="N428" s="51"/>
      <c r="O428" s="51"/>
      <c r="P428" s="51"/>
      <c r="Q428" s="51"/>
      <c r="R428" s="51"/>
      <c r="S428" s="51"/>
      <c r="T428" s="51"/>
      <c r="U428" s="51"/>
      <c r="V428" s="51"/>
      <c r="W428" s="51"/>
      <c r="X428" s="51"/>
      <c r="Y428" s="51"/>
      <c r="Z428" s="51"/>
      <c r="AA428" s="51"/>
      <c r="AB428" s="51"/>
      <c r="AC428" s="51"/>
      <c r="AD428" s="51"/>
      <c r="AE428" s="51"/>
    </row>
    <row r="429" spans="11:31" x14ac:dyDescent="0.25">
      <c r="K429" s="51" t="str">
        <f t="shared" si="6"/>
        <v>-</v>
      </c>
      <c r="L429" s="51"/>
      <c r="M429" s="51"/>
      <c r="N429" s="51"/>
      <c r="O429" s="51"/>
      <c r="P429" s="51"/>
      <c r="Q429" s="51"/>
      <c r="R429" s="51"/>
      <c r="S429" s="51"/>
      <c r="T429" s="51"/>
      <c r="U429" s="51"/>
      <c r="V429" s="51"/>
      <c r="W429" s="51"/>
      <c r="X429" s="51"/>
      <c r="Y429" s="51"/>
      <c r="Z429" s="51"/>
      <c r="AA429" s="51"/>
      <c r="AB429" s="51"/>
      <c r="AC429" s="51"/>
      <c r="AD429" s="51"/>
      <c r="AE429" s="51"/>
    </row>
    <row r="430" spans="11:31" x14ac:dyDescent="0.25">
      <c r="K430" s="51" t="str">
        <f t="shared" si="6"/>
        <v>-</v>
      </c>
      <c r="L430" s="51"/>
      <c r="M430" s="51"/>
      <c r="N430" s="51"/>
      <c r="O430" s="51"/>
      <c r="P430" s="51"/>
      <c r="Q430" s="51"/>
      <c r="R430" s="51"/>
      <c r="S430" s="51"/>
      <c r="T430" s="51"/>
      <c r="U430" s="51"/>
      <c r="V430" s="51"/>
      <c r="W430" s="51"/>
      <c r="X430" s="51"/>
      <c r="Y430" s="51"/>
      <c r="Z430" s="51"/>
      <c r="AA430" s="51"/>
      <c r="AB430" s="51"/>
      <c r="AC430" s="51"/>
      <c r="AD430" s="51"/>
      <c r="AE430" s="51"/>
    </row>
    <row r="431" spans="11:31" x14ac:dyDescent="0.25">
      <c r="K431" s="51" t="str">
        <f t="shared" si="6"/>
        <v>-</v>
      </c>
      <c r="L431" s="51"/>
      <c r="M431" s="51"/>
      <c r="N431" s="51"/>
      <c r="O431" s="51"/>
      <c r="P431" s="51"/>
      <c r="Q431" s="51"/>
      <c r="R431" s="51"/>
      <c r="S431" s="51"/>
      <c r="T431" s="51"/>
      <c r="U431" s="51"/>
      <c r="V431" s="51"/>
      <c r="W431" s="51"/>
      <c r="X431" s="51"/>
      <c r="Y431" s="51"/>
      <c r="Z431" s="51"/>
      <c r="AA431" s="51"/>
      <c r="AB431" s="51"/>
      <c r="AC431" s="51"/>
      <c r="AD431" s="51"/>
      <c r="AE431" s="51"/>
    </row>
    <row r="432" spans="11:31" x14ac:dyDescent="0.25">
      <c r="K432" s="51" t="str">
        <f t="shared" si="6"/>
        <v>-</v>
      </c>
      <c r="L432" s="51"/>
      <c r="M432" s="51"/>
      <c r="N432" s="51"/>
      <c r="O432" s="51"/>
      <c r="P432" s="51"/>
      <c r="Q432" s="51"/>
      <c r="R432" s="51"/>
      <c r="S432" s="51"/>
      <c r="T432" s="51"/>
      <c r="U432" s="51"/>
      <c r="V432" s="51"/>
      <c r="W432" s="51"/>
      <c r="X432" s="51"/>
      <c r="Y432" s="51"/>
      <c r="Z432" s="51"/>
      <c r="AA432" s="51"/>
      <c r="AB432" s="51"/>
      <c r="AC432" s="51"/>
      <c r="AD432" s="51"/>
      <c r="AE432" s="51"/>
    </row>
    <row r="433" spans="11:31" x14ac:dyDescent="0.25">
      <c r="K433" s="51" t="str">
        <f t="shared" si="6"/>
        <v>-</v>
      </c>
      <c r="L433" s="51"/>
      <c r="M433" s="51"/>
      <c r="N433" s="51"/>
      <c r="O433" s="51"/>
      <c r="P433" s="51"/>
      <c r="Q433" s="51"/>
      <c r="R433" s="51"/>
      <c r="S433" s="51"/>
      <c r="T433" s="51"/>
      <c r="U433" s="51"/>
      <c r="V433" s="51"/>
      <c r="W433" s="51"/>
      <c r="X433" s="51"/>
      <c r="Y433" s="51"/>
      <c r="Z433" s="51"/>
      <c r="AA433" s="51"/>
      <c r="AB433" s="51"/>
      <c r="AC433" s="51"/>
      <c r="AD433" s="51"/>
      <c r="AE433" s="51"/>
    </row>
    <row r="434" spans="11:31" x14ac:dyDescent="0.25">
      <c r="K434" s="51" t="str">
        <f t="shared" si="6"/>
        <v>-</v>
      </c>
      <c r="L434" s="51"/>
      <c r="M434" s="51"/>
      <c r="N434" s="51"/>
      <c r="O434" s="51"/>
      <c r="P434" s="51"/>
      <c r="Q434" s="51"/>
      <c r="R434" s="51"/>
      <c r="S434" s="51"/>
      <c r="T434" s="51"/>
      <c r="U434" s="51"/>
      <c r="V434" s="51"/>
      <c r="W434" s="51"/>
      <c r="X434" s="51"/>
      <c r="Y434" s="51"/>
      <c r="Z434" s="51"/>
      <c r="AA434" s="51"/>
      <c r="AB434" s="51"/>
      <c r="AC434" s="51"/>
      <c r="AD434" s="51"/>
      <c r="AE434" s="51"/>
    </row>
    <row r="435" spans="11:31" x14ac:dyDescent="0.25">
      <c r="K435" s="51" t="str">
        <f t="shared" si="6"/>
        <v>-</v>
      </c>
      <c r="L435" s="51"/>
      <c r="M435" s="51"/>
      <c r="N435" s="51"/>
      <c r="O435" s="51"/>
      <c r="P435" s="51"/>
      <c r="Q435" s="51"/>
      <c r="R435" s="51"/>
      <c r="S435" s="51"/>
      <c r="T435" s="51"/>
      <c r="U435" s="51"/>
      <c r="V435" s="51"/>
      <c r="W435" s="51"/>
      <c r="X435" s="51"/>
      <c r="Y435" s="51"/>
      <c r="Z435" s="51"/>
      <c r="AA435" s="51"/>
      <c r="AB435" s="51"/>
      <c r="AC435" s="51"/>
      <c r="AD435" s="51"/>
      <c r="AE435" s="51"/>
    </row>
    <row r="436" spans="11:31" x14ac:dyDescent="0.25">
      <c r="K436" s="51" t="str">
        <f t="shared" si="6"/>
        <v>-</v>
      </c>
      <c r="L436" s="51"/>
      <c r="M436" s="51"/>
      <c r="N436" s="51"/>
      <c r="O436" s="51"/>
      <c r="P436" s="51"/>
      <c r="Q436" s="51"/>
      <c r="R436" s="51"/>
      <c r="S436" s="51"/>
      <c r="T436" s="51"/>
      <c r="U436" s="51"/>
      <c r="V436" s="51"/>
      <c r="W436" s="51"/>
      <c r="X436" s="51"/>
      <c r="Y436" s="51"/>
      <c r="Z436" s="51"/>
      <c r="AA436" s="51"/>
      <c r="AB436" s="51"/>
      <c r="AC436" s="51"/>
      <c r="AD436" s="51"/>
      <c r="AE436" s="51"/>
    </row>
    <row r="437" spans="11:31" x14ac:dyDescent="0.25">
      <c r="K437" s="51" t="str">
        <f t="shared" si="6"/>
        <v>-</v>
      </c>
      <c r="L437" s="51"/>
      <c r="M437" s="51"/>
      <c r="N437" s="51"/>
      <c r="O437" s="51"/>
      <c r="P437" s="51"/>
      <c r="Q437" s="51"/>
      <c r="R437" s="51"/>
      <c r="S437" s="51"/>
      <c r="T437" s="51"/>
      <c r="U437" s="51"/>
      <c r="V437" s="51"/>
      <c r="W437" s="51"/>
      <c r="X437" s="51"/>
      <c r="Y437" s="51"/>
      <c r="Z437" s="51"/>
      <c r="AA437" s="51"/>
      <c r="AB437" s="51"/>
      <c r="AC437" s="51"/>
      <c r="AD437" s="51"/>
      <c r="AE437" s="51"/>
    </row>
    <row r="438" spans="11:31" x14ac:dyDescent="0.25">
      <c r="K438" s="51" t="str">
        <f t="shared" si="6"/>
        <v>-</v>
      </c>
      <c r="L438" s="51"/>
      <c r="M438" s="51"/>
      <c r="N438" s="51"/>
      <c r="O438" s="51"/>
      <c r="P438" s="51"/>
      <c r="Q438" s="51"/>
      <c r="R438" s="51"/>
      <c r="S438" s="51"/>
      <c r="T438" s="51"/>
      <c r="U438" s="51"/>
      <c r="V438" s="51"/>
      <c r="W438" s="51"/>
      <c r="X438" s="51"/>
      <c r="Y438" s="51"/>
      <c r="Z438" s="51"/>
      <c r="AA438" s="51"/>
      <c r="AB438" s="51"/>
      <c r="AC438" s="51"/>
      <c r="AD438" s="51"/>
      <c r="AE438" s="51"/>
    </row>
    <row r="439" spans="11:31" x14ac:dyDescent="0.25">
      <c r="K439" s="51" t="str">
        <f t="shared" si="6"/>
        <v>-</v>
      </c>
      <c r="L439" s="51"/>
      <c r="M439" s="51"/>
      <c r="N439" s="51"/>
      <c r="O439" s="51"/>
      <c r="P439" s="51"/>
      <c r="Q439" s="51"/>
      <c r="R439" s="51"/>
      <c r="S439" s="51"/>
      <c r="T439" s="51"/>
      <c r="U439" s="51"/>
      <c r="V439" s="51"/>
      <c r="W439" s="51"/>
      <c r="X439" s="51"/>
      <c r="Y439" s="51"/>
      <c r="Z439" s="51"/>
      <c r="AA439" s="51"/>
      <c r="AB439" s="51"/>
      <c r="AC439" s="51"/>
      <c r="AD439" s="51"/>
      <c r="AE439" s="51"/>
    </row>
    <row r="440" spans="11:31" x14ac:dyDescent="0.25">
      <c r="K440" s="51" t="str">
        <f t="shared" si="6"/>
        <v>-</v>
      </c>
      <c r="L440" s="51"/>
      <c r="M440" s="51"/>
      <c r="N440" s="51"/>
      <c r="O440" s="51"/>
      <c r="P440" s="51"/>
      <c r="Q440" s="51"/>
      <c r="R440" s="51"/>
      <c r="S440" s="51"/>
      <c r="T440" s="51"/>
      <c r="U440" s="51"/>
      <c r="V440" s="51"/>
      <c r="W440" s="51"/>
      <c r="X440" s="51"/>
      <c r="Y440" s="51"/>
      <c r="Z440" s="51"/>
      <c r="AA440" s="51"/>
      <c r="AB440" s="51"/>
      <c r="AC440" s="51"/>
      <c r="AD440" s="51"/>
      <c r="AE440" s="51"/>
    </row>
    <row r="441" spans="11:31" x14ac:dyDescent="0.25">
      <c r="K441" s="51" t="str">
        <f t="shared" si="6"/>
        <v>-</v>
      </c>
      <c r="L441" s="51"/>
      <c r="M441" s="51"/>
      <c r="N441" s="51"/>
      <c r="O441" s="51"/>
      <c r="P441" s="51"/>
      <c r="Q441" s="51"/>
      <c r="R441" s="51"/>
      <c r="S441" s="51"/>
      <c r="T441" s="51"/>
      <c r="U441" s="51"/>
      <c r="V441" s="51"/>
      <c r="W441" s="51"/>
      <c r="X441" s="51"/>
      <c r="Y441" s="51"/>
      <c r="Z441" s="51"/>
      <c r="AA441" s="51"/>
      <c r="AB441" s="51"/>
      <c r="AC441" s="51"/>
      <c r="AD441" s="51"/>
      <c r="AE441" s="51"/>
    </row>
    <row r="442" spans="11:31" x14ac:dyDescent="0.25">
      <c r="K442" s="51" t="str">
        <f t="shared" si="6"/>
        <v>-</v>
      </c>
      <c r="L442" s="51"/>
      <c r="M442" s="51"/>
      <c r="N442" s="51"/>
      <c r="O442" s="51"/>
      <c r="P442" s="51"/>
      <c r="Q442" s="51"/>
      <c r="R442" s="51"/>
      <c r="S442" s="51"/>
      <c r="T442" s="51"/>
      <c r="U442" s="51"/>
      <c r="V442" s="51"/>
      <c r="W442" s="51"/>
      <c r="X442" s="51"/>
      <c r="Y442" s="51"/>
      <c r="Z442" s="51"/>
      <c r="AA442" s="51"/>
      <c r="AB442" s="51"/>
      <c r="AC442" s="51"/>
      <c r="AD442" s="51"/>
      <c r="AE442" s="51"/>
    </row>
    <row r="443" spans="11:31" x14ac:dyDescent="0.25">
      <c r="K443" s="51" t="str">
        <f t="shared" si="6"/>
        <v>-</v>
      </c>
      <c r="L443" s="51"/>
      <c r="M443" s="51"/>
      <c r="N443" s="51"/>
      <c r="O443" s="51"/>
      <c r="P443" s="51"/>
      <c r="Q443" s="51"/>
      <c r="R443" s="51"/>
      <c r="S443" s="51"/>
      <c r="T443" s="51"/>
      <c r="U443" s="51"/>
      <c r="V443" s="51"/>
      <c r="W443" s="51"/>
      <c r="X443" s="51"/>
      <c r="Y443" s="51"/>
      <c r="Z443" s="51"/>
      <c r="AA443" s="51"/>
      <c r="AB443" s="51"/>
      <c r="AC443" s="51"/>
      <c r="AD443" s="51"/>
      <c r="AE443" s="51"/>
    </row>
    <row r="444" spans="11:31" x14ac:dyDescent="0.25">
      <c r="K444" s="51" t="str">
        <f t="shared" si="6"/>
        <v>-</v>
      </c>
      <c r="L444" s="51"/>
      <c r="M444" s="51"/>
      <c r="N444" s="51"/>
      <c r="O444" s="51"/>
      <c r="P444" s="51"/>
      <c r="Q444" s="51"/>
      <c r="R444" s="51"/>
      <c r="S444" s="51"/>
      <c r="T444" s="51"/>
      <c r="U444" s="51"/>
      <c r="V444" s="51"/>
      <c r="W444" s="51"/>
      <c r="X444" s="51"/>
      <c r="Y444" s="51"/>
      <c r="Z444" s="51"/>
      <c r="AA444" s="51"/>
      <c r="AB444" s="51"/>
      <c r="AC444" s="51"/>
      <c r="AD444" s="51"/>
      <c r="AE444" s="51"/>
    </row>
    <row r="445" spans="11:31" x14ac:dyDescent="0.25">
      <c r="K445" s="51" t="str">
        <f t="shared" si="6"/>
        <v>-</v>
      </c>
      <c r="L445" s="51"/>
      <c r="M445" s="51"/>
      <c r="N445" s="51"/>
      <c r="O445" s="51"/>
      <c r="P445" s="51"/>
      <c r="Q445" s="51"/>
      <c r="R445" s="51"/>
      <c r="S445" s="51"/>
      <c r="T445" s="51"/>
      <c r="U445" s="51"/>
      <c r="V445" s="51"/>
      <c r="W445" s="51"/>
      <c r="X445" s="51"/>
      <c r="Y445" s="51"/>
      <c r="Z445" s="51"/>
      <c r="AA445" s="51"/>
      <c r="AB445" s="51"/>
      <c r="AC445" s="51"/>
      <c r="AD445" s="51"/>
      <c r="AE445" s="51"/>
    </row>
    <row r="446" spans="11:31" x14ac:dyDescent="0.25">
      <c r="K446" s="51" t="str">
        <f t="shared" si="6"/>
        <v>-</v>
      </c>
      <c r="L446" s="51"/>
      <c r="M446" s="51"/>
      <c r="N446" s="51"/>
      <c r="O446" s="51"/>
      <c r="P446" s="51"/>
      <c r="Q446" s="51"/>
      <c r="R446" s="51"/>
      <c r="S446" s="51"/>
      <c r="T446" s="51"/>
      <c r="U446" s="51"/>
      <c r="V446" s="51"/>
      <c r="W446" s="51"/>
      <c r="X446" s="51"/>
      <c r="Y446" s="51"/>
      <c r="Z446" s="51"/>
      <c r="AA446" s="51"/>
      <c r="AB446" s="51"/>
      <c r="AC446" s="51"/>
      <c r="AD446" s="51"/>
      <c r="AE446" s="51"/>
    </row>
    <row r="447" spans="11:31" x14ac:dyDescent="0.25">
      <c r="K447" s="51" t="str">
        <f t="shared" si="6"/>
        <v>-</v>
      </c>
      <c r="L447" s="51"/>
      <c r="M447" s="51"/>
      <c r="N447" s="51"/>
      <c r="O447" s="51"/>
      <c r="P447" s="51"/>
      <c r="Q447" s="51"/>
      <c r="R447" s="51"/>
      <c r="S447" s="51"/>
      <c r="T447" s="51"/>
      <c r="U447" s="51"/>
      <c r="V447" s="51"/>
      <c r="W447" s="51"/>
      <c r="X447" s="51"/>
      <c r="Y447" s="51"/>
      <c r="Z447" s="51"/>
      <c r="AA447" s="51"/>
      <c r="AB447" s="51"/>
      <c r="AC447" s="51"/>
      <c r="AD447" s="51"/>
      <c r="AE447" s="51"/>
    </row>
    <row r="448" spans="11:31" x14ac:dyDescent="0.25">
      <c r="K448" s="51" t="str">
        <f t="shared" si="6"/>
        <v>-</v>
      </c>
      <c r="L448" s="51"/>
      <c r="M448" s="51"/>
      <c r="N448" s="51"/>
      <c r="O448" s="51"/>
      <c r="P448" s="51"/>
      <c r="Q448" s="51"/>
      <c r="R448" s="51"/>
      <c r="S448" s="51"/>
      <c r="T448" s="51"/>
      <c r="U448" s="51"/>
      <c r="V448" s="51"/>
      <c r="W448" s="51"/>
      <c r="X448" s="51"/>
      <c r="Y448" s="51"/>
      <c r="Z448" s="51"/>
      <c r="AA448" s="51"/>
      <c r="AB448" s="51"/>
      <c r="AC448" s="51"/>
      <c r="AD448" s="51"/>
      <c r="AE448" s="51"/>
    </row>
    <row r="449" spans="11:31" x14ac:dyDescent="0.25">
      <c r="K449" s="51" t="str">
        <f t="shared" ref="K449:K512" si="7">CONCATENATE(H449,"-",I449)</f>
        <v>-</v>
      </c>
      <c r="L449" s="51"/>
      <c r="M449" s="51"/>
      <c r="N449" s="51"/>
      <c r="O449" s="51"/>
      <c r="P449" s="51"/>
      <c r="Q449" s="51"/>
      <c r="R449" s="51"/>
      <c r="S449" s="51"/>
      <c r="T449" s="51"/>
      <c r="U449" s="51"/>
      <c r="V449" s="51"/>
      <c r="W449" s="51"/>
      <c r="X449" s="51"/>
      <c r="Y449" s="51"/>
      <c r="Z449" s="51"/>
      <c r="AA449" s="51"/>
      <c r="AB449" s="51"/>
      <c r="AC449" s="51"/>
      <c r="AD449" s="51"/>
      <c r="AE449" s="51"/>
    </row>
    <row r="450" spans="11:31" x14ac:dyDescent="0.25">
      <c r="K450" s="51" t="str">
        <f t="shared" si="7"/>
        <v>-</v>
      </c>
      <c r="L450" s="51"/>
      <c r="M450" s="51"/>
      <c r="N450" s="51"/>
      <c r="O450" s="51"/>
      <c r="P450" s="51"/>
      <c r="Q450" s="51"/>
      <c r="R450" s="51"/>
      <c r="S450" s="51"/>
      <c r="T450" s="51"/>
      <c r="U450" s="51"/>
      <c r="V450" s="51"/>
      <c r="W450" s="51"/>
      <c r="X450" s="51"/>
      <c r="Y450" s="51"/>
      <c r="Z450" s="51"/>
      <c r="AA450" s="51"/>
      <c r="AB450" s="51"/>
      <c r="AC450" s="51"/>
      <c r="AD450" s="51"/>
      <c r="AE450" s="51"/>
    </row>
    <row r="451" spans="11:31" x14ac:dyDescent="0.25">
      <c r="K451" s="51" t="str">
        <f t="shared" si="7"/>
        <v>-</v>
      </c>
      <c r="L451" s="51"/>
      <c r="M451" s="51"/>
      <c r="N451" s="51"/>
      <c r="O451" s="51"/>
      <c r="P451" s="51"/>
      <c r="Q451" s="51"/>
      <c r="R451" s="51"/>
      <c r="S451" s="51"/>
      <c r="T451" s="51"/>
      <c r="U451" s="51"/>
      <c r="V451" s="51"/>
      <c r="W451" s="51"/>
      <c r="X451" s="51"/>
      <c r="Y451" s="51"/>
      <c r="Z451" s="51"/>
      <c r="AA451" s="51"/>
      <c r="AB451" s="51"/>
      <c r="AC451" s="51"/>
      <c r="AD451" s="51"/>
      <c r="AE451" s="51"/>
    </row>
    <row r="452" spans="11:31" x14ac:dyDescent="0.25">
      <c r="K452" s="51" t="str">
        <f t="shared" si="7"/>
        <v>-</v>
      </c>
      <c r="L452" s="51"/>
      <c r="M452" s="51"/>
      <c r="N452" s="51"/>
      <c r="O452" s="51"/>
      <c r="P452" s="51"/>
      <c r="Q452" s="51"/>
      <c r="R452" s="51"/>
      <c r="S452" s="51"/>
      <c r="T452" s="51"/>
      <c r="U452" s="51"/>
      <c r="V452" s="51"/>
      <c r="W452" s="51"/>
      <c r="X452" s="51"/>
      <c r="Y452" s="51"/>
      <c r="Z452" s="51"/>
      <c r="AA452" s="51"/>
      <c r="AB452" s="51"/>
      <c r="AC452" s="51"/>
      <c r="AD452" s="51"/>
      <c r="AE452" s="51"/>
    </row>
    <row r="453" spans="11:31" x14ac:dyDescent="0.25">
      <c r="K453" s="51" t="str">
        <f t="shared" si="7"/>
        <v>-</v>
      </c>
      <c r="L453" s="51"/>
      <c r="M453" s="51"/>
      <c r="N453" s="51"/>
      <c r="O453" s="51"/>
      <c r="P453" s="51"/>
      <c r="Q453" s="51"/>
      <c r="R453" s="51"/>
      <c r="S453" s="51"/>
      <c r="T453" s="51"/>
      <c r="U453" s="51"/>
      <c r="V453" s="51"/>
      <c r="W453" s="51"/>
      <c r="X453" s="51"/>
      <c r="Y453" s="51"/>
      <c r="Z453" s="51"/>
      <c r="AA453" s="51"/>
      <c r="AB453" s="51"/>
      <c r="AC453" s="51"/>
      <c r="AD453" s="51"/>
      <c r="AE453" s="51"/>
    </row>
    <row r="454" spans="11:31" x14ac:dyDescent="0.25">
      <c r="K454" s="51" t="str">
        <f t="shared" si="7"/>
        <v>-</v>
      </c>
      <c r="L454" s="51"/>
      <c r="M454" s="51"/>
      <c r="N454" s="51"/>
      <c r="O454" s="51"/>
      <c r="P454" s="51"/>
      <c r="Q454" s="51"/>
      <c r="R454" s="51"/>
      <c r="S454" s="51"/>
      <c r="T454" s="51"/>
      <c r="U454" s="51"/>
      <c r="V454" s="51"/>
      <c r="W454" s="51"/>
      <c r="X454" s="51"/>
      <c r="Y454" s="51"/>
      <c r="Z454" s="51"/>
      <c r="AA454" s="51"/>
      <c r="AB454" s="51"/>
      <c r="AC454" s="51"/>
      <c r="AD454" s="51"/>
      <c r="AE454" s="51"/>
    </row>
    <row r="455" spans="11:31" x14ac:dyDescent="0.25">
      <c r="K455" s="51" t="str">
        <f t="shared" si="7"/>
        <v>-</v>
      </c>
      <c r="L455" s="51"/>
      <c r="M455" s="51"/>
      <c r="N455" s="51"/>
      <c r="O455" s="51"/>
      <c r="P455" s="51"/>
      <c r="Q455" s="51"/>
      <c r="R455" s="51"/>
      <c r="S455" s="51"/>
      <c r="T455" s="51"/>
      <c r="U455" s="51"/>
      <c r="V455" s="51"/>
      <c r="W455" s="51"/>
      <c r="X455" s="51"/>
      <c r="Y455" s="51"/>
      <c r="Z455" s="51"/>
      <c r="AA455" s="51"/>
      <c r="AB455" s="51"/>
      <c r="AC455" s="51"/>
      <c r="AD455" s="51"/>
      <c r="AE455" s="51"/>
    </row>
    <row r="456" spans="11:31" x14ac:dyDescent="0.25">
      <c r="K456" s="51" t="str">
        <f t="shared" si="7"/>
        <v>-</v>
      </c>
      <c r="L456" s="51"/>
      <c r="M456" s="51"/>
      <c r="N456" s="51"/>
      <c r="O456" s="51"/>
      <c r="P456" s="51"/>
      <c r="Q456" s="51"/>
      <c r="R456" s="51"/>
      <c r="S456" s="51"/>
      <c r="T456" s="51"/>
      <c r="U456" s="51"/>
      <c r="V456" s="51"/>
      <c r="W456" s="51"/>
      <c r="X456" s="51"/>
      <c r="Y456" s="51"/>
      <c r="Z456" s="51"/>
      <c r="AA456" s="51"/>
      <c r="AB456" s="51"/>
      <c r="AC456" s="51"/>
      <c r="AD456" s="51"/>
      <c r="AE456" s="51"/>
    </row>
    <row r="457" spans="11:31" x14ac:dyDescent="0.25">
      <c r="K457" s="51" t="str">
        <f t="shared" si="7"/>
        <v>-</v>
      </c>
      <c r="L457" s="51"/>
      <c r="M457" s="51"/>
      <c r="N457" s="51"/>
      <c r="O457" s="51"/>
      <c r="P457" s="51"/>
      <c r="Q457" s="51"/>
      <c r="R457" s="51"/>
      <c r="S457" s="51"/>
      <c r="T457" s="51"/>
      <c r="U457" s="51"/>
      <c r="V457" s="51"/>
      <c r="W457" s="51"/>
      <c r="X457" s="51"/>
      <c r="Y457" s="51"/>
      <c r="Z457" s="51"/>
      <c r="AA457" s="51"/>
      <c r="AB457" s="51"/>
      <c r="AC457" s="51"/>
      <c r="AD457" s="51"/>
      <c r="AE457" s="51"/>
    </row>
    <row r="458" spans="11:31" x14ac:dyDescent="0.25">
      <c r="K458" s="51" t="str">
        <f t="shared" si="7"/>
        <v>-</v>
      </c>
      <c r="L458" s="51"/>
      <c r="M458" s="51"/>
      <c r="N458" s="51"/>
      <c r="O458" s="51"/>
      <c r="P458" s="51"/>
      <c r="Q458" s="51"/>
      <c r="R458" s="51"/>
      <c r="S458" s="51"/>
      <c r="T458" s="51"/>
      <c r="U458" s="51"/>
      <c r="V458" s="51"/>
      <c r="W458" s="51"/>
      <c r="X458" s="51"/>
      <c r="Y458" s="51"/>
      <c r="Z458" s="51"/>
      <c r="AA458" s="51"/>
      <c r="AB458" s="51"/>
      <c r="AC458" s="51"/>
      <c r="AD458" s="51"/>
      <c r="AE458" s="51"/>
    </row>
    <row r="459" spans="11:31" x14ac:dyDescent="0.25">
      <c r="K459" s="51" t="str">
        <f t="shared" si="7"/>
        <v>-</v>
      </c>
      <c r="L459" s="51"/>
      <c r="M459" s="51"/>
      <c r="N459" s="51"/>
      <c r="O459" s="51"/>
      <c r="P459" s="51"/>
      <c r="Q459" s="51"/>
      <c r="R459" s="51"/>
      <c r="S459" s="51"/>
      <c r="T459" s="51"/>
      <c r="U459" s="51"/>
      <c r="V459" s="51"/>
      <c r="W459" s="51"/>
      <c r="X459" s="51"/>
      <c r="Y459" s="51"/>
      <c r="Z459" s="51"/>
      <c r="AA459" s="51"/>
      <c r="AB459" s="51"/>
      <c r="AC459" s="51"/>
      <c r="AD459" s="51"/>
      <c r="AE459" s="51"/>
    </row>
    <row r="460" spans="11:31" x14ac:dyDescent="0.25">
      <c r="K460" s="51" t="str">
        <f t="shared" si="7"/>
        <v>-</v>
      </c>
      <c r="L460" s="51"/>
      <c r="M460" s="51"/>
      <c r="N460" s="51"/>
      <c r="O460" s="51"/>
      <c r="P460" s="51"/>
      <c r="Q460" s="51"/>
      <c r="R460" s="51"/>
      <c r="S460" s="51"/>
      <c r="T460" s="51"/>
      <c r="U460" s="51"/>
      <c r="V460" s="51"/>
      <c r="W460" s="51"/>
      <c r="X460" s="51"/>
      <c r="Y460" s="51"/>
      <c r="Z460" s="51"/>
      <c r="AA460" s="51"/>
      <c r="AB460" s="51"/>
      <c r="AC460" s="51"/>
      <c r="AD460" s="51"/>
      <c r="AE460" s="51"/>
    </row>
    <row r="461" spans="11:31" x14ac:dyDescent="0.25">
      <c r="K461" s="51" t="str">
        <f t="shared" si="7"/>
        <v>-</v>
      </c>
      <c r="L461" s="51"/>
      <c r="M461" s="51"/>
      <c r="N461" s="51"/>
      <c r="O461" s="51"/>
      <c r="P461" s="51"/>
      <c r="Q461" s="51"/>
      <c r="R461" s="51"/>
      <c r="S461" s="51"/>
      <c r="T461" s="51"/>
      <c r="U461" s="51"/>
      <c r="V461" s="51"/>
      <c r="W461" s="51"/>
      <c r="X461" s="51"/>
      <c r="Y461" s="51"/>
      <c r="Z461" s="51"/>
      <c r="AA461" s="51"/>
      <c r="AB461" s="51"/>
      <c r="AC461" s="51"/>
      <c r="AD461" s="51"/>
      <c r="AE461" s="51"/>
    </row>
    <row r="462" spans="11:31" x14ac:dyDescent="0.25">
      <c r="K462" s="51" t="str">
        <f t="shared" si="7"/>
        <v>-</v>
      </c>
      <c r="L462" s="51"/>
      <c r="M462" s="51"/>
      <c r="N462" s="51"/>
      <c r="O462" s="51"/>
      <c r="P462" s="51"/>
      <c r="Q462" s="51"/>
      <c r="R462" s="51"/>
      <c r="S462" s="51"/>
      <c r="T462" s="51"/>
      <c r="U462" s="51"/>
      <c r="V462" s="51"/>
      <c r="W462" s="51"/>
      <c r="X462" s="51"/>
      <c r="Y462" s="51"/>
      <c r="Z462" s="51"/>
      <c r="AA462" s="51"/>
      <c r="AB462" s="51"/>
      <c r="AC462" s="51"/>
      <c r="AD462" s="51"/>
      <c r="AE462" s="51"/>
    </row>
    <row r="463" spans="11:31" x14ac:dyDescent="0.25">
      <c r="K463" s="51" t="str">
        <f t="shared" si="7"/>
        <v>-</v>
      </c>
      <c r="L463" s="51"/>
      <c r="M463" s="51"/>
      <c r="N463" s="51"/>
      <c r="O463" s="51"/>
      <c r="P463" s="51"/>
      <c r="Q463" s="51"/>
      <c r="R463" s="51"/>
      <c r="S463" s="51"/>
      <c r="T463" s="51"/>
      <c r="U463" s="51"/>
      <c r="V463" s="51"/>
      <c r="W463" s="51"/>
      <c r="X463" s="51"/>
      <c r="Y463" s="51"/>
      <c r="Z463" s="51"/>
      <c r="AA463" s="51"/>
      <c r="AB463" s="51"/>
      <c r="AC463" s="51"/>
      <c r="AD463" s="51"/>
      <c r="AE463" s="51"/>
    </row>
    <row r="464" spans="11:31" x14ac:dyDescent="0.25">
      <c r="K464" s="51" t="str">
        <f t="shared" si="7"/>
        <v>-</v>
      </c>
      <c r="L464" s="51"/>
      <c r="M464" s="51"/>
      <c r="N464" s="51"/>
      <c r="O464" s="51"/>
      <c r="P464" s="51"/>
      <c r="Q464" s="51"/>
      <c r="R464" s="51"/>
      <c r="S464" s="51"/>
      <c r="T464" s="51"/>
      <c r="U464" s="51"/>
      <c r="V464" s="51"/>
      <c r="W464" s="51"/>
      <c r="X464" s="51"/>
      <c r="Y464" s="51"/>
      <c r="Z464" s="51"/>
      <c r="AA464" s="51"/>
      <c r="AB464" s="51"/>
      <c r="AC464" s="51"/>
      <c r="AD464" s="51"/>
      <c r="AE464" s="51"/>
    </row>
    <row r="465" spans="11:31" x14ac:dyDescent="0.25">
      <c r="K465" s="51" t="str">
        <f t="shared" si="7"/>
        <v>-</v>
      </c>
      <c r="L465" s="51"/>
      <c r="M465" s="51"/>
      <c r="N465" s="51"/>
      <c r="O465" s="51"/>
      <c r="P465" s="51"/>
      <c r="Q465" s="51"/>
      <c r="R465" s="51"/>
      <c r="S465" s="51"/>
      <c r="T465" s="51"/>
      <c r="U465" s="51"/>
      <c r="V465" s="51"/>
      <c r="W465" s="51"/>
      <c r="X465" s="51"/>
      <c r="Y465" s="51"/>
      <c r="Z465" s="51"/>
      <c r="AA465" s="51"/>
      <c r="AB465" s="51"/>
      <c r="AC465" s="51"/>
      <c r="AD465" s="51"/>
      <c r="AE465" s="51"/>
    </row>
    <row r="466" spans="11:31" x14ac:dyDescent="0.25">
      <c r="K466" s="51" t="str">
        <f t="shared" si="7"/>
        <v>-</v>
      </c>
      <c r="L466" s="51"/>
      <c r="M466" s="51"/>
      <c r="N466" s="51"/>
      <c r="O466" s="51"/>
      <c r="P466" s="51"/>
      <c r="Q466" s="51"/>
      <c r="R466" s="51"/>
      <c r="S466" s="51"/>
      <c r="T466" s="51"/>
      <c r="U466" s="51"/>
      <c r="V466" s="51"/>
      <c r="W466" s="51"/>
      <c r="X466" s="51"/>
      <c r="Y466" s="51"/>
      <c r="Z466" s="51"/>
      <c r="AA466" s="51"/>
      <c r="AB466" s="51"/>
      <c r="AC466" s="51"/>
      <c r="AD466" s="51"/>
      <c r="AE466" s="51"/>
    </row>
    <row r="467" spans="11:31" x14ac:dyDescent="0.25">
      <c r="K467" s="51" t="str">
        <f t="shared" si="7"/>
        <v>-</v>
      </c>
      <c r="L467" s="51"/>
      <c r="M467" s="51"/>
      <c r="N467" s="51"/>
      <c r="O467" s="51"/>
      <c r="P467" s="51"/>
      <c r="Q467" s="51"/>
      <c r="R467" s="51"/>
      <c r="S467" s="51"/>
      <c r="T467" s="51"/>
      <c r="U467" s="51"/>
      <c r="V467" s="51"/>
      <c r="W467" s="51"/>
      <c r="X467" s="51"/>
      <c r="Y467" s="51"/>
      <c r="Z467" s="51"/>
      <c r="AA467" s="51"/>
      <c r="AB467" s="51"/>
      <c r="AC467" s="51"/>
      <c r="AD467" s="51"/>
      <c r="AE467" s="51"/>
    </row>
    <row r="468" spans="11:31" x14ac:dyDescent="0.25">
      <c r="K468" s="51" t="str">
        <f t="shared" si="7"/>
        <v>-</v>
      </c>
      <c r="L468" s="51"/>
      <c r="M468" s="51"/>
      <c r="N468" s="51"/>
      <c r="O468" s="51"/>
      <c r="P468" s="51"/>
      <c r="Q468" s="51"/>
      <c r="R468" s="51"/>
      <c r="S468" s="51"/>
      <c r="T468" s="51"/>
      <c r="U468" s="51"/>
      <c r="V468" s="51"/>
      <c r="W468" s="51"/>
      <c r="X468" s="51"/>
      <c r="Y468" s="51"/>
      <c r="Z468" s="51"/>
      <c r="AA468" s="51"/>
      <c r="AB468" s="51"/>
      <c r="AC468" s="51"/>
      <c r="AD468" s="51"/>
      <c r="AE468" s="51"/>
    </row>
    <row r="469" spans="11:31" x14ac:dyDescent="0.25">
      <c r="K469" s="51" t="str">
        <f t="shared" si="7"/>
        <v>-</v>
      </c>
      <c r="L469" s="51"/>
      <c r="M469" s="51"/>
      <c r="N469" s="51"/>
      <c r="O469" s="51"/>
      <c r="P469" s="51"/>
      <c r="Q469" s="51"/>
      <c r="R469" s="51"/>
      <c r="S469" s="51"/>
      <c r="T469" s="51"/>
      <c r="U469" s="51"/>
      <c r="V469" s="51"/>
      <c r="W469" s="51"/>
      <c r="X469" s="51"/>
      <c r="Y469" s="51"/>
      <c r="Z469" s="51"/>
      <c r="AA469" s="51"/>
      <c r="AB469" s="51"/>
      <c r="AC469" s="51"/>
      <c r="AD469" s="51"/>
      <c r="AE469" s="51"/>
    </row>
    <row r="470" spans="11:31" x14ac:dyDescent="0.25">
      <c r="K470" s="51" t="str">
        <f t="shared" si="7"/>
        <v>-</v>
      </c>
      <c r="L470" s="51"/>
      <c r="M470" s="51"/>
      <c r="N470" s="51"/>
      <c r="O470" s="51"/>
      <c r="P470" s="51"/>
      <c r="Q470" s="51"/>
      <c r="R470" s="51"/>
      <c r="S470" s="51"/>
      <c r="T470" s="51"/>
      <c r="U470" s="51"/>
      <c r="V470" s="51"/>
      <c r="W470" s="51"/>
      <c r="X470" s="51"/>
      <c r="Y470" s="51"/>
      <c r="Z470" s="51"/>
      <c r="AA470" s="51"/>
      <c r="AB470" s="51"/>
      <c r="AC470" s="51"/>
      <c r="AD470" s="51"/>
      <c r="AE470" s="51"/>
    </row>
    <row r="471" spans="11:31" x14ac:dyDescent="0.25">
      <c r="K471" s="51" t="str">
        <f t="shared" si="7"/>
        <v>-</v>
      </c>
      <c r="L471" s="51"/>
      <c r="M471" s="51"/>
      <c r="N471" s="51"/>
      <c r="O471" s="51"/>
      <c r="P471" s="51"/>
      <c r="Q471" s="51"/>
      <c r="R471" s="51"/>
      <c r="S471" s="51"/>
      <c r="T471" s="51"/>
      <c r="U471" s="51"/>
      <c r="V471" s="51"/>
      <c r="W471" s="51"/>
      <c r="X471" s="51"/>
      <c r="Y471" s="51"/>
      <c r="Z471" s="51"/>
      <c r="AA471" s="51"/>
      <c r="AB471" s="51"/>
      <c r="AC471" s="51"/>
      <c r="AD471" s="51"/>
      <c r="AE471" s="51"/>
    </row>
    <row r="472" spans="11:31" x14ac:dyDescent="0.25">
      <c r="K472" s="51" t="str">
        <f t="shared" si="7"/>
        <v>-</v>
      </c>
      <c r="L472" s="51"/>
      <c r="M472" s="51"/>
      <c r="N472" s="51"/>
      <c r="O472" s="51"/>
      <c r="P472" s="51"/>
      <c r="Q472" s="51"/>
      <c r="R472" s="51"/>
      <c r="S472" s="51"/>
      <c r="T472" s="51"/>
      <c r="U472" s="51"/>
      <c r="V472" s="51"/>
      <c r="W472" s="51"/>
      <c r="X472" s="51"/>
      <c r="Y472" s="51"/>
      <c r="Z472" s="51"/>
      <c r="AA472" s="51"/>
      <c r="AB472" s="51"/>
      <c r="AC472" s="51"/>
      <c r="AD472" s="51"/>
      <c r="AE472" s="51"/>
    </row>
    <row r="473" spans="11:31" x14ac:dyDescent="0.25">
      <c r="K473" s="51" t="str">
        <f t="shared" si="7"/>
        <v>-</v>
      </c>
      <c r="L473" s="51"/>
      <c r="M473" s="51"/>
      <c r="N473" s="51"/>
      <c r="O473" s="51"/>
      <c r="P473" s="51"/>
      <c r="Q473" s="51"/>
      <c r="R473" s="51"/>
      <c r="S473" s="51"/>
      <c r="T473" s="51"/>
      <c r="U473" s="51"/>
      <c r="V473" s="51"/>
      <c r="W473" s="51"/>
      <c r="X473" s="51"/>
      <c r="Y473" s="51"/>
      <c r="Z473" s="51"/>
      <c r="AA473" s="51"/>
      <c r="AB473" s="51"/>
      <c r="AC473" s="51"/>
      <c r="AD473" s="51"/>
      <c r="AE473" s="51"/>
    </row>
    <row r="474" spans="11:31" x14ac:dyDescent="0.25">
      <c r="K474" s="51" t="str">
        <f t="shared" si="7"/>
        <v>-</v>
      </c>
      <c r="L474" s="51"/>
      <c r="M474" s="51"/>
      <c r="N474" s="51"/>
      <c r="O474" s="51"/>
      <c r="P474" s="51"/>
      <c r="Q474" s="51"/>
      <c r="R474" s="51"/>
      <c r="S474" s="51"/>
      <c r="T474" s="51"/>
      <c r="U474" s="51"/>
      <c r="V474" s="51"/>
      <c r="W474" s="51"/>
      <c r="X474" s="51"/>
      <c r="Y474" s="51"/>
      <c r="Z474" s="51"/>
      <c r="AA474" s="51"/>
      <c r="AB474" s="51"/>
      <c r="AC474" s="51"/>
      <c r="AD474" s="51"/>
      <c r="AE474" s="51"/>
    </row>
    <row r="475" spans="11:31" x14ac:dyDescent="0.25">
      <c r="K475" s="51" t="str">
        <f t="shared" si="7"/>
        <v>-</v>
      </c>
      <c r="L475" s="51"/>
      <c r="M475" s="51"/>
      <c r="N475" s="51"/>
      <c r="O475" s="51"/>
      <c r="P475" s="51"/>
      <c r="Q475" s="51"/>
      <c r="R475" s="51"/>
      <c r="S475" s="51"/>
      <c r="T475" s="51"/>
      <c r="U475" s="51"/>
      <c r="V475" s="51"/>
      <c r="W475" s="51"/>
      <c r="X475" s="51"/>
      <c r="Y475" s="51"/>
      <c r="Z475" s="51"/>
      <c r="AA475" s="51"/>
      <c r="AB475" s="51"/>
      <c r="AC475" s="51"/>
      <c r="AD475" s="51"/>
      <c r="AE475" s="51"/>
    </row>
    <row r="476" spans="11:31" x14ac:dyDescent="0.25">
      <c r="K476" s="51" t="str">
        <f t="shared" si="7"/>
        <v>-</v>
      </c>
      <c r="L476" s="51"/>
      <c r="M476" s="51"/>
      <c r="N476" s="51"/>
      <c r="O476" s="51"/>
      <c r="P476" s="51"/>
      <c r="Q476" s="51"/>
      <c r="R476" s="51"/>
      <c r="S476" s="51"/>
      <c r="T476" s="51"/>
      <c r="U476" s="51"/>
      <c r="V476" s="51"/>
      <c r="W476" s="51"/>
      <c r="X476" s="51"/>
      <c r="Y476" s="51"/>
      <c r="Z476" s="51"/>
      <c r="AA476" s="51"/>
      <c r="AB476" s="51"/>
      <c r="AC476" s="51"/>
      <c r="AD476" s="51"/>
      <c r="AE476" s="51"/>
    </row>
    <row r="477" spans="11:31" x14ac:dyDescent="0.25">
      <c r="K477" s="51" t="str">
        <f t="shared" si="7"/>
        <v>-</v>
      </c>
      <c r="L477" s="51"/>
      <c r="M477" s="51"/>
      <c r="N477" s="51"/>
      <c r="O477" s="51"/>
      <c r="P477" s="51"/>
      <c r="Q477" s="51"/>
      <c r="R477" s="51"/>
      <c r="S477" s="51"/>
      <c r="T477" s="51"/>
      <c r="U477" s="51"/>
      <c r="V477" s="51"/>
      <c r="W477" s="51"/>
      <c r="X477" s="51"/>
      <c r="Y477" s="51"/>
      <c r="Z477" s="51"/>
      <c r="AA477" s="51"/>
      <c r="AB477" s="51"/>
      <c r="AC477" s="51"/>
      <c r="AD477" s="51"/>
      <c r="AE477" s="51"/>
    </row>
    <row r="478" spans="11:31" x14ac:dyDescent="0.25">
      <c r="K478" s="51" t="str">
        <f t="shared" si="7"/>
        <v>-</v>
      </c>
      <c r="L478" s="51"/>
      <c r="M478" s="51"/>
      <c r="N478" s="51"/>
      <c r="O478" s="51"/>
      <c r="P478" s="51"/>
      <c r="Q478" s="51"/>
      <c r="R478" s="51"/>
      <c r="S478" s="51"/>
      <c r="T478" s="51"/>
      <c r="U478" s="51"/>
      <c r="V478" s="51"/>
      <c r="W478" s="51"/>
      <c r="X478" s="51"/>
      <c r="Y478" s="51"/>
      <c r="Z478" s="51"/>
      <c r="AA478" s="51"/>
      <c r="AB478" s="51"/>
      <c r="AC478" s="51"/>
      <c r="AD478" s="51"/>
      <c r="AE478" s="51"/>
    </row>
    <row r="479" spans="11:31" x14ac:dyDescent="0.25">
      <c r="K479" s="51" t="str">
        <f t="shared" si="7"/>
        <v>-</v>
      </c>
      <c r="L479" s="51"/>
      <c r="M479" s="51"/>
      <c r="N479" s="51"/>
      <c r="O479" s="51"/>
      <c r="P479" s="51"/>
      <c r="Q479" s="51"/>
      <c r="R479" s="51"/>
      <c r="S479" s="51"/>
      <c r="T479" s="51"/>
      <c r="U479" s="51"/>
      <c r="V479" s="51"/>
      <c r="W479" s="51"/>
      <c r="X479" s="51"/>
      <c r="Y479" s="51"/>
      <c r="Z479" s="51"/>
      <c r="AA479" s="51"/>
      <c r="AB479" s="51"/>
      <c r="AC479" s="51"/>
      <c r="AD479" s="51"/>
      <c r="AE479" s="51"/>
    </row>
    <row r="480" spans="11:31" x14ac:dyDescent="0.25">
      <c r="K480" s="51" t="str">
        <f t="shared" si="7"/>
        <v>-</v>
      </c>
      <c r="L480" s="51"/>
      <c r="M480" s="51"/>
      <c r="N480" s="51"/>
      <c r="O480" s="51"/>
      <c r="P480" s="51"/>
      <c r="Q480" s="51"/>
      <c r="R480" s="51"/>
      <c r="S480" s="51"/>
      <c r="T480" s="51"/>
      <c r="U480" s="51"/>
      <c r="V480" s="51"/>
      <c r="W480" s="51"/>
      <c r="X480" s="51"/>
      <c r="Y480" s="51"/>
      <c r="Z480" s="51"/>
      <c r="AA480" s="51"/>
      <c r="AB480" s="51"/>
      <c r="AC480" s="51"/>
      <c r="AD480" s="51"/>
      <c r="AE480" s="51"/>
    </row>
    <row r="481" spans="11:31" x14ac:dyDescent="0.25">
      <c r="K481" s="51" t="str">
        <f t="shared" si="7"/>
        <v>-</v>
      </c>
      <c r="L481" s="51"/>
      <c r="M481" s="51"/>
      <c r="N481" s="51"/>
      <c r="O481" s="51"/>
      <c r="P481" s="51"/>
      <c r="Q481" s="51"/>
      <c r="R481" s="51"/>
      <c r="S481" s="51"/>
      <c r="T481" s="51"/>
      <c r="U481" s="51"/>
      <c r="V481" s="51"/>
      <c r="W481" s="51"/>
      <c r="X481" s="51"/>
      <c r="Y481" s="51"/>
      <c r="Z481" s="51"/>
      <c r="AA481" s="51"/>
      <c r="AB481" s="51"/>
      <c r="AC481" s="51"/>
      <c r="AD481" s="51"/>
      <c r="AE481" s="51"/>
    </row>
    <row r="482" spans="11:31" x14ac:dyDescent="0.25">
      <c r="K482" s="51" t="str">
        <f t="shared" si="7"/>
        <v>-</v>
      </c>
      <c r="L482" s="51"/>
      <c r="M482" s="51"/>
      <c r="N482" s="51"/>
      <c r="O482" s="51"/>
      <c r="P482" s="51"/>
      <c r="Q482" s="51"/>
      <c r="R482" s="51"/>
      <c r="S482" s="51"/>
      <c r="T482" s="51"/>
      <c r="U482" s="51"/>
      <c r="V482" s="51"/>
      <c r="W482" s="51"/>
      <c r="X482" s="51"/>
      <c r="Y482" s="51"/>
      <c r="Z482" s="51"/>
      <c r="AA482" s="51"/>
      <c r="AB482" s="51"/>
      <c r="AC482" s="51"/>
      <c r="AD482" s="51"/>
      <c r="AE482" s="51"/>
    </row>
    <row r="483" spans="11:31" x14ac:dyDescent="0.25">
      <c r="K483" s="51" t="str">
        <f t="shared" si="7"/>
        <v>-</v>
      </c>
      <c r="L483" s="51"/>
      <c r="M483" s="51"/>
      <c r="N483" s="51"/>
      <c r="O483" s="51"/>
      <c r="P483" s="51"/>
      <c r="Q483" s="51"/>
      <c r="R483" s="51"/>
      <c r="S483" s="51"/>
      <c r="T483" s="51"/>
      <c r="U483" s="51"/>
      <c r="V483" s="51"/>
      <c r="W483" s="51"/>
      <c r="X483" s="51"/>
      <c r="Y483" s="51"/>
      <c r="Z483" s="51"/>
      <c r="AA483" s="51"/>
      <c r="AB483" s="51"/>
      <c r="AC483" s="51"/>
      <c r="AD483" s="51"/>
      <c r="AE483" s="51"/>
    </row>
    <row r="484" spans="11:31" x14ac:dyDescent="0.25">
      <c r="K484" s="51" t="str">
        <f t="shared" si="7"/>
        <v>-</v>
      </c>
      <c r="L484" s="51"/>
      <c r="M484" s="51"/>
      <c r="N484" s="51"/>
      <c r="O484" s="51"/>
      <c r="P484" s="51"/>
      <c r="Q484" s="51"/>
      <c r="R484" s="51"/>
      <c r="S484" s="51"/>
      <c r="T484" s="51"/>
      <c r="U484" s="51"/>
      <c r="V484" s="51"/>
      <c r="W484" s="51"/>
      <c r="X484" s="51"/>
      <c r="Y484" s="51"/>
      <c r="Z484" s="51"/>
      <c r="AA484" s="51"/>
      <c r="AB484" s="51"/>
      <c r="AC484" s="51"/>
      <c r="AD484" s="51"/>
      <c r="AE484" s="51"/>
    </row>
    <row r="485" spans="11:31" x14ac:dyDescent="0.25">
      <c r="K485" s="51" t="str">
        <f t="shared" si="7"/>
        <v>-</v>
      </c>
      <c r="L485" s="51"/>
      <c r="M485" s="51"/>
      <c r="N485" s="51"/>
      <c r="O485" s="51"/>
      <c r="P485" s="51"/>
      <c r="Q485" s="51"/>
      <c r="R485" s="51"/>
      <c r="S485" s="51"/>
      <c r="T485" s="51"/>
      <c r="U485" s="51"/>
      <c r="V485" s="51"/>
      <c r="W485" s="51"/>
      <c r="X485" s="51"/>
      <c r="Y485" s="51"/>
      <c r="Z485" s="51"/>
      <c r="AA485" s="51"/>
      <c r="AB485" s="51"/>
      <c r="AC485" s="51"/>
      <c r="AD485" s="51"/>
      <c r="AE485" s="51"/>
    </row>
    <row r="486" spans="11:31" x14ac:dyDescent="0.25">
      <c r="K486" s="51" t="str">
        <f t="shared" si="7"/>
        <v>-</v>
      </c>
      <c r="L486" s="51"/>
      <c r="M486" s="51"/>
      <c r="N486" s="51"/>
      <c r="O486" s="51"/>
      <c r="P486" s="51"/>
      <c r="Q486" s="51"/>
      <c r="R486" s="51"/>
      <c r="S486" s="51"/>
      <c r="T486" s="51"/>
      <c r="U486" s="51"/>
      <c r="V486" s="51"/>
      <c r="W486" s="51"/>
      <c r="X486" s="51"/>
      <c r="Y486" s="51"/>
      <c r="Z486" s="51"/>
      <c r="AA486" s="51"/>
      <c r="AB486" s="51"/>
      <c r="AC486" s="51"/>
      <c r="AD486" s="51"/>
      <c r="AE486" s="51"/>
    </row>
    <row r="487" spans="11:31" x14ac:dyDescent="0.25">
      <c r="K487" s="51" t="str">
        <f t="shared" si="7"/>
        <v>-</v>
      </c>
      <c r="L487" s="51"/>
      <c r="M487" s="51"/>
      <c r="N487" s="51"/>
      <c r="O487" s="51"/>
      <c r="P487" s="51"/>
      <c r="Q487" s="51"/>
      <c r="R487" s="51"/>
      <c r="S487" s="51"/>
      <c r="T487" s="51"/>
      <c r="U487" s="51"/>
      <c r="V487" s="51"/>
      <c r="W487" s="51"/>
      <c r="X487" s="51"/>
      <c r="Y487" s="51"/>
      <c r="Z487" s="51"/>
      <c r="AA487" s="51"/>
      <c r="AB487" s="51"/>
      <c r="AC487" s="51"/>
      <c r="AD487" s="51"/>
      <c r="AE487" s="51"/>
    </row>
    <row r="488" spans="11:31" x14ac:dyDescent="0.25">
      <c r="K488" s="51" t="str">
        <f t="shared" si="7"/>
        <v>-</v>
      </c>
      <c r="L488" s="51"/>
      <c r="M488" s="51"/>
      <c r="N488" s="51"/>
      <c r="O488" s="51"/>
      <c r="P488" s="51"/>
      <c r="Q488" s="51"/>
      <c r="R488" s="51"/>
      <c r="S488" s="51"/>
      <c r="T488" s="51"/>
      <c r="U488" s="51"/>
      <c r="V488" s="51"/>
      <c r="W488" s="51"/>
      <c r="X488" s="51"/>
      <c r="Y488" s="51"/>
      <c r="Z488" s="51"/>
      <c r="AA488" s="51"/>
      <c r="AB488" s="51"/>
      <c r="AC488" s="51"/>
      <c r="AD488" s="51"/>
      <c r="AE488" s="51"/>
    </row>
    <row r="489" spans="11:31" x14ac:dyDescent="0.25">
      <c r="K489" s="51" t="str">
        <f t="shared" si="7"/>
        <v>-</v>
      </c>
      <c r="L489" s="51"/>
      <c r="M489" s="51"/>
      <c r="N489" s="51"/>
      <c r="O489" s="51"/>
      <c r="P489" s="51"/>
      <c r="Q489" s="51"/>
      <c r="R489" s="51"/>
      <c r="S489" s="51"/>
      <c r="T489" s="51"/>
      <c r="U489" s="51"/>
      <c r="V489" s="51"/>
      <c r="W489" s="51"/>
      <c r="X489" s="51"/>
      <c r="Y489" s="51"/>
      <c r="Z489" s="51"/>
      <c r="AA489" s="51"/>
      <c r="AB489" s="51"/>
      <c r="AC489" s="51"/>
      <c r="AD489" s="51"/>
      <c r="AE489" s="51"/>
    </row>
    <row r="490" spans="11:31" x14ac:dyDescent="0.25">
      <c r="K490" s="51" t="str">
        <f t="shared" si="7"/>
        <v>-</v>
      </c>
      <c r="L490" s="51"/>
      <c r="M490" s="51"/>
      <c r="N490" s="51"/>
      <c r="O490" s="51"/>
      <c r="P490" s="51"/>
      <c r="Q490" s="51"/>
      <c r="R490" s="51"/>
      <c r="S490" s="51"/>
      <c r="T490" s="51"/>
      <c r="U490" s="51"/>
      <c r="V490" s="51"/>
      <c r="W490" s="51"/>
      <c r="X490" s="51"/>
      <c r="Y490" s="51"/>
      <c r="Z490" s="51"/>
      <c r="AA490" s="51"/>
      <c r="AB490" s="51"/>
      <c r="AC490" s="51"/>
      <c r="AD490" s="51"/>
      <c r="AE490" s="51"/>
    </row>
    <row r="491" spans="11:31" x14ac:dyDescent="0.25">
      <c r="K491" s="51" t="str">
        <f t="shared" si="7"/>
        <v>-</v>
      </c>
      <c r="L491" s="51"/>
      <c r="M491" s="51"/>
      <c r="N491" s="51"/>
      <c r="O491" s="51"/>
      <c r="P491" s="51"/>
      <c r="Q491" s="51"/>
      <c r="R491" s="51"/>
      <c r="S491" s="51"/>
      <c r="T491" s="51"/>
      <c r="U491" s="51"/>
      <c r="V491" s="51"/>
      <c r="W491" s="51"/>
      <c r="X491" s="51"/>
      <c r="Y491" s="51"/>
      <c r="Z491" s="51"/>
      <c r="AA491" s="51"/>
      <c r="AB491" s="51"/>
      <c r="AC491" s="51"/>
      <c r="AD491" s="51"/>
      <c r="AE491" s="51"/>
    </row>
    <row r="492" spans="11:31" x14ac:dyDescent="0.25">
      <c r="K492" s="51" t="str">
        <f t="shared" si="7"/>
        <v>-</v>
      </c>
      <c r="L492" s="51"/>
      <c r="M492" s="51"/>
      <c r="N492" s="51"/>
      <c r="O492" s="51"/>
      <c r="P492" s="51"/>
      <c r="Q492" s="51"/>
      <c r="R492" s="51"/>
      <c r="S492" s="51"/>
      <c r="T492" s="51"/>
      <c r="U492" s="51"/>
      <c r="V492" s="51"/>
      <c r="W492" s="51"/>
      <c r="X492" s="51"/>
      <c r="Y492" s="51"/>
      <c r="Z492" s="51"/>
      <c r="AA492" s="51"/>
      <c r="AB492" s="51"/>
      <c r="AC492" s="51"/>
      <c r="AD492" s="51"/>
      <c r="AE492" s="51"/>
    </row>
    <row r="493" spans="11:31" x14ac:dyDescent="0.25">
      <c r="K493" s="51" t="str">
        <f t="shared" si="7"/>
        <v>-</v>
      </c>
      <c r="L493" s="51"/>
      <c r="M493" s="51"/>
      <c r="N493" s="51"/>
      <c r="O493" s="51"/>
      <c r="P493" s="51"/>
      <c r="Q493" s="51"/>
      <c r="R493" s="51"/>
      <c r="S493" s="51"/>
      <c r="T493" s="51"/>
      <c r="U493" s="51"/>
      <c r="V493" s="51"/>
      <c r="W493" s="51"/>
      <c r="X493" s="51"/>
      <c r="Y493" s="51"/>
      <c r="Z493" s="51"/>
      <c r="AA493" s="51"/>
      <c r="AB493" s="51"/>
      <c r="AC493" s="51"/>
      <c r="AD493" s="51"/>
      <c r="AE493" s="51"/>
    </row>
    <row r="494" spans="11:31" x14ac:dyDescent="0.25">
      <c r="K494" s="51" t="str">
        <f t="shared" si="7"/>
        <v>-</v>
      </c>
      <c r="L494" s="51"/>
      <c r="M494" s="51"/>
      <c r="N494" s="51"/>
      <c r="O494" s="51"/>
      <c r="P494" s="51"/>
      <c r="Q494" s="51"/>
      <c r="R494" s="51"/>
      <c r="S494" s="51"/>
      <c r="T494" s="51"/>
      <c r="U494" s="51"/>
      <c r="V494" s="51"/>
      <c r="W494" s="51"/>
      <c r="X494" s="51"/>
      <c r="Y494" s="51"/>
      <c r="Z494" s="51"/>
      <c r="AA494" s="51"/>
      <c r="AB494" s="51"/>
      <c r="AC494" s="51"/>
      <c r="AD494" s="51"/>
      <c r="AE494" s="51"/>
    </row>
    <row r="495" spans="11:31" x14ac:dyDescent="0.25">
      <c r="K495" s="51" t="str">
        <f t="shared" si="7"/>
        <v>-</v>
      </c>
      <c r="L495" s="51"/>
      <c r="M495" s="51"/>
      <c r="N495" s="51"/>
      <c r="O495" s="51"/>
      <c r="P495" s="51"/>
      <c r="Q495" s="51"/>
      <c r="R495" s="51"/>
      <c r="S495" s="51"/>
      <c r="T495" s="51"/>
      <c r="U495" s="51"/>
      <c r="V495" s="51"/>
      <c r="W495" s="51"/>
      <c r="X495" s="51"/>
      <c r="Y495" s="51"/>
      <c r="Z495" s="51"/>
      <c r="AA495" s="51"/>
      <c r="AB495" s="51"/>
      <c r="AC495" s="51"/>
      <c r="AD495" s="51"/>
      <c r="AE495" s="51"/>
    </row>
    <row r="496" spans="11:31" x14ac:dyDescent="0.25">
      <c r="K496" s="51" t="str">
        <f t="shared" si="7"/>
        <v>-</v>
      </c>
      <c r="L496" s="51"/>
      <c r="M496" s="51"/>
      <c r="N496" s="51"/>
      <c r="O496" s="51"/>
      <c r="P496" s="51"/>
      <c r="Q496" s="51"/>
      <c r="R496" s="51"/>
      <c r="S496" s="51"/>
      <c r="T496" s="51"/>
      <c r="U496" s="51"/>
      <c r="V496" s="51"/>
      <c r="W496" s="51"/>
      <c r="X496" s="51"/>
      <c r="Y496" s="51"/>
      <c r="Z496" s="51"/>
      <c r="AA496" s="51"/>
      <c r="AB496" s="51"/>
      <c r="AC496" s="51"/>
      <c r="AD496" s="51"/>
      <c r="AE496" s="51"/>
    </row>
    <row r="497" spans="11:31" x14ac:dyDescent="0.25">
      <c r="K497" s="51" t="str">
        <f t="shared" si="7"/>
        <v>-</v>
      </c>
      <c r="L497" s="51"/>
      <c r="M497" s="51"/>
      <c r="N497" s="51"/>
      <c r="O497" s="51"/>
      <c r="P497" s="51"/>
      <c r="Q497" s="51"/>
      <c r="R497" s="51"/>
      <c r="S497" s="51"/>
      <c r="T497" s="51"/>
      <c r="U497" s="51"/>
      <c r="V497" s="51"/>
      <c r="W497" s="51"/>
      <c r="X497" s="51"/>
      <c r="Y497" s="51"/>
      <c r="Z497" s="51"/>
      <c r="AA497" s="51"/>
      <c r="AB497" s="51"/>
      <c r="AC497" s="51"/>
      <c r="AD497" s="51"/>
      <c r="AE497" s="51"/>
    </row>
    <row r="498" spans="11:31" x14ac:dyDescent="0.25">
      <c r="K498" s="51" t="str">
        <f t="shared" si="7"/>
        <v>-</v>
      </c>
      <c r="L498" s="51"/>
      <c r="M498" s="51"/>
      <c r="N498" s="51"/>
      <c r="O498" s="51"/>
      <c r="P498" s="51"/>
      <c r="Q498" s="51"/>
      <c r="R498" s="51"/>
      <c r="S498" s="51"/>
      <c r="T498" s="51"/>
      <c r="U498" s="51"/>
      <c r="V498" s="51"/>
      <c r="W498" s="51"/>
      <c r="X498" s="51"/>
      <c r="Y498" s="51"/>
      <c r="Z498" s="51"/>
      <c r="AA498" s="51"/>
      <c r="AB498" s="51"/>
      <c r="AC498" s="51"/>
      <c r="AD498" s="51"/>
      <c r="AE498" s="51"/>
    </row>
    <row r="499" spans="11:31" x14ac:dyDescent="0.25">
      <c r="K499" s="51" t="str">
        <f t="shared" si="7"/>
        <v>-</v>
      </c>
      <c r="L499" s="51"/>
      <c r="M499" s="51"/>
      <c r="N499" s="51"/>
      <c r="O499" s="51"/>
      <c r="P499" s="51"/>
      <c r="Q499" s="51"/>
      <c r="R499" s="51"/>
      <c r="S499" s="51"/>
      <c r="T499" s="51"/>
      <c r="U499" s="51"/>
      <c r="V499" s="51"/>
      <c r="W499" s="51"/>
      <c r="X499" s="51"/>
      <c r="Y499" s="51"/>
      <c r="Z499" s="51"/>
      <c r="AA499" s="51"/>
      <c r="AB499" s="51"/>
      <c r="AC499" s="51"/>
      <c r="AD499" s="51"/>
      <c r="AE499" s="51"/>
    </row>
    <row r="500" spans="11:31" x14ac:dyDescent="0.25">
      <c r="K500" s="51" t="str">
        <f t="shared" si="7"/>
        <v>-</v>
      </c>
      <c r="L500" s="51"/>
      <c r="M500" s="51"/>
      <c r="N500" s="51"/>
      <c r="O500" s="51"/>
      <c r="P500" s="51"/>
      <c r="Q500" s="51"/>
      <c r="R500" s="51"/>
      <c r="S500" s="51"/>
      <c r="T500" s="51"/>
      <c r="U500" s="51"/>
      <c r="V500" s="51"/>
      <c r="W500" s="51"/>
      <c r="X500" s="51"/>
      <c r="Y500" s="51"/>
      <c r="Z500" s="51"/>
      <c r="AA500" s="51"/>
      <c r="AB500" s="51"/>
      <c r="AC500" s="51"/>
      <c r="AD500" s="51"/>
      <c r="AE500" s="51"/>
    </row>
    <row r="501" spans="11:31" x14ac:dyDescent="0.25">
      <c r="K501" s="51" t="str">
        <f t="shared" si="7"/>
        <v>-</v>
      </c>
      <c r="L501" s="51"/>
      <c r="M501" s="51"/>
      <c r="N501" s="51"/>
      <c r="O501" s="51"/>
      <c r="P501" s="51"/>
      <c r="Q501" s="51"/>
      <c r="R501" s="51"/>
      <c r="S501" s="51"/>
      <c r="T501" s="51"/>
      <c r="U501" s="51"/>
      <c r="V501" s="51"/>
      <c r="W501" s="51"/>
      <c r="X501" s="51"/>
      <c r="Y501" s="51"/>
      <c r="Z501" s="51"/>
      <c r="AA501" s="51"/>
      <c r="AB501" s="51"/>
      <c r="AC501" s="51"/>
      <c r="AD501" s="51"/>
      <c r="AE501" s="51"/>
    </row>
    <row r="502" spans="11:31" x14ac:dyDescent="0.25">
      <c r="K502" s="51" t="str">
        <f t="shared" si="7"/>
        <v>-</v>
      </c>
      <c r="L502" s="51"/>
      <c r="M502" s="51"/>
      <c r="N502" s="51"/>
      <c r="O502" s="51"/>
      <c r="P502" s="51"/>
      <c r="Q502" s="51"/>
      <c r="R502" s="51"/>
      <c r="S502" s="51"/>
      <c r="T502" s="51"/>
      <c r="U502" s="51"/>
      <c r="V502" s="51"/>
      <c r="W502" s="51"/>
      <c r="X502" s="51"/>
      <c r="Y502" s="51"/>
      <c r="Z502" s="51"/>
      <c r="AA502" s="51"/>
      <c r="AB502" s="51"/>
      <c r="AC502" s="51"/>
      <c r="AD502" s="51"/>
      <c r="AE502" s="51"/>
    </row>
    <row r="503" spans="11:31" x14ac:dyDescent="0.25">
      <c r="K503" s="51" t="str">
        <f t="shared" si="7"/>
        <v>-</v>
      </c>
      <c r="L503" s="51"/>
      <c r="M503" s="51"/>
      <c r="N503" s="51"/>
      <c r="O503" s="51"/>
      <c r="P503" s="51"/>
      <c r="Q503" s="51"/>
      <c r="R503" s="51"/>
      <c r="S503" s="51"/>
      <c r="T503" s="51"/>
      <c r="U503" s="51"/>
      <c r="V503" s="51"/>
      <c r="W503" s="51"/>
      <c r="X503" s="51"/>
      <c r="Y503" s="51"/>
      <c r="Z503" s="51"/>
      <c r="AA503" s="51"/>
      <c r="AB503" s="51"/>
      <c r="AC503" s="51"/>
      <c r="AD503" s="51"/>
      <c r="AE503" s="51"/>
    </row>
    <row r="504" spans="11:31" x14ac:dyDescent="0.25">
      <c r="K504" s="51" t="str">
        <f t="shared" si="7"/>
        <v>-</v>
      </c>
      <c r="L504" s="51"/>
      <c r="M504" s="51"/>
      <c r="N504" s="51"/>
      <c r="O504" s="51"/>
      <c r="P504" s="51"/>
      <c r="Q504" s="51"/>
      <c r="R504" s="51"/>
      <c r="S504" s="51"/>
      <c r="T504" s="51"/>
      <c r="U504" s="51"/>
      <c r="V504" s="51"/>
      <c r="W504" s="51"/>
      <c r="X504" s="51"/>
      <c r="Y504" s="51"/>
      <c r="Z504" s="51"/>
      <c r="AA504" s="51"/>
      <c r="AB504" s="51"/>
      <c r="AC504" s="51"/>
      <c r="AD504" s="51"/>
      <c r="AE504" s="51"/>
    </row>
    <row r="505" spans="11:31" x14ac:dyDescent="0.25">
      <c r="K505" s="51" t="str">
        <f t="shared" si="7"/>
        <v>-</v>
      </c>
      <c r="L505" s="51"/>
      <c r="M505" s="51"/>
      <c r="N505" s="51"/>
      <c r="O505" s="51"/>
      <c r="P505" s="51"/>
      <c r="Q505" s="51"/>
      <c r="R505" s="51"/>
      <c r="S505" s="51"/>
      <c r="T505" s="51"/>
      <c r="U505" s="51"/>
      <c r="V505" s="51"/>
      <c r="W505" s="51"/>
      <c r="X505" s="51"/>
      <c r="Y505" s="51"/>
      <c r="Z505" s="51"/>
      <c r="AA505" s="51"/>
      <c r="AB505" s="51"/>
      <c r="AC505" s="51"/>
      <c r="AD505" s="51"/>
      <c r="AE505" s="51"/>
    </row>
    <row r="506" spans="11:31" x14ac:dyDescent="0.25">
      <c r="K506" s="51" t="str">
        <f t="shared" si="7"/>
        <v>-</v>
      </c>
      <c r="L506" s="51"/>
      <c r="M506" s="51"/>
      <c r="N506" s="51"/>
      <c r="O506" s="51"/>
      <c r="P506" s="51"/>
      <c r="Q506" s="51"/>
      <c r="R506" s="51"/>
      <c r="S506" s="51"/>
      <c r="T506" s="51"/>
      <c r="U506" s="51"/>
      <c r="V506" s="51"/>
      <c r="W506" s="51"/>
      <c r="X506" s="51"/>
      <c r="Y506" s="51"/>
      <c r="Z506" s="51"/>
      <c r="AA506" s="51"/>
      <c r="AB506" s="51"/>
      <c r="AC506" s="51"/>
      <c r="AD506" s="51"/>
      <c r="AE506" s="51"/>
    </row>
    <row r="507" spans="11:31" x14ac:dyDescent="0.25">
      <c r="K507" s="51" t="str">
        <f t="shared" si="7"/>
        <v>-</v>
      </c>
      <c r="L507" s="51"/>
      <c r="M507" s="51"/>
      <c r="N507" s="51"/>
      <c r="O507" s="51"/>
      <c r="P507" s="51"/>
      <c r="Q507" s="51"/>
      <c r="R507" s="51"/>
      <c r="S507" s="51"/>
      <c r="T507" s="51"/>
      <c r="U507" s="51"/>
      <c r="V507" s="51"/>
      <c r="W507" s="51"/>
      <c r="X507" s="51"/>
      <c r="Y507" s="51"/>
      <c r="Z507" s="51"/>
      <c r="AA507" s="51"/>
      <c r="AB507" s="51"/>
      <c r="AC507" s="51"/>
      <c r="AD507" s="51"/>
      <c r="AE507" s="51"/>
    </row>
    <row r="508" spans="11:31" x14ac:dyDescent="0.25">
      <c r="K508" s="51" t="str">
        <f t="shared" si="7"/>
        <v>-</v>
      </c>
      <c r="L508" s="51"/>
      <c r="M508" s="51"/>
      <c r="N508" s="51"/>
      <c r="O508" s="51"/>
      <c r="P508" s="51"/>
      <c r="Q508" s="51"/>
      <c r="R508" s="51"/>
      <c r="S508" s="51"/>
      <c r="T508" s="51"/>
      <c r="U508" s="51"/>
      <c r="V508" s="51"/>
      <c r="W508" s="51"/>
      <c r="X508" s="51"/>
      <c r="Y508" s="51"/>
      <c r="Z508" s="51"/>
      <c r="AA508" s="51"/>
      <c r="AB508" s="51"/>
      <c r="AC508" s="51"/>
      <c r="AD508" s="51"/>
      <c r="AE508" s="51"/>
    </row>
    <row r="509" spans="11:31" x14ac:dyDescent="0.25">
      <c r="K509" s="51" t="str">
        <f t="shared" si="7"/>
        <v>-</v>
      </c>
      <c r="L509" s="51"/>
      <c r="M509" s="51"/>
      <c r="N509" s="51"/>
      <c r="O509" s="51"/>
      <c r="P509" s="51"/>
      <c r="Q509" s="51"/>
      <c r="R509" s="51"/>
      <c r="S509" s="51"/>
      <c r="T509" s="51"/>
      <c r="U509" s="51"/>
      <c r="V509" s="51"/>
      <c r="W509" s="51"/>
      <c r="X509" s="51"/>
      <c r="Y509" s="51"/>
      <c r="Z509" s="51"/>
      <c r="AA509" s="51"/>
      <c r="AB509" s="51"/>
      <c r="AC509" s="51"/>
      <c r="AD509" s="51"/>
      <c r="AE509" s="51"/>
    </row>
    <row r="510" spans="11:31" x14ac:dyDescent="0.25">
      <c r="K510" s="51" t="str">
        <f t="shared" si="7"/>
        <v>-</v>
      </c>
      <c r="L510" s="51"/>
      <c r="M510" s="51"/>
      <c r="N510" s="51"/>
      <c r="O510" s="51"/>
      <c r="P510" s="51"/>
      <c r="Q510" s="51"/>
      <c r="R510" s="51"/>
      <c r="S510" s="51"/>
      <c r="T510" s="51"/>
      <c r="U510" s="51"/>
      <c r="V510" s="51"/>
      <c r="W510" s="51"/>
      <c r="X510" s="51"/>
      <c r="Y510" s="51"/>
      <c r="Z510" s="51"/>
      <c r="AA510" s="51"/>
      <c r="AB510" s="51"/>
      <c r="AC510" s="51"/>
      <c r="AD510" s="51"/>
      <c r="AE510" s="51"/>
    </row>
    <row r="511" spans="11:31" x14ac:dyDescent="0.25">
      <c r="K511" s="51" t="str">
        <f t="shared" si="7"/>
        <v>-</v>
      </c>
      <c r="L511" s="51"/>
      <c r="M511" s="51"/>
      <c r="N511" s="51"/>
      <c r="O511" s="51"/>
      <c r="P511" s="51"/>
      <c r="Q511" s="51"/>
      <c r="R511" s="51"/>
      <c r="S511" s="51"/>
      <c r="T511" s="51"/>
      <c r="U511" s="51"/>
      <c r="V511" s="51"/>
      <c r="W511" s="51"/>
      <c r="X511" s="51"/>
      <c r="Y511" s="51"/>
      <c r="Z511" s="51"/>
      <c r="AA511" s="51"/>
      <c r="AB511" s="51"/>
      <c r="AC511" s="51"/>
      <c r="AD511" s="51"/>
      <c r="AE511" s="51"/>
    </row>
    <row r="512" spans="11:31" x14ac:dyDescent="0.25">
      <c r="K512" s="51" t="str">
        <f t="shared" si="7"/>
        <v>-</v>
      </c>
      <c r="L512" s="51"/>
      <c r="M512" s="51"/>
      <c r="N512" s="51"/>
      <c r="O512" s="51"/>
      <c r="P512" s="51"/>
      <c r="Q512" s="51"/>
      <c r="R512" s="51"/>
      <c r="S512" s="51"/>
      <c r="T512" s="51"/>
      <c r="U512" s="51"/>
      <c r="V512" s="51"/>
      <c r="W512" s="51"/>
      <c r="X512" s="51"/>
      <c r="Y512" s="51"/>
      <c r="Z512" s="51"/>
      <c r="AA512" s="51"/>
      <c r="AB512" s="51"/>
      <c r="AC512" s="51"/>
      <c r="AD512" s="51"/>
      <c r="AE512" s="51"/>
    </row>
    <row r="513" spans="11:31" x14ac:dyDescent="0.25">
      <c r="K513" s="51" t="str">
        <f t="shared" ref="K513:K576" si="8">CONCATENATE(H513,"-",I513)</f>
        <v>-</v>
      </c>
      <c r="L513" s="51"/>
      <c r="M513" s="51"/>
      <c r="N513" s="51"/>
      <c r="O513" s="51"/>
      <c r="P513" s="51"/>
      <c r="Q513" s="51"/>
      <c r="R513" s="51"/>
      <c r="S513" s="51"/>
      <c r="T513" s="51"/>
      <c r="U513" s="51"/>
      <c r="V513" s="51"/>
      <c r="W513" s="51"/>
      <c r="X513" s="51"/>
      <c r="Y513" s="51"/>
      <c r="Z513" s="51"/>
      <c r="AA513" s="51"/>
      <c r="AB513" s="51"/>
      <c r="AC513" s="51"/>
      <c r="AD513" s="51"/>
      <c r="AE513" s="51"/>
    </row>
    <row r="514" spans="11:31" x14ac:dyDescent="0.25">
      <c r="K514" s="51" t="str">
        <f t="shared" si="8"/>
        <v>-</v>
      </c>
      <c r="L514" s="51"/>
      <c r="M514" s="51"/>
      <c r="N514" s="51"/>
      <c r="O514" s="51"/>
      <c r="P514" s="51"/>
      <c r="Q514" s="51"/>
      <c r="R514" s="51"/>
      <c r="S514" s="51"/>
      <c r="T514" s="51"/>
      <c r="U514" s="51"/>
      <c r="V514" s="51"/>
      <c r="W514" s="51"/>
      <c r="X514" s="51"/>
      <c r="Y514" s="51"/>
      <c r="Z514" s="51"/>
      <c r="AA514" s="51"/>
      <c r="AB514" s="51"/>
      <c r="AC514" s="51"/>
      <c r="AD514" s="51"/>
      <c r="AE514" s="51"/>
    </row>
    <row r="515" spans="11:31" x14ac:dyDescent="0.25">
      <c r="K515" s="51" t="str">
        <f t="shared" si="8"/>
        <v>-</v>
      </c>
      <c r="L515" s="51"/>
      <c r="M515" s="51"/>
      <c r="N515" s="51"/>
      <c r="O515" s="51"/>
      <c r="P515" s="51"/>
      <c r="Q515" s="51"/>
      <c r="R515" s="51"/>
      <c r="S515" s="51"/>
      <c r="T515" s="51"/>
      <c r="U515" s="51"/>
      <c r="V515" s="51"/>
      <c r="W515" s="51"/>
      <c r="X515" s="51"/>
      <c r="Y515" s="51"/>
      <c r="Z515" s="51"/>
      <c r="AA515" s="51"/>
      <c r="AB515" s="51"/>
      <c r="AC515" s="51"/>
      <c r="AD515" s="51"/>
      <c r="AE515" s="51"/>
    </row>
    <row r="516" spans="11:31" x14ac:dyDescent="0.25">
      <c r="K516" s="51" t="str">
        <f t="shared" si="8"/>
        <v>-</v>
      </c>
      <c r="L516" s="51"/>
      <c r="M516" s="51"/>
      <c r="N516" s="51"/>
      <c r="O516" s="51"/>
      <c r="P516" s="51"/>
      <c r="Q516" s="51"/>
      <c r="R516" s="51"/>
      <c r="S516" s="51"/>
      <c r="T516" s="51"/>
      <c r="U516" s="51"/>
      <c r="V516" s="51"/>
      <c r="W516" s="51"/>
      <c r="X516" s="51"/>
      <c r="Y516" s="51"/>
      <c r="Z516" s="51"/>
      <c r="AA516" s="51"/>
      <c r="AB516" s="51"/>
      <c r="AC516" s="51"/>
      <c r="AD516" s="51"/>
      <c r="AE516" s="51"/>
    </row>
    <row r="517" spans="11:31" x14ac:dyDescent="0.25">
      <c r="K517" s="51" t="str">
        <f t="shared" si="8"/>
        <v>-</v>
      </c>
      <c r="L517" s="51"/>
      <c r="M517" s="51"/>
      <c r="N517" s="51"/>
      <c r="O517" s="51"/>
      <c r="P517" s="51"/>
      <c r="Q517" s="51"/>
      <c r="R517" s="51"/>
      <c r="S517" s="51"/>
      <c r="T517" s="51"/>
      <c r="U517" s="51"/>
      <c r="V517" s="51"/>
      <c r="W517" s="51"/>
      <c r="X517" s="51"/>
      <c r="Y517" s="51"/>
      <c r="Z517" s="51"/>
      <c r="AA517" s="51"/>
      <c r="AB517" s="51"/>
      <c r="AC517" s="51"/>
      <c r="AD517" s="51"/>
      <c r="AE517" s="51"/>
    </row>
    <row r="518" spans="11:31" x14ac:dyDescent="0.25">
      <c r="K518" s="51" t="str">
        <f t="shared" si="8"/>
        <v>-</v>
      </c>
      <c r="L518" s="51"/>
      <c r="M518" s="51"/>
      <c r="N518" s="51"/>
      <c r="O518" s="51"/>
      <c r="P518" s="51"/>
      <c r="Q518" s="51"/>
      <c r="R518" s="51"/>
      <c r="S518" s="51"/>
      <c r="T518" s="51"/>
      <c r="U518" s="51"/>
      <c r="V518" s="51"/>
      <c r="W518" s="51"/>
      <c r="X518" s="51"/>
      <c r="Y518" s="51"/>
      <c r="Z518" s="51"/>
      <c r="AA518" s="51"/>
      <c r="AB518" s="51"/>
      <c r="AC518" s="51"/>
      <c r="AD518" s="51"/>
      <c r="AE518" s="51"/>
    </row>
    <row r="519" spans="11:31" x14ac:dyDescent="0.25">
      <c r="K519" s="51" t="str">
        <f t="shared" si="8"/>
        <v>-</v>
      </c>
      <c r="L519" s="51"/>
      <c r="M519" s="51"/>
      <c r="N519" s="51"/>
      <c r="O519" s="51"/>
      <c r="P519" s="51"/>
      <c r="Q519" s="51"/>
      <c r="R519" s="51"/>
      <c r="S519" s="51"/>
      <c r="T519" s="51"/>
      <c r="U519" s="51"/>
      <c r="V519" s="51"/>
      <c r="W519" s="51"/>
      <c r="X519" s="51"/>
      <c r="Y519" s="51"/>
      <c r="Z519" s="51"/>
      <c r="AA519" s="51"/>
      <c r="AB519" s="51"/>
      <c r="AC519" s="51"/>
      <c r="AD519" s="51"/>
      <c r="AE519" s="51"/>
    </row>
    <row r="520" spans="11:31" x14ac:dyDescent="0.25">
      <c r="K520" s="51" t="str">
        <f t="shared" si="8"/>
        <v>-</v>
      </c>
      <c r="L520" s="51"/>
      <c r="M520" s="51"/>
      <c r="N520" s="51"/>
      <c r="O520" s="51"/>
      <c r="P520" s="51"/>
      <c r="Q520" s="51"/>
      <c r="R520" s="51"/>
      <c r="S520" s="51"/>
      <c r="T520" s="51"/>
      <c r="U520" s="51"/>
      <c r="V520" s="51"/>
      <c r="W520" s="51"/>
      <c r="X520" s="51"/>
      <c r="Y520" s="51"/>
      <c r="Z520" s="51"/>
      <c r="AA520" s="51"/>
      <c r="AB520" s="51"/>
      <c r="AC520" s="51"/>
      <c r="AD520" s="51"/>
      <c r="AE520" s="51"/>
    </row>
    <row r="521" spans="11:31" x14ac:dyDescent="0.25">
      <c r="K521" s="51" t="str">
        <f t="shared" si="8"/>
        <v>-</v>
      </c>
      <c r="L521" s="51"/>
      <c r="M521" s="51"/>
      <c r="N521" s="51"/>
      <c r="O521" s="51"/>
      <c r="P521" s="51"/>
      <c r="Q521" s="51"/>
      <c r="R521" s="51"/>
      <c r="S521" s="51"/>
      <c r="T521" s="51"/>
      <c r="U521" s="51"/>
      <c r="V521" s="51"/>
      <c r="W521" s="51"/>
      <c r="X521" s="51"/>
      <c r="Y521" s="51"/>
      <c r="Z521" s="51"/>
      <c r="AA521" s="51"/>
      <c r="AB521" s="51"/>
      <c r="AC521" s="51"/>
      <c r="AD521" s="51"/>
      <c r="AE521" s="51"/>
    </row>
    <row r="522" spans="11:31" x14ac:dyDescent="0.25">
      <c r="K522" s="51" t="str">
        <f t="shared" si="8"/>
        <v>-</v>
      </c>
      <c r="L522" s="51"/>
      <c r="M522" s="51"/>
      <c r="N522" s="51"/>
      <c r="O522" s="51"/>
      <c r="P522" s="51"/>
      <c r="Q522" s="51"/>
      <c r="R522" s="51"/>
      <c r="S522" s="51"/>
      <c r="T522" s="51"/>
      <c r="U522" s="51"/>
      <c r="V522" s="51"/>
      <c r="W522" s="51"/>
      <c r="X522" s="51"/>
      <c r="Y522" s="51"/>
      <c r="Z522" s="51"/>
      <c r="AA522" s="51"/>
      <c r="AB522" s="51"/>
      <c r="AC522" s="51"/>
      <c r="AD522" s="51"/>
      <c r="AE522" s="51"/>
    </row>
    <row r="523" spans="11:31" x14ac:dyDescent="0.25">
      <c r="K523" s="51" t="str">
        <f t="shared" si="8"/>
        <v>-</v>
      </c>
      <c r="L523" s="51"/>
      <c r="M523" s="51"/>
      <c r="N523" s="51"/>
      <c r="O523" s="51"/>
      <c r="P523" s="51"/>
      <c r="Q523" s="51"/>
      <c r="R523" s="51"/>
      <c r="S523" s="51"/>
      <c r="T523" s="51"/>
      <c r="U523" s="51"/>
      <c r="V523" s="51"/>
      <c r="W523" s="51"/>
      <c r="X523" s="51"/>
      <c r="Y523" s="51"/>
      <c r="Z523" s="51"/>
      <c r="AA523" s="51"/>
      <c r="AB523" s="51"/>
      <c r="AC523" s="51"/>
      <c r="AD523" s="51"/>
      <c r="AE523" s="51"/>
    </row>
    <row r="524" spans="11:31" x14ac:dyDescent="0.25">
      <c r="K524" s="51" t="str">
        <f t="shared" si="8"/>
        <v>-</v>
      </c>
      <c r="L524" s="51"/>
      <c r="M524" s="51"/>
      <c r="N524" s="51"/>
      <c r="O524" s="51"/>
      <c r="P524" s="51"/>
      <c r="Q524" s="51"/>
      <c r="R524" s="51"/>
      <c r="S524" s="51"/>
      <c r="T524" s="51"/>
      <c r="U524" s="51"/>
      <c r="V524" s="51"/>
      <c r="W524" s="51"/>
      <c r="X524" s="51"/>
      <c r="Y524" s="51"/>
      <c r="Z524" s="51"/>
      <c r="AA524" s="51"/>
      <c r="AB524" s="51"/>
      <c r="AC524" s="51"/>
      <c r="AD524" s="51"/>
      <c r="AE524" s="51"/>
    </row>
    <row r="525" spans="11:31" x14ac:dyDescent="0.25">
      <c r="K525" s="51" t="str">
        <f t="shared" si="8"/>
        <v>-</v>
      </c>
      <c r="L525" s="51"/>
      <c r="M525" s="51"/>
      <c r="N525" s="51"/>
      <c r="O525" s="51"/>
      <c r="P525" s="51"/>
      <c r="Q525" s="51"/>
      <c r="R525" s="51"/>
      <c r="S525" s="51"/>
      <c r="T525" s="51"/>
      <c r="U525" s="51"/>
      <c r="V525" s="51"/>
      <c r="W525" s="51"/>
      <c r="X525" s="51"/>
      <c r="Y525" s="51"/>
      <c r="Z525" s="51"/>
      <c r="AA525" s="51"/>
      <c r="AB525" s="51"/>
      <c r="AC525" s="51"/>
      <c r="AD525" s="51"/>
      <c r="AE525" s="51"/>
    </row>
    <row r="526" spans="11:31" x14ac:dyDescent="0.25">
      <c r="K526" s="51" t="str">
        <f t="shared" si="8"/>
        <v>-</v>
      </c>
      <c r="L526" s="51"/>
      <c r="M526" s="51"/>
      <c r="N526" s="51"/>
      <c r="O526" s="51"/>
      <c r="P526" s="51"/>
      <c r="Q526" s="51"/>
      <c r="R526" s="51"/>
      <c r="S526" s="51"/>
      <c r="T526" s="51"/>
      <c r="U526" s="51"/>
      <c r="V526" s="51"/>
      <c r="W526" s="51"/>
      <c r="X526" s="51"/>
      <c r="Y526" s="51"/>
      <c r="Z526" s="51"/>
      <c r="AA526" s="51"/>
      <c r="AB526" s="51"/>
      <c r="AC526" s="51"/>
      <c r="AD526" s="51"/>
      <c r="AE526" s="51"/>
    </row>
    <row r="527" spans="11:31" x14ac:dyDescent="0.25">
      <c r="K527" s="51" t="str">
        <f t="shared" si="8"/>
        <v>-</v>
      </c>
      <c r="L527" s="51"/>
      <c r="M527" s="51"/>
      <c r="N527" s="51"/>
      <c r="O527" s="51"/>
      <c r="P527" s="51"/>
      <c r="Q527" s="51"/>
      <c r="R527" s="51"/>
      <c r="S527" s="51"/>
      <c r="T527" s="51"/>
      <c r="U527" s="51"/>
      <c r="V527" s="51"/>
      <c r="W527" s="51"/>
      <c r="X527" s="51"/>
      <c r="Y527" s="51"/>
      <c r="Z527" s="51"/>
      <c r="AA527" s="51"/>
      <c r="AB527" s="51"/>
      <c r="AC527" s="51"/>
      <c r="AD527" s="51"/>
      <c r="AE527" s="51"/>
    </row>
    <row r="528" spans="11:31" x14ac:dyDescent="0.25">
      <c r="K528" s="51" t="str">
        <f t="shared" si="8"/>
        <v>-</v>
      </c>
      <c r="L528" s="51"/>
      <c r="M528" s="51"/>
      <c r="N528" s="51"/>
      <c r="O528" s="51"/>
      <c r="P528" s="51"/>
      <c r="Q528" s="51"/>
      <c r="R528" s="51"/>
      <c r="S528" s="51"/>
      <c r="T528" s="51"/>
      <c r="U528" s="51"/>
      <c r="V528" s="51"/>
      <c r="W528" s="51"/>
      <c r="X528" s="51"/>
      <c r="Y528" s="51"/>
      <c r="Z528" s="51"/>
      <c r="AA528" s="51"/>
      <c r="AB528" s="51"/>
      <c r="AC528" s="51"/>
      <c r="AD528" s="51"/>
      <c r="AE528" s="51"/>
    </row>
    <row r="529" spans="11:31" x14ac:dyDescent="0.25">
      <c r="K529" s="51" t="str">
        <f t="shared" si="8"/>
        <v>-</v>
      </c>
      <c r="L529" s="51"/>
      <c r="M529" s="51"/>
      <c r="N529" s="51"/>
      <c r="O529" s="51"/>
      <c r="P529" s="51"/>
      <c r="Q529" s="51"/>
      <c r="R529" s="51"/>
      <c r="S529" s="51"/>
      <c r="T529" s="51"/>
      <c r="U529" s="51"/>
      <c r="V529" s="51"/>
      <c r="W529" s="51"/>
      <c r="X529" s="51"/>
      <c r="Y529" s="51"/>
      <c r="Z529" s="51"/>
      <c r="AA529" s="51"/>
      <c r="AB529" s="51"/>
      <c r="AC529" s="51"/>
      <c r="AD529" s="51"/>
      <c r="AE529" s="51"/>
    </row>
    <row r="530" spans="11:31" x14ac:dyDescent="0.25">
      <c r="K530" s="51" t="str">
        <f t="shared" si="8"/>
        <v>-</v>
      </c>
      <c r="L530" s="51"/>
      <c r="M530" s="51"/>
      <c r="N530" s="51"/>
      <c r="O530" s="51"/>
      <c r="P530" s="51"/>
      <c r="Q530" s="51"/>
      <c r="R530" s="51"/>
      <c r="S530" s="51"/>
      <c r="T530" s="51"/>
      <c r="U530" s="51"/>
      <c r="V530" s="51"/>
      <c r="W530" s="51"/>
      <c r="X530" s="51"/>
      <c r="Y530" s="51"/>
      <c r="Z530" s="51"/>
      <c r="AA530" s="51"/>
      <c r="AB530" s="51"/>
      <c r="AC530" s="51"/>
      <c r="AD530" s="51"/>
      <c r="AE530" s="51"/>
    </row>
    <row r="531" spans="11:31" x14ac:dyDescent="0.25">
      <c r="K531" s="51" t="str">
        <f t="shared" si="8"/>
        <v>-</v>
      </c>
      <c r="L531" s="51"/>
      <c r="M531" s="51"/>
      <c r="N531" s="51"/>
      <c r="O531" s="51"/>
      <c r="P531" s="51"/>
      <c r="Q531" s="51"/>
      <c r="R531" s="51"/>
      <c r="S531" s="51"/>
      <c r="T531" s="51"/>
      <c r="U531" s="51"/>
      <c r="V531" s="51"/>
      <c r="W531" s="51"/>
      <c r="X531" s="51"/>
      <c r="Y531" s="51"/>
      <c r="Z531" s="51"/>
      <c r="AA531" s="51"/>
      <c r="AB531" s="51"/>
      <c r="AC531" s="51"/>
      <c r="AD531" s="51"/>
      <c r="AE531" s="51"/>
    </row>
    <row r="532" spans="11:31" x14ac:dyDescent="0.25">
      <c r="K532" s="51" t="str">
        <f t="shared" si="8"/>
        <v>-</v>
      </c>
      <c r="L532" s="51"/>
      <c r="M532" s="51"/>
      <c r="N532" s="51"/>
      <c r="O532" s="51"/>
      <c r="P532" s="51"/>
      <c r="Q532" s="51"/>
      <c r="R532" s="51"/>
      <c r="S532" s="51"/>
      <c r="T532" s="51"/>
      <c r="U532" s="51"/>
      <c r="V532" s="51"/>
      <c r="W532" s="51"/>
      <c r="X532" s="51"/>
      <c r="Y532" s="51"/>
      <c r="Z532" s="51"/>
      <c r="AA532" s="51"/>
      <c r="AB532" s="51"/>
      <c r="AC532" s="51"/>
      <c r="AD532" s="51"/>
      <c r="AE532" s="51"/>
    </row>
    <row r="533" spans="11:31" x14ac:dyDescent="0.25">
      <c r="K533" s="51" t="str">
        <f t="shared" si="8"/>
        <v>-</v>
      </c>
      <c r="L533" s="51"/>
      <c r="M533" s="51"/>
      <c r="N533" s="51"/>
      <c r="O533" s="51"/>
      <c r="P533" s="51"/>
      <c r="Q533" s="51"/>
      <c r="R533" s="51"/>
      <c r="S533" s="51"/>
      <c r="T533" s="51"/>
      <c r="U533" s="51"/>
      <c r="V533" s="51"/>
      <c r="W533" s="51"/>
      <c r="X533" s="51"/>
      <c r="Y533" s="51"/>
      <c r="Z533" s="51"/>
      <c r="AA533" s="51"/>
      <c r="AB533" s="51"/>
      <c r="AC533" s="51"/>
      <c r="AD533" s="51"/>
      <c r="AE533" s="51"/>
    </row>
    <row r="534" spans="11:31" x14ac:dyDescent="0.25">
      <c r="K534" s="51" t="str">
        <f t="shared" si="8"/>
        <v>-</v>
      </c>
      <c r="L534" s="51"/>
      <c r="M534" s="51"/>
      <c r="N534" s="51"/>
      <c r="O534" s="51"/>
      <c r="P534" s="51"/>
      <c r="Q534" s="51"/>
      <c r="R534" s="51"/>
      <c r="S534" s="51"/>
      <c r="T534" s="51"/>
      <c r="U534" s="51"/>
      <c r="V534" s="51"/>
      <c r="W534" s="51"/>
      <c r="X534" s="51"/>
      <c r="Y534" s="51"/>
      <c r="Z534" s="51"/>
      <c r="AA534" s="51"/>
      <c r="AB534" s="51"/>
      <c r="AC534" s="51"/>
      <c r="AD534" s="51"/>
      <c r="AE534" s="51"/>
    </row>
    <row r="535" spans="11:31" x14ac:dyDescent="0.25">
      <c r="K535" s="51" t="str">
        <f t="shared" si="8"/>
        <v>-</v>
      </c>
      <c r="L535" s="51"/>
      <c r="M535" s="51"/>
      <c r="N535" s="51"/>
      <c r="O535" s="51"/>
      <c r="P535" s="51"/>
      <c r="Q535" s="51"/>
      <c r="R535" s="51"/>
      <c r="S535" s="51"/>
      <c r="T535" s="51"/>
      <c r="U535" s="51"/>
      <c r="V535" s="51"/>
      <c r="W535" s="51"/>
      <c r="X535" s="51"/>
      <c r="Y535" s="51"/>
      <c r="Z535" s="51"/>
      <c r="AA535" s="51"/>
      <c r="AB535" s="51"/>
      <c r="AC535" s="51"/>
      <c r="AD535" s="51"/>
      <c r="AE535" s="51"/>
    </row>
    <row r="536" spans="11:31" x14ac:dyDescent="0.25">
      <c r="K536" s="51" t="str">
        <f t="shared" si="8"/>
        <v>-</v>
      </c>
      <c r="L536" s="51"/>
      <c r="M536" s="51"/>
      <c r="N536" s="51"/>
      <c r="O536" s="51"/>
      <c r="P536" s="51"/>
      <c r="Q536" s="51"/>
      <c r="R536" s="51"/>
      <c r="S536" s="51"/>
      <c r="T536" s="51"/>
      <c r="U536" s="51"/>
      <c r="V536" s="51"/>
      <c r="W536" s="51"/>
      <c r="X536" s="51"/>
      <c r="Y536" s="51"/>
      <c r="Z536" s="51"/>
      <c r="AA536" s="51"/>
      <c r="AB536" s="51"/>
      <c r="AC536" s="51"/>
      <c r="AD536" s="51"/>
      <c r="AE536" s="51"/>
    </row>
    <row r="537" spans="11:31" x14ac:dyDescent="0.25">
      <c r="K537" s="51" t="str">
        <f t="shared" si="8"/>
        <v>-</v>
      </c>
      <c r="L537" s="51"/>
      <c r="M537" s="51"/>
      <c r="N537" s="51"/>
      <c r="O537" s="51"/>
      <c r="P537" s="51"/>
      <c r="Q537" s="51"/>
      <c r="R537" s="51"/>
      <c r="S537" s="51"/>
      <c r="T537" s="51"/>
      <c r="U537" s="51"/>
      <c r="V537" s="51"/>
      <c r="W537" s="51"/>
      <c r="X537" s="51"/>
      <c r="Y537" s="51"/>
      <c r="Z537" s="51"/>
      <c r="AA537" s="51"/>
      <c r="AB537" s="51"/>
      <c r="AC537" s="51"/>
      <c r="AD537" s="51"/>
      <c r="AE537" s="51"/>
    </row>
    <row r="538" spans="11:31" x14ac:dyDescent="0.25">
      <c r="K538" s="51" t="str">
        <f t="shared" si="8"/>
        <v>-</v>
      </c>
      <c r="L538" s="51"/>
      <c r="M538" s="51"/>
      <c r="N538" s="51"/>
      <c r="O538" s="51"/>
      <c r="P538" s="51"/>
      <c r="Q538" s="51"/>
      <c r="R538" s="51"/>
      <c r="S538" s="51"/>
      <c r="T538" s="51"/>
      <c r="U538" s="51"/>
      <c r="V538" s="51"/>
      <c r="W538" s="51"/>
      <c r="X538" s="51"/>
      <c r="Y538" s="51"/>
      <c r="Z538" s="51"/>
      <c r="AA538" s="51"/>
      <c r="AB538" s="51"/>
      <c r="AC538" s="51"/>
      <c r="AD538" s="51"/>
      <c r="AE538" s="51"/>
    </row>
    <row r="539" spans="11:31" x14ac:dyDescent="0.25">
      <c r="K539" s="51" t="str">
        <f t="shared" si="8"/>
        <v>-</v>
      </c>
      <c r="L539" s="51"/>
      <c r="M539" s="51"/>
      <c r="N539" s="51"/>
      <c r="O539" s="51"/>
      <c r="P539" s="51"/>
      <c r="Q539" s="51"/>
      <c r="R539" s="51"/>
      <c r="S539" s="51"/>
      <c r="T539" s="51"/>
      <c r="U539" s="51"/>
      <c r="V539" s="51"/>
      <c r="W539" s="51"/>
      <c r="X539" s="51"/>
      <c r="Y539" s="51"/>
      <c r="Z539" s="51"/>
      <c r="AA539" s="51"/>
      <c r="AB539" s="51"/>
      <c r="AC539" s="51"/>
      <c r="AD539" s="51"/>
      <c r="AE539" s="51"/>
    </row>
    <row r="540" spans="11:31" x14ac:dyDescent="0.25">
      <c r="K540" s="51" t="str">
        <f t="shared" si="8"/>
        <v>-</v>
      </c>
      <c r="L540" s="51"/>
      <c r="M540" s="51"/>
      <c r="N540" s="51"/>
      <c r="O540" s="51"/>
      <c r="P540" s="51"/>
      <c r="Q540" s="51"/>
      <c r="R540" s="51"/>
      <c r="S540" s="51"/>
      <c r="T540" s="51"/>
      <c r="U540" s="51"/>
      <c r="V540" s="51"/>
      <c r="W540" s="51"/>
      <c r="X540" s="51"/>
      <c r="Y540" s="51"/>
      <c r="Z540" s="51"/>
      <c r="AA540" s="51"/>
      <c r="AB540" s="51"/>
      <c r="AC540" s="51"/>
      <c r="AD540" s="51"/>
      <c r="AE540" s="51"/>
    </row>
    <row r="541" spans="11:31" x14ac:dyDescent="0.25">
      <c r="K541" s="51" t="str">
        <f t="shared" si="8"/>
        <v>-</v>
      </c>
      <c r="L541" s="51"/>
      <c r="M541" s="51"/>
      <c r="N541" s="51"/>
      <c r="O541" s="51"/>
      <c r="P541" s="51"/>
      <c r="Q541" s="51"/>
      <c r="R541" s="51"/>
      <c r="S541" s="51"/>
      <c r="T541" s="51"/>
      <c r="U541" s="51"/>
      <c r="V541" s="51"/>
      <c r="W541" s="51"/>
      <c r="X541" s="51"/>
      <c r="Y541" s="51"/>
      <c r="Z541" s="51"/>
      <c r="AA541" s="51"/>
      <c r="AB541" s="51"/>
      <c r="AC541" s="51"/>
      <c r="AD541" s="51"/>
      <c r="AE541" s="51"/>
    </row>
    <row r="542" spans="11:31" x14ac:dyDescent="0.25">
      <c r="K542" s="51" t="str">
        <f t="shared" si="8"/>
        <v>-</v>
      </c>
      <c r="L542" s="51"/>
      <c r="M542" s="51"/>
      <c r="N542" s="51"/>
      <c r="O542" s="51"/>
      <c r="P542" s="51"/>
      <c r="Q542" s="51"/>
      <c r="R542" s="51"/>
      <c r="S542" s="51"/>
      <c r="T542" s="51"/>
      <c r="U542" s="51"/>
      <c r="V542" s="51"/>
      <c r="W542" s="51"/>
      <c r="X542" s="51"/>
      <c r="Y542" s="51"/>
      <c r="Z542" s="51"/>
      <c r="AA542" s="51"/>
      <c r="AB542" s="51"/>
      <c r="AC542" s="51"/>
      <c r="AD542" s="51"/>
      <c r="AE542" s="51"/>
    </row>
    <row r="543" spans="11:31" x14ac:dyDescent="0.25">
      <c r="K543" s="51" t="str">
        <f t="shared" si="8"/>
        <v>-</v>
      </c>
      <c r="L543" s="51"/>
      <c r="M543" s="51"/>
      <c r="N543" s="51"/>
      <c r="O543" s="51"/>
      <c r="P543" s="51"/>
      <c r="Q543" s="51"/>
      <c r="R543" s="51"/>
      <c r="S543" s="51"/>
      <c r="T543" s="51"/>
      <c r="U543" s="51"/>
      <c r="V543" s="51"/>
      <c r="W543" s="51"/>
      <c r="X543" s="51"/>
      <c r="Y543" s="51"/>
      <c r="Z543" s="51"/>
      <c r="AA543" s="51"/>
      <c r="AB543" s="51"/>
      <c r="AC543" s="51"/>
      <c r="AD543" s="51"/>
      <c r="AE543" s="51"/>
    </row>
    <row r="544" spans="11:31" x14ac:dyDescent="0.25">
      <c r="K544" s="51" t="str">
        <f t="shared" si="8"/>
        <v>-</v>
      </c>
      <c r="L544" s="51"/>
      <c r="M544" s="51"/>
      <c r="N544" s="51"/>
      <c r="O544" s="51"/>
      <c r="P544" s="51"/>
      <c r="Q544" s="51"/>
      <c r="R544" s="51"/>
      <c r="S544" s="51"/>
      <c r="T544" s="51"/>
      <c r="U544" s="51"/>
      <c r="V544" s="51"/>
      <c r="W544" s="51"/>
      <c r="X544" s="51"/>
      <c r="Y544" s="51"/>
      <c r="Z544" s="51"/>
      <c r="AA544" s="51"/>
      <c r="AB544" s="51"/>
      <c r="AC544" s="51"/>
      <c r="AD544" s="51"/>
      <c r="AE544" s="51"/>
    </row>
    <row r="545" spans="11:31" x14ac:dyDescent="0.25">
      <c r="K545" s="51" t="str">
        <f t="shared" si="8"/>
        <v>-</v>
      </c>
      <c r="L545" s="51"/>
      <c r="M545" s="51"/>
      <c r="N545" s="51"/>
      <c r="O545" s="51"/>
      <c r="P545" s="51"/>
      <c r="Q545" s="51"/>
      <c r="R545" s="51"/>
      <c r="S545" s="51"/>
      <c r="T545" s="51"/>
      <c r="U545" s="51"/>
      <c r="V545" s="51"/>
      <c r="W545" s="51"/>
      <c r="X545" s="51"/>
      <c r="Y545" s="51"/>
      <c r="Z545" s="51"/>
      <c r="AA545" s="51"/>
      <c r="AB545" s="51"/>
      <c r="AC545" s="51"/>
      <c r="AD545" s="51"/>
      <c r="AE545" s="51"/>
    </row>
    <row r="546" spans="11:31" x14ac:dyDescent="0.25">
      <c r="K546" s="51" t="str">
        <f t="shared" si="8"/>
        <v>-</v>
      </c>
      <c r="L546" s="51"/>
      <c r="M546" s="51"/>
      <c r="N546" s="51"/>
      <c r="O546" s="51"/>
      <c r="P546" s="51"/>
      <c r="Q546" s="51"/>
      <c r="R546" s="51"/>
      <c r="S546" s="51"/>
      <c r="T546" s="51"/>
      <c r="U546" s="51"/>
      <c r="V546" s="51"/>
      <c r="W546" s="51"/>
      <c r="X546" s="51"/>
      <c r="Y546" s="51"/>
      <c r="Z546" s="51"/>
      <c r="AA546" s="51"/>
      <c r="AB546" s="51"/>
      <c r="AC546" s="51"/>
      <c r="AD546" s="51"/>
      <c r="AE546" s="51"/>
    </row>
    <row r="547" spans="11:31" x14ac:dyDescent="0.25">
      <c r="K547" s="51" t="str">
        <f t="shared" si="8"/>
        <v>-</v>
      </c>
      <c r="L547" s="51"/>
      <c r="M547" s="51"/>
      <c r="N547" s="51"/>
      <c r="O547" s="51"/>
      <c r="P547" s="51"/>
      <c r="Q547" s="51"/>
      <c r="R547" s="51"/>
      <c r="S547" s="51"/>
      <c r="T547" s="51"/>
      <c r="U547" s="51"/>
      <c r="V547" s="51"/>
      <c r="W547" s="51"/>
      <c r="X547" s="51"/>
      <c r="Y547" s="51"/>
      <c r="Z547" s="51"/>
      <c r="AA547" s="51"/>
      <c r="AB547" s="51"/>
      <c r="AC547" s="51"/>
      <c r="AD547" s="51"/>
      <c r="AE547" s="51"/>
    </row>
    <row r="548" spans="11:31" x14ac:dyDescent="0.25">
      <c r="K548" s="51" t="str">
        <f t="shared" si="8"/>
        <v>-</v>
      </c>
      <c r="L548" s="51"/>
      <c r="M548" s="51"/>
      <c r="N548" s="51"/>
      <c r="O548" s="51"/>
      <c r="P548" s="51"/>
      <c r="Q548" s="51"/>
      <c r="R548" s="51"/>
      <c r="S548" s="51"/>
      <c r="T548" s="51"/>
      <c r="U548" s="51"/>
      <c r="V548" s="51"/>
      <c r="W548" s="51"/>
      <c r="X548" s="51"/>
      <c r="Y548" s="51"/>
      <c r="Z548" s="51"/>
      <c r="AA548" s="51"/>
      <c r="AB548" s="51"/>
      <c r="AC548" s="51"/>
      <c r="AD548" s="51"/>
      <c r="AE548" s="51"/>
    </row>
    <row r="549" spans="11:31" x14ac:dyDescent="0.25">
      <c r="K549" s="51" t="str">
        <f t="shared" si="8"/>
        <v>-</v>
      </c>
      <c r="L549" s="51"/>
      <c r="M549" s="51"/>
      <c r="N549" s="51"/>
      <c r="O549" s="51"/>
      <c r="P549" s="51"/>
      <c r="Q549" s="51"/>
      <c r="R549" s="51"/>
      <c r="S549" s="51"/>
      <c r="T549" s="51"/>
      <c r="U549" s="51"/>
      <c r="V549" s="51"/>
      <c r="W549" s="51"/>
      <c r="X549" s="51"/>
      <c r="Y549" s="51"/>
      <c r="Z549" s="51"/>
      <c r="AA549" s="51"/>
      <c r="AB549" s="51"/>
      <c r="AC549" s="51"/>
      <c r="AD549" s="51"/>
      <c r="AE549" s="51"/>
    </row>
    <row r="550" spans="11:31" x14ac:dyDescent="0.25">
      <c r="K550" s="51" t="str">
        <f t="shared" si="8"/>
        <v>-</v>
      </c>
      <c r="L550" s="51"/>
      <c r="M550" s="51"/>
      <c r="N550" s="51"/>
      <c r="O550" s="51"/>
      <c r="P550" s="51"/>
      <c r="Q550" s="51"/>
      <c r="R550" s="51"/>
      <c r="S550" s="51"/>
      <c r="T550" s="51"/>
      <c r="U550" s="51"/>
      <c r="V550" s="51"/>
      <c r="W550" s="51"/>
      <c r="X550" s="51"/>
      <c r="Y550" s="51"/>
      <c r="Z550" s="51"/>
      <c r="AA550" s="51"/>
      <c r="AB550" s="51"/>
      <c r="AC550" s="51"/>
      <c r="AD550" s="51"/>
      <c r="AE550" s="51"/>
    </row>
    <row r="551" spans="11:31" x14ac:dyDescent="0.25">
      <c r="K551" s="51" t="str">
        <f t="shared" si="8"/>
        <v>-</v>
      </c>
      <c r="L551" s="51"/>
      <c r="M551" s="51"/>
      <c r="N551" s="51"/>
      <c r="O551" s="51"/>
      <c r="P551" s="51"/>
      <c r="Q551" s="51"/>
      <c r="R551" s="51"/>
      <c r="S551" s="51"/>
      <c r="T551" s="51"/>
      <c r="U551" s="51"/>
      <c r="V551" s="51"/>
      <c r="W551" s="51"/>
      <c r="X551" s="51"/>
      <c r="Y551" s="51"/>
      <c r="Z551" s="51"/>
      <c r="AA551" s="51"/>
      <c r="AB551" s="51"/>
      <c r="AC551" s="51"/>
      <c r="AD551" s="51"/>
      <c r="AE551" s="51"/>
    </row>
    <row r="552" spans="11:31" x14ac:dyDescent="0.25">
      <c r="K552" s="51" t="str">
        <f t="shared" si="8"/>
        <v>-</v>
      </c>
      <c r="L552" s="51"/>
      <c r="M552" s="51"/>
      <c r="N552" s="51"/>
      <c r="O552" s="51"/>
      <c r="P552" s="51"/>
      <c r="Q552" s="51"/>
      <c r="R552" s="51"/>
      <c r="S552" s="51"/>
      <c r="T552" s="51"/>
      <c r="U552" s="51"/>
      <c r="V552" s="51"/>
      <c r="W552" s="51"/>
      <c r="X552" s="51"/>
      <c r="Y552" s="51"/>
      <c r="Z552" s="51"/>
      <c r="AA552" s="51"/>
      <c r="AB552" s="51"/>
      <c r="AC552" s="51"/>
      <c r="AD552" s="51"/>
      <c r="AE552" s="51"/>
    </row>
    <row r="553" spans="11:31" x14ac:dyDescent="0.25">
      <c r="K553" s="51" t="str">
        <f t="shared" si="8"/>
        <v>-</v>
      </c>
      <c r="L553" s="51"/>
      <c r="M553" s="51"/>
      <c r="N553" s="51"/>
      <c r="O553" s="51"/>
      <c r="P553" s="51"/>
      <c r="Q553" s="51"/>
      <c r="R553" s="51"/>
      <c r="S553" s="51"/>
      <c r="T553" s="51"/>
      <c r="U553" s="51"/>
      <c r="V553" s="51"/>
      <c r="W553" s="51"/>
      <c r="X553" s="51"/>
      <c r="Y553" s="51"/>
      <c r="Z553" s="51"/>
      <c r="AA553" s="51"/>
      <c r="AB553" s="51"/>
      <c r="AC553" s="51"/>
      <c r="AD553" s="51"/>
      <c r="AE553" s="51"/>
    </row>
    <row r="554" spans="11:31" x14ac:dyDescent="0.25">
      <c r="K554" s="51" t="str">
        <f t="shared" si="8"/>
        <v>-</v>
      </c>
      <c r="L554" s="51"/>
      <c r="M554" s="51"/>
      <c r="N554" s="51"/>
      <c r="O554" s="51"/>
      <c r="P554" s="51"/>
      <c r="Q554" s="51"/>
      <c r="R554" s="51"/>
      <c r="S554" s="51"/>
      <c r="T554" s="51"/>
      <c r="U554" s="51"/>
      <c r="V554" s="51"/>
      <c r="W554" s="51"/>
      <c r="X554" s="51"/>
      <c r="Y554" s="51"/>
      <c r="Z554" s="51"/>
      <c r="AA554" s="51"/>
      <c r="AB554" s="51"/>
      <c r="AC554" s="51"/>
      <c r="AD554" s="51"/>
      <c r="AE554" s="51"/>
    </row>
    <row r="555" spans="11:31" x14ac:dyDescent="0.25">
      <c r="K555" s="51" t="str">
        <f t="shared" si="8"/>
        <v>-</v>
      </c>
      <c r="L555" s="51"/>
      <c r="M555" s="51"/>
      <c r="N555" s="51"/>
      <c r="O555" s="51"/>
      <c r="P555" s="51"/>
      <c r="Q555" s="51"/>
      <c r="R555" s="51"/>
      <c r="S555" s="51"/>
      <c r="T555" s="51"/>
      <c r="U555" s="51"/>
      <c r="V555" s="51"/>
      <c r="W555" s="51"/>
      <c r="X555" s="51"/>
      <c r="Y555" s="51"/>
      <c r="Z555" s="51"/>
      <c r="AA555" s="51"/>
      <c r="AB555" s="51"/>
      <c r="AC555" s="51"/>
      <c r="AD555" s="51"/>
      <c r="AE555" s="51"/>
    </row>
    <row r="556" spans="11:31" x14ac:dyDescent="0.25">
      <c r="K556" s="51" t="str">
        <f t="shared" si="8"/>
        <v>-</v>
      </c>
      <c r="L556" s="51"/>
      <c r="M556" s="51"/>
      <c r="N556" s="51"/>
      <c r="O556" s="51"/>
      <c r="P556" s="51"/>
      <c r="Q556" s="51"/>
      <c r="R556" s="51"/>
      <c r="S556" s="51"/>
      <c r="T556" s="51"/>
      <c r="U556" s="51"/>
      <c r="V556" s="51"/>
      <c r="W556" s="51"/>
      <c r="X556" s="51"/>
      <c r="Y556" s="51"/>
      <c r="Z556" s="51"/>
      <c r="AA556" s="51"/>
      <c r="AB556" s="51"/>
      <c r="AC556" s="51"/>
      <c r="AD556" s="51"/>
      <c r="AE556" s="51"/>
    </row>
    <row r="557" spans="11:31" x14ac:dyDescent="0.25">
      <c r="K557" s="51" t="str">
        <f t="shared" si="8"/>
        <v>-</v>
      </c>
      <c r="L557" s="51"/>
      <c r="M557" s="51"/>
      <c r="N557" s="51"/>
      <c r="O557" s="51"/>
      <c r="P557" s="51"/>
      <c r="Q557" s="51"/>
      <c r="R557" s="51"/>
      <c r="S557" s="51"/>
      <c r="T557" s="51"/>
      <c r="U557" s="51"/>
      <c r="V557" s="51"/>
      <c r="W557" s="51"/>
      <c r="X557" s="51"/>
      <c r="Y557" s="51"/>
      <c r="Z557" s="51"/>
      <c r="AA557" s="51"/>
      <c r="AB557" s="51"/>
      <c r="AC557" s="51"/>
      <c r="AD557" s="51"/>
      <c r="AE557" s="51"/>
    </row>
    <row r="558" spans="11:31" x14ac:dyDescent="0.25">
      <c r="K558" s="51" t="str">
        <f t="shared" si="8"/>
        <v>-</v>
      </c>
      <c r="L558" s="51"/>
      <c r="M558" s="51"/>
      <c r="N558" s="51"/>
      <c r="O558" s="51"/>
      <c r="P558" s="51"/>
      <c r="Q558" s="51"/>
      <c r="R558" s="51"/>
      <c r="S558" s="51"/>
      <c r="T558" s="51"/>
      <c r="U558" s="51"/>
      <c r="V558" s="51"/>
      <c r="W558" s="51"/>
      <c r="X558" s="51"/>
      <c r="Y558" s="51"/>
      <c r="Z558" s="51"/>
      <c r="AA558" s="51"/>
      <c r="AB558" s="51"/>
      <c r="AC558" s="51"/>
      <c r="AD558" s="51"/>
      <c r="AE558" s="51"/>
    </row>
    <row r="559" spans="11:31" x14ac:dyDescent="0.25">
      <c r="K559" s="51" t="str">
        <f t="shared" si="8"/>
        <v>-</v>
      </c>
      <c r="L559" s="51"/>
      <c r="M559" s="51"/>
      <c r="N559" s="51"/>
      <c r="O559" s="51"/>
      <c r="P559" s="51"/>
      <c r="Q559" s="51"/>
      <c r="R559" s="51"/>
      <c r="S559" s="51"/>
      <c r="T559" s="51"/>
      <c r="U559" s="51"/>
      <c r="V559" s="51"/>
      <c r="W559" s="51"/>
      <c r="X559" s="51"/>
      <c r="Y559" s="51"/>
      <c r="Z559" s="51"/>
      <c r="AA559" s="51"/>
      <c r="AB559" s="51"/>
      <c r="AC559" s="51"/>
      <c r="AD559" s="51"/>
      <c r="AE559" s="51"/>
    </row>
    <row r="560" spans="11:31" x14ac:dyDescent="0.25">
      <c r="K560" s="51" t="str">
        <f t="shared" si="8"/>
        <v>-</v>
      </c>
      <c r="L560" s="51"/>
      <c r="M560" s="51"/>
      <c r="N560" s="51"/>
      <c r="O560" s="51"/>
      <c r="P560" s="51"/>
      <c r="Q560" s="51"/>
      <c r="R560" s="51"/>
      <c r="S560" s="51"/>
      <c r="T560" s="51"/>
      <c r="U560" s="51"/>
      <c r="V560" s="51"/>
      <c r="W560" s="51"/>
      <c r="X560" s="51"/>
      <c r="Y560" s="51"/>
      <c r="Z560" s="51"/>
      <c r="AA560" s="51"/>
      <c r="AB560" s="51"/>
      <c r="AC560" s="51"/>
      <c r="AD560" s="51"/>
      <c r="AE560" s="51"/>
    </row>
    <row r="561" spans="11:31" x14ac:dyDescent="0.25">
      <c r="K561" s="51" t="str">
        <f t="shared" si="8"/>
        <v>-</v>
      </c>
      <c r="L561" s="51"/>
      <c r="M561" s="51"/>
      <c r="N561" s="51"/>
      <c r="O561" s="51"/>
      <c r="P561" s="51"/>
      <c r="Q561" s="51"/>
      <c r="R561" s="51"/>
      <c r="S561" s="51"/>
      <c r="T561" s="51"/>
      <c r="U561" s="51"/>
      <c r="V561" s="51"/>
      <c r="W561" s="51"/>
      <c r="X561" s="51"/>
      <c r="Y561" s="51"/>
      <c r="Z561" s="51"/>
      <c r="AA561" s="51"/>
      <c r="AB561" s="51"/>
      <c r="AC561" s="51"/>
      <c r="AD561" s="51"/>
      <c r="AE561" s="51"/>
    </row>
    <row r="562" spans="11:31" x14ac:dyDescent="0.25">
      <c r="K562" s="51" t="str">
        <f t="shared" si="8"/>
        <v>-</v>
      </c>
      <c r="L562" s="51"/>
      <c r="M562" s="51"/>
      <c r="N562" s="51"/>
      <c r="O562" s="51"/>
      <c r="P562" s="51"/>
      <c r="Q562" s="51"/>
      <c r="R562" s="51"/>
      <c r="S562" s="51"/>
      <c r="T562" s="51"/>
      <c r="U562" s="51"/>
      <c r="V562" s="51"/>
      <c r="W562" s="51"/>
      <c r="X562" s="51"/>
      <c r="Y562" s="51"/>
      <c r="Z562" s="51"/>
      <c r="AA562" s="51"/>
      <c r="AB562" s="51"/>
      <c r="AC562" s="51"/>
      <c r="AD562" s="51"/>
      <c r="AE562" s="51"/>
    </row>
    <row r="563" spans="11:31" x14ac:dyDescent="0.25">
      <c r="K563" s="51" t="str">
        <f t="shared" si="8"/>
        <v>-</v>
      </c>
      <c r="L563" s="51"/>
      <c r="M563" s="51"/>
      <c r="N563" s="51"/>
      <c r="O563" s="51"/>
      <c r="P563" s="51"/>
      <c r="Q563" s="51"/>
      <c r="R563" s="51"/>
      <c r="S563" s="51"/>
      <c r="T563" s="51"/>
      <c r="U563" s="51"/>
      <c r="V563" s="51"/>
      <c r="W563" s="51"/>
      <c r="X563" s="51"/>
      <c r="Y563" s="51"/>
      <c r="Z563" s="51"/>
      <c r="AA563" s="51"/>
      <c r="AB563" s="51"/>
      <c r="AC563" s="51"/>
      <c r="AD563" s="51"/>
      <c r="AE563" s="51"/>
    </row>
    <row r="564" spans="11:31" x14ac:dyDescent="0.25">
      <c r="K564" s="51" t="str">
        <f t="shared" si="8"/>
        <v>-</v>
      </c>
      <c r="L564" s="51"/>
      <c r="M564" s="51"/>
      <c r="N564" s="51"/>
      <c r="O564" s="51"/>
      <c r="P564" s="51"/>
      <c r="Q564" s="51"/>
      <c r="R564" s="51"/>
      <c r="S564" s="51"/>
      <c r="T564" s="51"/>
      <c r="U564" s="51"/>
      <c r="V564" s="51"/>
      <c r="W564" s="51"/>
      <c r="X564" s="51"/>
      <c r="Y564" s="51"/>
      <c r="Z564" s="51"/>
      <c r="AA564" s="51"/>
      <c r="AB564" s="51"/>
      <c r="AC564" s="51"/>
      <c r="AD564" s="51"/>
      <c r="AE564" s="51"/>
    </row>
    <row r="565" spans="11:31" x14ac:dyDescent="0.25">
      <c r="K565" s="51" t="str">
        <f t="shared" si="8"/>
        <v>-</v>
      </c>
      <c r="L565" s="51"/>
      <c r="M565" s="51"/>
      <c r="N565" s="51"/>
      <c r="O565" s="51"/>
      <c r="P565" s="51"/>
      <c r="Q565" s="51"/>
      <c r="R565" s="51"/>
      <c r="S565" s="51"/>
      <c r="T565" s="51"/>
      <c r="U565" s="51"/>
      <c r="V565" s="51"/>
      <c r="W565" s="51"/>
      <c r="X565" s="51"/>
      <c r="Y565" s="51"/>
      <c r="Z565" s="51"/>
      <c r="AA565" s="51"/>
      <c r="AB565" s="51"/>
      <c r="AC565" s="51"/>
      <c r="AD565" s="51"/>
      <c r="AE565" s="51"/>
    </row>
    <row r="566" spans="11:31" x14ac:dyDescent="0.25">
      <c r="K566" s="51" t="str">
        <f t="shared" si="8"/>
        <v>-</v>
      </c>
      <c r="L566" s="51"/>
      <c r="M566" s="51"/>
      <c r="N566" s="51"/>
      <c r="O566" s="51"/>
      <c r="P566" s="51"/>
      <c r="Q566" s="51"/>
      <c r="R566" s="51"/>
      <c r="S566" s="51"/>
      <c r="T566" s="51"/>
      <c r="U566" s="51"/>
      <c r="V566" s="51"/>
      <c r="W566" s="51"/>
      <c r="X566" s="51"/>
      <c r="Y566" s="51"/>
      <c r="Z566" s="51"/>
      <c r="AA566" s="51"/>
      <c r="AB566" s="51"/>
      <c r="AC566" s="51"/>
      <c r="AD566" s="51"/>
      <c r="AE566" s="51"/>
    </row>
    <row r="567" spans="11:31" x14ac:dyDescent="0.25">
      <c r="K567" s="51" t="str">
        <f t="shared" si="8"/>
        <v>-</v>
      </c>
      <c r="L567" s="51"/>
      <c r="M567" s="51"/>
      <c r="N567" s="51"/>
      <c r="O567" s="51"/>
      <c r="P567" s="51"/>
      <c r="Q567" s="51"/>
      <c r="R567" s="51"/>
      <c r="S567" s="51"/>
      <c r="T567" s="51"/>
      <c r="U567" s="51"/>
      <c r="V567" s="51"/>
      <c r="W567" s="51"/>
      <c r="X567" s="51"/>
      <c r="Y567" s="51"/>
      <c r="Z567" s="51"/>
      <c r="AA567" s="51"/>
      <c r="AB567" s="51"/>
      <c r="AC567" s="51"/>
      <c r="AD567" s="51"/>
      <c r="AE567" s="51"/>
    </row>
    <row r="568" spans="11:31" x14ac:dyDescent="0.25">
      <c r="K568" s="51" t="str">
        <f t="shared" si="8"/>
        <v>-</v>
      </c>
      <c r="L568" s="51"/>
      <c r="M568" s="51"/>
      <c r="N568" s="51"/>
      <c r="O568" s="51"/>
      <c r="P568" s="51"/>
      <c r="Q568" s="51"/>
      <c r="R568" s="51"/>
      <c r="S568" s="51"/>
      <c r="T568" s="51"/>
      <c r="U568" s="51"/>
      <c r="V568" s="51"/>
      <c r="W568" s="51"/>
      <c r="X568" s="51"/>
      <c r="Y568" s="51"/>
      <c r="Z568" s="51"/>
      <c r="AA568" s="51"/>
      <c r="AB568" s="51"/>
      <c r="AC568" s="51"/>
      <c r="AD568" s="51"/>
      <c r="AE568" s="51"/>
    </row>
    <row r="569" spans="11:31" x14ac:dyDescent="0.25">
      <c r="K569" s="51" t="str">
        <f t="shared" si="8"/>
        <v>-</v>
      </c>
      <c r="L569" s="51"/>
      <c r="M569" s="51"/>
      <c r="N569" s="51"/>
      <c r="O569" s="51"/>
      <c r="P569" s="51"/>
      <c r="Q569" s="51"/>
      <c r="R569" s="51"/>
      <c r="S569" s="51"/>
      <c r="T569" s="51"/>
      <c r="U569" s="51"/>
      <c r="V569" s="51"/>
      <c r="W569" s="51"/>
      <c r="X569" s="51"/>
      <c r="Y569" s="51"/>
      <c r="Z569" s="51"/>
      <c r="AA569" s="51"/>
      <c r="AB569" s="51"/>
      <c r="AC569" s="51"/>
      <c r="AD569" s="51"/>
      <c r="AE569" s="51"/>
    </row>
    <row r="570" spans="11:31" x14ac:dyDescent="0.25">
      <c r="K570" s="51" t="str">
        <f t="shared" si="8"/>
        <v>-</v>
      </c>
      <c r="L570" s="51"/>
      <c r="M570" s="51"/>
      <c r="N570" s="51"/>
      <c r="O570" s="51"/>
      <c r="P570" s="51"/>
      <c r="Q570" s="51"/>
      <c r="R570" s="51"/>
      <c r="S570" s="51"/>
      <c r="T570" s="51"/>
      <c r="U570" s="51"/>
      <c r="V570" s="51"/>
      <c r="W570" s="51"/>
      <c r="X570" s="51"/>
      <c r="Y570" s="51"/>
      <c r="Z570" s="51"/>
      <c r="AA570" s="51"/>
      <c r="AB570" s="51"/>
      <c r="AC570" s="51"/>
      <c r="AD570" s="51"/>
      <c r="AE570" s="51"/>
    </row>
    <row r="571" spans="11:31" x14ac:dyDescent="0.25">
      <c r="K571" s="51" t="str">
        <f t="shared" si="8"/>
        <v>-</v>
      </c>
      <c r="L571" s="51"/>
      <c r="M571" s="51"/>
      <c r="N571" s="51"/>
      <c r="O571" s="51"/>
      <c r="P571" s="51"/>
      <c r="Q571" s="51"/>
      <c r="R571" s="51"/>
      <c r="S571" s="51"/>
      <c r="T571" s="51"/>
      <c r="U571" s="51"/>
      <c r="V571" s="51"/>
      <c r="W571" s="51"/>
      <c r="X571" s="51"/>
      <c r="Y571" s="51"/>
      <c r="Z571" s="51"/>
      <c r="AA571" s="51"/>
      <c r="AB571" s="51"/>
      <c r="AC571" s="51"/>
      <c r="AD571" s="51"/>
      <c r="AE571" s="51"/>
    </row>
    <row r="572" spans="11:31" x14ac:dyDescent="0.25">
      <c r="K572" s="51" t="str">
        <f t="shared" si="8"/>
        <v>-</v>
      </c>
      <c r="L572" s="51"/>
      <c r="M572" s="51"/>
      <c r="N572" s="51"/>
      <c r="O572" s="51"/>
      <c r="P572" s="51"/>
      <c r="Q572" s="51"/>
      <c r="R572" s="51"/>
      <c r="S572" s="51"/>
      <c r="T572" s="51"/>
      <c r="U572" s="51"/>
      <c r="V572" s="51"/>
      <c r="W572" s="51"/>
      <c r="X572" s="51"/>
      <c r="Y572" s="51"/>
      <c r="Z572" s="51"/>
      <c r="AA572" s="51"/>
      <c r="AB572" s="51"/>
      <c r="AC572" s="51"/>
      <c r="AD572" s="51"/>
      <c r="AE572" s="51"/>
    </row>
    <row r="573" spans="11:31" x14ac:dyDescent="0.25">
      <c r="K573" s="51" t="str">
        <f t="shared" si="8"/>
        <v>-</v>
      </c>
      <c r="L573" s="51"/>
      <c r="M573" s="51"/>
      <c r="N573" s="51"/>
      <c r="O573" s="51"/>
      <c r="P573" s="51"/>
      <c r="Q573" s="51"/>
      <c r="R573" s="51"/>
      <c r="S573" s="51"/>
      <c r="T573" s="51"/>
      <c r="U573" s="51"/>
      <c r="V573" s="51"/>
      <c r="W573" s="51"/>
      <c r="X573" s="51"/>
      <c r="Y573" s="51"/>
      <c r="Z573" s="51"/>
      <c r="AA573" s="51"/>
      <c r="AB573" s="51"/>
      <c r="AC573" s="51"/>
      <c r="AD573" s="51"/>
      <c r="AE573" s="51"/>
    </row>
    <row r="574" spans="11:31" x14ac:dyDescent="0.25">
      <c r="K574" s="51" t="str">
        <f t="shared" si="8"/>
        <v>-</v>
      </c>
      <c r="L574" s="51"/>
      <c r="M574" s="51"/>
      <c r="N574" s="51"/>
      <c r="O574" s="51"/>
      <c r="P574" s="51"/>
      <c r="Q574" s="51"/>
      <c r="R574" s="51"/>
      <c r="S574" s="51"/>
      <c r="T574" s="51"/>
      <c r="U574" s="51"/>
      <c r="V574" s="51"/>
      <c r="W574" s="51"/>
      <c r="X574" s="51"/>
      <c r="Y574" s="51"/>
      <c r="Z574" s="51"/>
      <c r="AA574" s="51"/>
      <c r="AB574" s="51"/>
      <c r="AC574" s="51"/>
      <c r="AD574" s="51"/>
      <c r="AE574" s="51"/>
    </row>
    <row r="575" spans="11:31" x14ac:dyDescent="0.25">
      <c r="K575" s="51" t="str">
        <f t="shared" si="8"/>
        <v>-</v>
      </c>
      <c r="L575" s="51"/>
      <c r="M575" s="51"/>
      <c r="N575" s="51"/>
      <c r="O575" s="51"/>
      <c r="P575" s="51"/>
      <c r="Q575" s="51"/>
      <c r="R575" s="51"/>
      <c r="S575" s="51"/>
      <c r="T575" s="51"/>
      <c r="U575" s="51"/>
      <c r="V575" s="51"/>
      <c r="W575" s="51"/>
      <c r="X575" s="51"/>
      <c r="Y575" s="51"/>
      <c r="Z575" s="51"/>
      <c r="AA575" s="51"/>
      <c r="AB575" s="51"/>
      <c r="AC575" s="51"/>
      <c r="AD575" s="51"/>
      <c r="AE575" s="51"/>
    </row>
    <row r="576" spans="11:31" x14ac:dyDescent="0.25">
      <c r="K576" s="51" t="str">
        <f t="shared" si="8"/>
        <v>-</v>
      </c>
      <c r="L576" s="51"/>
      <c r="M576" s="51"/>
      <c r="N576" s="51"/>
      <c r="O576" s="51"/>
      <c r="P576" s="51"/>
      <c r="Q576" s="51"/>
      <c r="R576" s="51"/>
      <c r="S576" s="51"/>
      <c r="T576" s="51"/>
      <c r="U576" s="51"/>
      <c r="V576" s="51"/>
      <c r="W576" s="51"/>
      <c r="X576" s="51"/>
      <c r="Y576" s="51"/>
      <c r="Z576" s="51"/>
      <c r="AA576" s="51"/>
      <c r="AB576" s="51"/>
      <c r="AC576" s="51"/>
      <c r="AD576" s="51"/>
      <c r="AE576" s="51"/>
    </row>
    <row r="577" spans="11:31" x14ac:dyDescent="0.25">
      <c r="K577" s="51" t="str">
        <f t="shared" ref="K577:K640" si="9">CONCATENATE(H577,"-",I577)</f>
        <v>-</v>
      </c>
      <c r="L577" s="51"/>
      <c r="M577" s="51"/>
      <c r="N577" s="51"/>
      <c r="O577" s="51"/>
      <c r="P577" s="51"/>
      <c r="Q577" s="51"/>
      <c r="R577" s="51"/>
      <c r="S577" s="51"/>
      <c r="T577" s="51"/>
      <c r="U577" s="51"/>
      <c r="V577" s="51"/>
      <c r="W577" s="51"/>
      <c r="X577" s="51"/>
      <c r="Y577" s="51"/>
      <c r="Z577" s="51"/>
      <c r="AA577" s="51"/>
      <c r="AB577" s="51"/>
      <c r="AC577" s="51"/>
      <c r="AD577" s="51"/>
      <c r="AE577" s="51"/>
    </row>
    <row r="578" spans="11:31" x14ac:dyDescent="0.25">
      <c r="K578" s="51" t="str">
        <f t="shared" si="9"/>
        <v>-</v>
      </c>
      <c r="L578" s="51"/>
      <c r="M578" s="51"/>
      <c r="N578" s="51"/>
      <c r="O578" s="51"/>
      <c r="P578" s="51"/>
      <c r="Q578" s="51"/>
      <c r="R578" s="51"/>
      <c r="S578" s="51"/>
      <c r="T578" s="51"/>
      <c r="U578" s="51"/>
      <c r="V578" s="51"/>
      <c r="W578" s="51"/>
      <c r="X578" s="51"/>
      <c r="Y578" s="51"/>
      <c r="Z578" s="51"/>
      <c r="AA578" s="51"/>
      <c r="AB578" s="51"/>
      <c r="AC578" s="51"/>
      <c r="AD578" s="51"/>
      <c r="AE578" s="51"/>
    </row>
    <row r="579" spans="11:31" x14ac:dyDescent="0.25">
      <c r="K579" s="51" t="str">
        <f t="shared" si="9"/>
        <v>-</v>
      </c>
      <c r="L579" s="51"/>
      <c r="M579" s="51"/>
      <c r="N579" s="51"/>
      <c r="O579" s="51"/>
      <c r="P579" s="51"/>
      <c r="Q579" s="51"/>
      <c r="R579" s="51"/>
      <c r="S579" s="51"/>
      <c r="T579" s="51"/>
      <c r="U579" s="51"/>
      <c r="V579" s="51"/>
      <c r="W579" s="51"/>
      <c r="X579" s="51"/>
      <c r="Y579" s="51"/>
      <c r="Z579" s="51"/>
      <c r="AA579" s="51"/>
      <c r="AB579" s="51"/>
      <c r="AC579" s="51"/>
      <c r="AD579" s="51"/>
      <c r="AE579" s="51"/>
    </row>
    <row r="580" spans="11:31" x14ac:dyDescent="0.25">
      <c r="K580" s="51" t="str">
        <f t="shared" si="9"/>
        <v>-</v>
      </c>
      <c r="L580" s="51"/>
      <c r="M580" s="51"/>
      <c r="N580" s="51"/>
      <c r="O580" s="51"/>
      <c r="P580" s="51"/>
      <c r="Q580" s="51"/>
      <c r="R580" s="51"/>
      <c r="S580" s="51"/>
      <c r="T580" s="51"/>
      <c r="U580" s="51"/>
      <c r="V580" s="51"/>
      <c r="W580" s="51"/>
      <c r="X580" s="51"/>
      <c r="Y580" s="51"/>
      <c r="Z580" s="51"/>
      <c r="AA580" s="51"/>
      <c r="AB580" s="51"/>
      <c r="AC580" s="51"/>
      <c r="AD580" s="51"/>
      <c r="AE580" s="51"/>
    </row>
    <row r="581" spans="11:31" x14ac:dyDescent="0.25">
      <c r="K581" s="51" t="str">
        <f t="shared" si="9"/>
        <v>-</v>
      </c>
      <c r="L581" s="51"/>
      <c r="M581" s="51"/>
      <c r="N581" s="51"/>
      <c r="O581" s="51"/>
      <c r="P581" s="51"/>
      <c r="Q581" s="51"/>
      <c r="R581" s="51"/>
      <c r="S581" s="51"/>
      <c r="T581" s="51"/>
      <c r="U581" s="51"/>
      <c r="V581" s="51"/>
      <c r="W581" s="51"/>
      <c r="X581" s="51"/>
      <c r="Y581" s="51"/>
      <c r="Z581" s="51"/>
      <c r="AA581" s="51"/>
      <c r="AB581" s="51"/>
      <c r="AC581" s="51"/>
      <c r="AD581" s="51"/>
      <c r="AE581" s="51"/>
    </row>
    <row r="582" spans="11:31" x14ac:dyDescent="0.25">
      <c r="K582" s="51" t="str">
        <f t="shared" si="9"/>
        <v>-</v>
      </c>
      <c r="L582" s="51"/>
      <c r="M582" s="51"/>
      <c r="N582" s="51"/>
      <c r="O582" s="51"/>
      <c r="P582" s="51"/>
      <c r="Q582" s="51"/>
      <c r="R582" s="51"/>
      <c r="S582" s="51"/>
      <c r="T582" s="51"/>
      <c r="U582" s="51"/>
      <c r="V582" s="51"/>
      <c r="W582" s="51"/>
      <c r="X582" s="51"/>
      <c r="Y582" s="51"/>
      <c r="Z582" s="51"/>
      <c r="AA582" s="51"/>
      <c r="AB582" s="51"/>
      <c r="AC582" s="51"/>
      <c r="AD582" s="51"/>
      <c r="AE582" s="51"/>
    </row>
    <row r="583" spans="11:31" x14ac:dyDescent="0.25">
      <c r="K583" s="51" t="str">
        <f t="shared" si="9"/>
        <v>-</v>
      </c>
      <c r="L583" s="51"/>
      <c r="M583" s="51"/>
      <c r="N583" s="51"/>
      <c r="O583" s="51"/>
      <c r="P583" s="51"/>
      <c r="Q583" s="51"/>
      <c r="R583" s="51"/>
      <c r="S583" s="51"/>
      <c r="T583" s="51"/>
      <c r="U583" s="51"/>
      <c r="V583" s="51"/>
      <c r="W583" s="51"/>
      <c r="X583" s="51"/>
      <c r="Y583" s="51"/>
      <c r="Z583" s="51"/>
      <c r="AA583" s="51"/>
      <c r="AB583" s="51"/>
      <c r="AC583" s="51"/>
      <c r="AD583" s="51"/>
      <c r="AE583" s="51"/>
    </row>
    <row r="584" spans="11:31" x14ac:dyDescent="0.25">
      <c r="K584" s="51" t="str">
        <f t="shared" si="9"/>
        <v>-</v>
      </c>
      <c r="L584" s="51"/>
      <c r="M584" s="51"/>
      <c r="N584" s="51"/>
      <c r="O584" s="51"/>
      <c r="P584" s="51"/>
      <c r="Q584" s="51"/>
      <c r="R584" s="51"/>
      <c r="S584" s="51"/>
      <c r="T584" s="51"/>
      <c r="U584" s="51"/>
      <c r="V584" s="51"/>
      <c r="W584" s="51"/>
      <c r="X584" s="51"/>
      <c r="Y584" s="51"/>
      <c r="Z584" s="51"/>
      <c r="AA584" s="51"/>
      <c r="AB584" s="51"/>
      <c r="AC584" s="51"/>
      <c r="AD584" s="51"/>
      <c r="AE584" s="51"/>
    </row>
    <row r="585" spans="11:31" x14ac:dyDescent="0.25">
      <c r="K585" s="51" t="str">
        <f t="shared" si="9"/>
        <v>-</v>
      </c>
      <c r="L585" s="51"/>
      <c r="M585" s="51"/>
      <c r="N585" s="51"/>
      <c r="O585" s="51"/>
      <c r="P585" s="51"/>
      <c r="Q585" s="51"/>
      <c r="R585" s="51"/>
      <c r="S585" s="51"/>
      <c r="T585" s="51"/>
      <c r="U585" s="51"/>
      <c r="V585" s="51"/>
      <c r="W585" s="51"/>
      <c r="X585" s="51"/>
      <c r="Y585" s="51"/>
      <c r="Z585" s="51"/>
      <c r="AA585" s="51"/>
      <c r="AB585" s="51"/>
      <c r="AC585" s="51"/>
      <c r="AD585" s="51"/>
      <c r="AE585" s="51"/>
    </row>
    <row r="586" spans="11:31" x14ac:dyDescent="0.25">
      <c r="K586" s="51" t="str">
        <f t="shared" si="9"/>
        <v>-</v>
      </c>
      <c r="L586" s="51"/>
      <c r="M586" s="51"/>
      <c r="N586" s="51"/>
      <c r="O586" s="51"/>
      <c r="P586" s="51"/>
      <c r="Q586" s="51"/>
      <c r="R586" s="51"/>
      <c r="S586" s="51"/>
      <c r="T586" s="51"/>
      <c r="U586" s="51"/>
      <c r="V586" s="51"/>
      <c r="W586" s="51"/>
      <c r="X586" s="51"/>
      <c r="Y586" s="51"/>
      <c r="Z586" s="51"/>
      <c r="AA586" s="51"/>
      <c r="AB586" s="51"/>
      <c r="AC586" s="51"/>
      <c r="AD586" s="51"/>
      <c r="AE586" s="51"/>
    </row>
    <row r="587" spans="11:31" x14ac:dyDescent="0.25">
      <c r="K587" s="51" t="str">
        <f t="shared" si="9"/>
        <v>-</v>
      </c>
      <c r="L587" s="51"/>
      <c r="M587" s="51"/>
      <c r="N587" s="51"/>
      <c r="O587" s="51"/>
      <c r="P587" s="51"/>
      <c r="Q587" s="51"/>
      <c r="R587" s="51"/>
      <c r="S587" s="51"/>
      <c r="T587" s="51"/>
      <c r="U587" s="51"/>
      <c r="V587" s="51"/>
      <c r="W587" s="51"/>
      <c r="X587" s="51"/>
      <c r="Y587" s="51"/>
      <c r="Z587" s="51"/>
      <c r="AA587" s="51"/>
      <c r="AB587" s="51"/>
      <c r="AC587" s="51"/>
      <c r="AD587" s="51"/>
      <c r="AE587" s="51"/>
    </row>
    <row r="588" spans="11:31" x14ac:dyDescent="0.25">
      <c r="K588" s="51" t="str">
        <f t="shared" si="9"/>
        <v>-</v>
      </c>
      <c r="L588" s="51"/>
      <c r="M588" s="51"/>
      <c r="N588" s="51"/>
      <c r="O588" s="51"/>
      <c r="P588" s="51"/>
      <c r="Q588" s="51"/>
      <c r="R588" s="51"/>
      <c r="S588" s="51"/>
      <c r="T588" s="51"/>
      <c r="U588" s="51"/>
      <c r="V588" s="51"/>
      <c r="W588" s="51"/>
      <c r="X588" s="51"/>
      <c r="Y588" s="51"/>
      <c r="Z588" s="51"/>
      <c r="AA588" s="51"/>
      <c r="AB588" s="51"/>
      <c r="AC588" s="51"/>
      <c r="AD588" s="51"/>
      <c r="AE588" s="51"/>
    </row>
    <row r="589" spans="11:31" x14ac:dyDescent="0.25">
      <c r="K589" s="51" t="str">
        <f t="shared" si="9"/>
        <v>-</v>
      </c>
      <c r="L589" s="51"/>
      <c r="M589" s="51"/>
      <c r="N589" s="51"/>
      <c r="O589" s="51"/>
      <c r="P589" s="51"/>
      <c r="Q589" s="51"/>
      <c r="R589" s="51"/>
      <c r="S589" s="51"/>
      <c r="T589" s="51"/>
      <c r="U589" s="51"/>
      <c r="V589" s="51"/>
      <c r="W589" s="51"/>
      <c r="X589" s="51"/>
      <c r="Y589" s="51"/>
      <c r="Z589" s="51"/>
      <c r="AA589" s="51"/>
      <c r="AB589" s="51"/>
      <c r="AC589" s="51"/>
      <c r="AD589" s="51"/>
      <c r="AE589" s="51"/>
    </row>
    <row r="590" spans="11:31" x14ac:dyDescent="0.25">
      <c r="K590" s="51" t="str">
        <f t="shared" si="9"/>
        <v>-</v>
      </c>
      <c r="L590" s="51"/>
      <c r="M590" s="51"/>
      <c r="N590" s="51"/>
      <c r="O590" s="51"/>
      <c r="P590" s="51"/>
      <c r="Q590" s="51"/>
      <c r="R590" s="51"/>
      <c r="S590" s="51"/>
      <c r="T590" s="51"/>
      <c r="U590" s="51"/>
      <c r="V590" s="51"/>
      <c r="W590" s="51"/>
      <c r="X590" s="51"/>
      <c r="Y590" s="51"/>
      <c r="Z590" s="51"/>
      <c r="AA590" s="51"/>
      <c r="AB590" s="51"/>
      <c r="AC590" s="51"/>
      <c r="AD590" s="51"/>
      <c r="AE590" s="51"/>
    </row>
    <row r="591" spans="11:31" x14ac:dyDescent="0.25">
      <c r="K591" s="51" t="str">
        <f t="shared" si="9"/>
        <v>-</v>
      </c>
      <c r="L591" s="51"/>
      <c r="M591" s="51"/>
      <c r="N591" s="51"/>
      <c r="O591" s="51"/>
      <c r="P591" s="51"/>
      <c r="Q591" s="51"/>
      <c r="R591" s="51"/>
      <c r="S591" s="51"/>
      <c r="T591" s="51"/>
      <c r="U591" s="51"/>
      <c r="V591" s="51"/>
      <c r="W591" s="51"/>
      <c r="X591" s="51"/>
      <c r="Y591" s="51"/>
      <c r="Z591" s="51"/>
      <c r="AA591" s="51"/>
      <c r="AB591" s="51"/>
      <c r="AC591" s="51"/>
      <c r="AD591" s="51"/>
      <c r="AE591" s="51"/>
    </row>
    <row r="592" spans="11:31" x14ac:dyDescent="0.25">
      <c r="K592" s="51" t="str">
        <f t="shared" si="9"/>
        <v>-</v>
      </c>
      <c r="L592" s="51"/>
      <c r="M592" s="51"/>
      <c r="N592" s="51"/>
      <c r="O592" s="51"/>
      <c r="P592" s="51"/>
      <c r="Q592" s="51"/>
      <c r="R592" s="51"/>
      <c r="S592" s="51"/>
      <c r="T592" s="51"/>
      <c r="U592" s="51"/>
      <c r="V592" s="51"/>
      <c r="W592" s="51"/>
      <c r="X592" s="51"/>
      <c r="Y592" s="51"/>
      <c r="Z592" s="51"/>
      <c r="AA592" s="51"/>
      <c r="AB592" s="51"/>
      <c r="AC592" s="51"/>
      <c r="AD592" s="51"/>
      <c r="AE592" s="51"/>
    </row>
    <row r="593" spans="11:31" x14ac:dyDescent="0.25">
      <c r="K593" s="51" t="str">
        <f t="shared" si="9"/>
        <v>-</v>
      </c>
      <c r="L593" s="51"/>
      <c r="M593" s="51"/>
      <c r="N593" s="51"/>
      <c r="O593" s="51"/>
      <c r="P593" s="51"/>
      <c r="Q593" s="51"/>
      <c r="R593" s="51"/>
      <c r="S593" s="51"/>
      <c r="T593" s="51"/>
      <c r="U593" s="51"/>
      <c r="V593" s="51"/>
      <c r="W593" s="51"/>
      <c r="X593" s="51"/>
      <c r="Y593" s="51"/>
      <c r="Z593" s="51"/>
      <c r="AA593" s="51"/>
      <c r="AB593" s="51"/>
      <c r="AC593" s="51"/>
      <c r="AD593" s="51"/>
      <c r="AE593" s="51"/>
    </row>
    <row r="594" spans="11:31" x14ac:dyDescent="0.25">
      <c r="K594" s="51" t="str">
        <f t="shared" si="9"/>
        <v>-</v>
      </c>
      <c r="L594" s="51"/>
      <c r="M594" s="51"/>
      <c r="N594" s="51"/>
      <c r="O594" s="51"/>
      <c r="P594" s="51"/>
      <c r="Q594" s="51"/>
      <c r="R594" s="51"/>
      <c r="S594" s="51"/>
      <c r="T594" s="51"/>
      <c r="U594" s="51"/>
      <c r="V594" s="51"/>
      <c r="W594" s="51"/>
      <c r="X594" s="51"/>
      <c r="Y594" s="51"/>
      <c r="Z594" s="51"/>
      <c r="AA594" s="51"/>
      <c r="AB594" s="51"/>
      <c r="AC594" s="51"/>
      <c r="AD594" s="51"/>
      <c r="AE594" s="51"/>
    </row>
    <row r="595" spans="11:31" x14ac:dyDescent="0.25">
      <c r="K595" s="51" t="str">
        <f t="shared" si="9"/>
        <v>-</v>
      </c>
      <c r="L595" s="51"/>
      <c r="M595" s="51"/>
      <c r="N595" s="51"/>
      <c r="O595" s="51"/>
      <c r="P595" s="51"/>
      <c r="Q595" s="51"/>
      <c r="R595" s="51"/>
      <c r="S595" s="51"/>
      <c r="T595" s="51"/>
      <c r="U595" s="51"/>
      <c r="V595" s="51"/>
      <c r="W595" s="51"/>
      <c r="X595" s="51"/>
      <c r="Y595" s="51"/>
      <c r="Z595" s="51"/>
      <c r="AA595" s="51"/>
      <c r="AB595" s="51"/>
      <c r="AC595" s="51"/>
      <c r="AD595" s="51"/>
      <c r="AE595" s="51"/>
    </row>
    <row r="596" spans="11:31" x14ac:dyDescent="0.25">
      <c r="K596" s="51" t="str">
        <f t="shared" si="9"/>
        <v>-</v>
      </c>
      <c r="L596" s="51"/>
      <c r="M596" s="51"/>
      <c r="N596" s="51"/>
      <c r="O596" s="51"/>
      <c r="P596" s="51"/>
      <c r="Q596" s="51"/>
      <c r="R596" s="51"/>
      <c r="S596" s="51"/>
      <c r="T596" s="51"/>
      <c r="U596" s="51"/>
      <c r="V596" s="51"/>
      <c r="W596" s="51"/>
      <c r="X596" s="51"/>
      <c r="Y596" s="51"/>
      <c r="Z596" s="51"/>
      <c r="AA596" s="51"/>
      <c r="AB596" s="51"/>
      <c r="AC596" s="51"/>
      <c r="AD596" s="51"/>
      <c r="AE596" s="51"/>
    </row>
    <row r="597" spans="11:31" x14ac:dyDescent="0.25">
      <c r="K597" s="51" t="str">
        <f t="shared" si="9"/>
        <v>-</v>
      </c>
      <c r="L597" s="51"/>
      <c r="M597" s="51"/>
      <c r="N597" s="51"/>
      <c r="O597" s="51"/>
      <c r="P597" s="51"/>
      <c r="Q597" s="51"/>
      <c r="R597" s="51"/>
      <c r="S597" s="51"/>
      <c r="T597" s="51"/>
      <c r="U597" s="51"/>
      <c r="V597" s="51"/>
      <c r="W597" s="51"/>
      <c r="X597" s="51"/>
      <c r="Y597" s="51"/>
      <c r="Z597" s="51"/>
      <c r="AA597" s="51"/>
      <c r="AB597" s="51"/>
      <c r="AC597" s="51"/>
      <c r="AD597" s="51"/>
      <c r="AE597" s="51"/>
    </row>
    <row r="598" spans="11:31" x14ac:dyDescent="0.25">
      <c r="K598" s="51" t="str">
        <f t="shared" si="9"/>
        <v>-</v>
      </c>
      <c r="L598" s="51"/>
      <c r="M598" s="51"/>
      <c r="N598" s="51"/>
      <c r="O598" s="51"/>
      <c r="P598" s="51"/>
      <c r="Q598" s="51"/>
      <c r="R598" s="51"/>
      <c r="S598" s="51"/>
      <c r="T598" s="51"/>
      <c r="U598" s="51"/>
      <c r="V598" s="51"/>
      <c r="W598" s="51"/>
      <c r="X598" s="51"/>
      <c r="Y598" s="51"/>
      <c r="Z598" s="51"/>
      <c r="AA598" s="51"/>
      <c r="AB598" s="51"/>
      <c r="AC598" s="51"/>
      <c r="AD598" s="51"/>
      <c r="AE598" s="51"/>
    </row>
    <row r="599" spans="11:31" x14ac:dyDescent="0.25">
      <c r="K599" s="51" t="str">
        <f t="shared" si="9"/>
        <v>-</v>
      </c>
      <c r="L599" s="51"/>
      <c r="M599" s="51"/>
      <c r="N599" s="51"/>
      <c r="O599" s="51"/>
      <c r="P599" s="51"/>
      <c r="Q599" s="51"/>
      <c r="R599" s="51"/>
      <c r="S599" s="51"/>
      <c r="T599" s="51"/>
      <c r="U599" s="51"/>
      <c r="V599" s="51"/>
      <c r="W599" s="51"/>
      <c r="X599" s="51"/>
      <c r="Y599" s="51"/>
      <c r="Z599" s="51"/>
      <c r="AA599" s="51"/>
      <c r="AB599" s="51"/>
      <c r="AC599" s="51"/>
      <c r="AD599" s="51"/>
      <c r="AE599" s="51"/>
    </row>
    <row r="600" spans="11:31" x14ac:dyDescent="0.25">
      <c r="K600" s="51" t="str">
        <f t="shared" si="9"/>
        <v>-</v>
      </c>
      <c r="L600" s="51"/>
      <c r="M600" s="51"/>
      <c r="N600" s="51"/>
      <c r="O600" s="51"/>
      <c r="P600" s="51"/>
      <c r="Q600" s="51"/>
      <c r="R600" s="51"/>
      <c r="S600" s="51"/>
      <c r="T600" s="51"/>
      <c r="U600" s="51"/>
      <c r="V600" s="51"/>
      <c r="W600" s="51"/>
      <c r="X600" s="51"/>
      <c r="Y600" s="51"/>
      <c r="Z600" s="51"/>
      <c r="AA600" s="51"/>
      <c r="AB600" s="51"/>
      <c r="AC600" s="51"/>
      <c r="AD600" s="51"/>
      <c r="AE600" s="51"/>
    </row>
    <row r="601" spans="11:31" x14ac:dyDescent="0.25">
      <c r="K601" s="51" t="str">
        <f t="shared" si="9"/>
        <v>-</v>
      </c>
      <c r="L601" s="51"/>
      <c r="M601" s="51"/>
      <c r="N601" s="51"/>
      <c r="O601" s="51"/>
      <c r="P601" s="51"/>
      <c r="Q601" s="51"/>
      <c r="R601" s="51"/>
      <c r="S601" s="51"/>
      <c r="T601" s="51"/>
      <c r="U601" s="51"/>
      <c r="V601" s="51"/>
      <c r="W601" s="51"/>
      <c r="X601" s="51"/>
      <c r="Y601" s="51"/>
      <c r="Z601" s="51"/>
      <c r="AA601" s="51"/>
      <c r="AB601" s="51"/>
      <c r="AC601" s="51"/>
      <c r="AD601" s="51"/>
      <c r="AE601" s="51"/>
    </row>
    <row r="602" spans="11:31" x14ac:dyDescent="0.25">
      <c r="K602" s="51" t="str">
        <f t="shared" si="9"/>
        <v>-</v>
      </c>
      <c r="L602" s="51"/>
      <c r="M602" s="51"/>
      <c r="N602" s="51"/>
      <c r="O602" s="51"/>
      <c r="P602" s="51"/>
      <c r="Q602" s="51"/>
      <c r="R602" s="51"/>
      <c r="S602" s="51"/>
      <c r="T602" s="51"/>
      <c r="U602" s="51"/>
      <c r="V602" s="51"/>
      <c r="W602" s="51"/>
      <c r="X602" s="51"/>
      <c r="Y602" s="51"/>
      <c r="Z602" s="51"/>
      <c r="AA602" s="51"/>
      <c r="AB602" s="51"/>
      <c r="AC602" s="51"/>
      <c r="AD602" s="51"/>
      <c r="AE602" s="51"/>
    </row>
    <row r="603" spans="11:31" x14ac:dyDescent="0.25">
      <c r="K603" s="51" t="str">
        <f t="shared" si="9"/>
        <v>-</v>
      </c>
      <c r="L603" s="51"/>
      <c r="M603" s="51"/>
      <c r="N603" s="51"/>
      <c r="O603" s="51"/>
      <c r="P603" s="51"/>
      <c r="Q603" s="51"/>
      <c r="R603" s="51"/>
      <c r="S603" s="51"/>
      <c r="T603" s="51"/>
      <c r="U603" s="51"/>
      <c r="V603" s="51"/>
      <c r="W603" s="51"/>
      <c r="X603" s="51"/>
      <c r="Y603" s="51"/>
      <c r="Z603" s="51"/>
      <c r="AA603" s="51"/>
      <c r="AB603" s="51"/>
      <c r="AC603" s="51"/>
      <c r="AD603" s="51"/>
      <c r="AE603" s="51"/>
    </row>
    <row r="604" spans="11:31" x14ac:dyDescent="0.25">
      <c r="K604" s="51" t="str">
        <f t="shared" si="9"/>
        <v>-</v>
      </c>
      <c r="L604" s="51"/>
      <c r="M604" s="51"/>
      <c r="N604" s="51"/>
      <c r="O604" s="51"/>
      <c r="P604" s="51"/>
      <c r="Q604" s="51"/>
      <c r="R604" s="51"/>
      <c r="S604" s="51"/>
      <c r="T604" s="51"/>
      <c r="U604" s="51"/>
      <c r="V604" s="51"/>
      <c r="W604" s="51"/>
      <c r="X604" s="51"/>
      <c r="Y604" s="51"/>
      <c r="Z604" s="51"/>
      <c r="AA604" s="51"/>
      <c r="AB604" s="51"/>
      <c r="AC604" s="51"/>
      <c r="AD604" s="51"/>
      <c r="AE604" s="51"/>
    </row>
    <row r="605" spans="11:31" x14ac:dyDescent="0.25">
      <c r="K605" s="51" t="str">
        <f t="shared" si="9"/>
        <v>-</v>
      </c>
      <c r="L605" s="51"/>
      <c r="M605" s="51"/>
      <c r="N605" s="51"/>
      <c r="O605" s="51"/>
      <c r="P605" s="51"/>
      <c r="Q605" s="51"/>
      <c r="R605" s="51"/>
      <c r="S605" s="51"/>
      <c r="T605" s="51"/>
      <c r="U605" s="51"/>
      <c r="V605" s="51"/>
      <c r="W605" s="51"/>
      <c r="X605" s="51"/>
      <c r="Y605" s="51"/>
      <c r="Z605" s="51"/>
      <c r="AA605" s="51"/>
      <c r="AB605" s="51"/>
      <c r="AC605" s="51"/>
      <c r="AD605" s="51"/>
      <c r="AE605" s="51"/>
    </row>
    <row r="606" spans="11:31" x14ac:dyDescent="0.25">
      <c r="K606" s="51" t="str">
        <f t="shared" si="9"/>
        <v>-</v>
      </c>
      <c r="L606" s="51"/>
      <c r="M606" s="51"/>
      <c r="N606" s="51"/>
      <c r="O606" s="51"/>
      <c r="P606" s="51"/>
      <c r="Q606" s="51"/>
      <c r="R606" s="51"/>
      <c r="S606" s="51"/>
      <c r="T606" s="51"/>
      <c r="U606" s="51"/>
      <c r="V606" s="51"/>
      <c r="W606" s="51"/>
      <c r="X606" s="51"/>
      <c r="Y606" s="51"/>
      <c r="Z606" s="51"/>
      <c r="AA606" s="51"/>
      <c r="AB606" s="51"/>
      <c r="AC606" s="51"/>
      <c r="AD606" s="51"/>
      <c r="AE606" s="51"/>
    </row>
    <row r="607" spans="11:31" x14ac:dyDescent="0.25">
      <c r="K607" s="51" t="str">
        <f t="shared" si="9"/>
        <v>-</v>
      </c>
      <c r="L607" s="51"/>
      <c r="M607" s="51"/>
      <c r="N607" s="51"/>
      <c r="O607" s="51"/>
      <c r="P607" s="51"/>
      <c r="Q607" s="51"/>
      <c r="R607" s="51"/>
      <c r="S607" s="51"/>
      <c r="T607" s="51"/>
      <c r="U607" s="51"/>
      <c r="V607" s="51"/>
      <c r="W607" s="51"/>
      <c r="X607" s="51"/>
      <c r="Y607" s="51"/>
      <c r="Z607" s="51"/>
      <c r="AA607" s="51"/>
      <c r="AB607" s="51"/>
      <c r="AC607" s="51"/>
      <c r="AD607" s="51"/>
      <c r="AE607" s="51"/>
    </row>
    <row r="608" spans="11:31" x14ac:dyDescent="0.25">
      <c r="K608" s="51" t="str">
        <f t="shared" si="9"/>
        <v>-</v>
      </c>
      <c r="L608" s="51"/>
      <c r="M608" s="51"/>
      <c r="N608" s="51"/>
      <c r="O608" s="51"/>
      <c r="P608" s="51"/>
      <c r="Q608" s="51"/>
      <c r="R608" s="51"/>
      <c r="S608" s="51"/>
      <c r="T608" s="51"/>
      <c r="U608" s="51"/>
      <c r="V608" s="51"/>
      <c r="W608" s="51"/>
      <c r="X608" s="51"/>
      <c r="Y608" s="51"/>
      <c r="Z608" s="51"/>
      <c r="AA608" s="51"/>
      <c r="AB608" s="51"/>
      <c r="AC608" s="51"/>
      <c r="AD608" s="51"/>
      <c r="AE608" s="51"/>
    </row>
    <row r="609" spans="11:31" x14ac:dyDescent="0.25">
      <c r="K609" s="51" t="str">
        <f t="shared" si="9"/>
        <v>-</v>
      </c>
      <c r="L609" s="51"/>
      <c r="M609" s="51"/>
      <c r="N609" s="51"/>
      <c r="O609" s="51"/>
      <c r="P609" s="51"/>
      <c r="Q609" s="51"/>
      <c r="R609" s="51"/>
      <c r="S609" s="51"/>
      <c r="T609" s="51"/>
      <c r="U609" s="51"/>
      <c r="V609" s="51"/>
      <c r="W609" s="51"/>
      <c r="X609" s="51"/>
      <c r="Y609" s="51"/>
      <c r="Z609" s="51"/>
      <c r="AA609" s="51"/>
      <c r="AB609" s="51"/>
      <c r="AC609" s="51"/>
      <c r="AD609" s="51"/>
      <c r="AE609" s="51"/>
    </row>
    <row r="610" spans="11:31" x14ac:dyDescent="0.25">
      <c r="K610" s="51" t="str">
        <f t="shared" si="9"/>
        <v>-</v>
      </c>
      <c r="L610" s="51"/>
      <c r="M610" s="51"/>
      <c r="N610" s="51"/>
      <c r="O610" s="51"/>
      <c r="P610" s="51"/>
      <c r="Q610" s="51"/>
      <c r="R610" s="51"/>
      <c r="S610" s="51"/>
      <c r="T610" s="51"/>
      <c r="U610" s="51"/>
      <c r="V610" s="51"/>
      <c r="W610" s="51"/>
      <c r="X610" s="51"/>
      <c r="Y610" s="51"/>
      <c r="Z610" s="51"/>
      <c r="AA610" s="51"/>
      <c r="AB610" s="51"/>
      <c r="AC610" s="51"/>
      <c r="AD610" s="51"/>
      <c r="AE610" s="51"/>
    </row>
    <row r="611" spans="11:31" x14ac:dyDescent="0.25">
      <c r="K611" s="51" t="str">
        <f t="shared" si="9"/>
        <v>-</v>
      </c>
      <c r="L611" s="51"/>
      <c r="M611" s="51"/>
      <c r="N611" s="51"/>
      <c r="O611" s="51"/>
      <c r="P611" s="51"/>
      <c r="Q611" s="51"/>
      <c r="R611" s="51"/>
      <c r="S611" s="51"/>
      <c r="T611" s="51"/>
      <c r="U611" s="51"/>
      <c r="V611" s="51"/>
      <c r="W611" s="51"/>
      <c r="X611" s="51"/>
      <c r="Y611" s="51"/>
      <c r="Z611" s="51"/>
      <c r="AA611" s="51"/>
      <c r="AB611" s="51"/>
      <c r="AC611" s="51"/>
      <c r="AD611" s="51"/>
      <c r="AE611" s="51"/>
    </row>
    <row r="612" spans="11:31" x14ac:dyDescent="0.25">
      <c r="K612" s="51" t="str">
        <f t="shared" si="9"/>
        <v>-</v>
      </c>
      <c r="L612" s="51"/>
      <c r="M612" s="51"/>
      <c r="N612" s="51"/>
      <c r="O612" s="51"/>
      <c r="P612" s="51"/>
      <c r="Q612" s="51"/>
      <c r="R612" s="51"/>
      <c r="S612" s="51"/>
      <c r="T612" s="51"/>
      <c r="U612" s="51"/>
      <c r="V612" s="51"/>
      <c r="W612" s="51"/>
      <c r="X612" s="51"/>
      <c r="Y612" s="51"/>
      <c r="Z612" s="51"/>
      <c r="AA612" s="51"/>
      <c r="AB612" s="51"/>
      <c r="AC612" s="51"/>
      <c r="AD612" s="51"/>
      <c r="AE612" s="51"/>
    </row>
    <row r="613" spans="11:31" x14ac:dyDescent="0.25">
      <c r="K613" s="51" t="str">
        <f t="shared" si="9"/>
        <v>-</v>
      </c>
      <c r="L613" s="51"/>
      <c r="M613" s="51"/>
      <c r="N613" s="51"/>
      <c r="O613" s="51"/>
      <c r="P613" s="51"/>
      <c r="Q613" s="51"/>
      <c r="R613" s="51"/>
      <c r="S613" s="51"/>
      <c r="T613" s="51"/>
      <c r="U613" s="51"/>
      <c r="V613" s="51"/>
      <c r="W613" s="51"/>
      <c r="X613" s="51"/>
      <c r="Y613" s="51"/>
      <c r="Z613" s="51"/>
      <c r="AA613" s="51"/>
      <c r="AB613" s="51"/>
      <c r="AC613" s="51"/>
      <c r="AD613" s="51"/>
      <c r="AE613" s="51"/>
    </row>
    <row r="614" spans="11:31" x14ac:dyDescent="0.25">
      <c r="K614" s="51" t="str">
        <f t="shared" si="9"/>
        <v>-</v>
      </c>
      <c r="L614" s="51"/>
      <c r="M614" s="51"/>
      <c r="N614" s="51"/>
      <c r="O614" s="51"/>
      <c r="P614" s="51"/>
      <c r="Q614" s="51"/>
      <c r="R614" s="51"/>
      <c r="S614" s="51"/>
      <c r="T614" s="51"/>
      <c r="U614" s="51"/>
      <c r="V614" s="51"/>
      <c r="W614" s="51"/>
      <c r="X614" s="51"/>
      <c r="Y614" s="51"/>
      <c r="Z614" s="51"/>
      <c r="AA614" s="51"/>
      <c r="AB614" s="51"/>
      <c r="AC614" s="51"/>
      <c r="AD614" s="51"/>
      <c r="AE614" s="51"/>
    </row>
    <row r="615" spans="11:31" x14ac:dyDescent="0.25">
      <c r="K615" s="51" t="str">
        <f t="shared" si="9"/>
        <v>-</v>
      </c>
      <c r="L615" s="51"/>
      <c r="M615" s="51"/>
      <c r="N615" s="51"/>
      <c r="O615" s="51"/>
      <c r="P615" s="51"/>
      <c r="Q615" s="51"/>
      <c r="R615" s="51"/>
      <c r="S615" s="51"/>
      <c r="T615" s="51"/>
      <c r="U615" s="51"/>
      <c r="V615" s="51"/>
      <c r="W615" s="51"/>
      <c r="X615" s="51"/>
      <c r="Y615" s="51"/>
      <c r="Z615" s="51"/>
      <c r="AA615" s="51"/>
      <c r="AB615" s="51"/>
      <c r="AC615" s="51"/>
      <c r="AD615" s="51"/>
      <c r="AE615" s="51"/>
    </row>
    <row r="616" spans="11:31" x14ac:dyDescent="0.25">
      <c r="K616" s="51" t="str">
        <f t="shared" si="9"/>
        <v>-</v>
      </c>
      <c r="L616" s="51"/>
      <c r="M616" s="51"/>
      <c r="N616" s="51"/>
      <c r="O616" s="51"/>
      <c r="P616" s="51"/>
      <c r="Q616" s="51"/>
      <c r="R616" s="51"/>
      <c r="S616" s="51"/>
      <c r="T616" s="51"/>
      <c r="U616" s="51"/>
      <c r="V616" s="51"/>
      <c r="W616" s="51"/>
      <c r="X616" s="51"/>
      <c r="Y616" s="51"/>
      <c r="Z616" s="51"/>
      <c r="AA616" s="51"/>
      <c r="AB616" s="51"/>
      <c r="AC616" s="51"/>
      <c r="AD616" s="51"/>
      <c r="AE616" s="51"/>
    </row>
    <row r="617" spans="11:31" x14ac:dyDescent="0.25">
      <c r="K617" s="51" t="str">
        <f t="shared" si="9"/>
        <v>-</v>
      </c>
      <c r="L617" s="51"/>
      <c r="M617" s="51"/>
      <c r="N617" s="51"/>
      <c r="O617" s="51"/>
      <c r="P617" s="51"/>
      <c r="Q617" s="51"/>
      <c r="R617" s="51"/>
      <c r="S617" s="51"/>
      <c r="T617" s="51"/>
      <c r="U617" s="51"/>
      <c r="V617" s="51"/>
      <c r="W617" s="51"/>
      <c r="X617" s="51"/>
      <c r="Y617" s="51"/>
      <c r="Z617" s="51"/>
      <c r="AA617" s="51"/>
      <c r="AB617" s="51"/>
      <c r="AC617" s="51"/>
      <c r="AD617" s="51"/>
      <c r="AE617" s="51"/>
    </row>
    <row r="618" spans="11:31" x14ac:dyDescent="0.25">
      <c r="K618" s="51" t="str">
        <f t="shared" si="9"/>
        <v>-</v>
      </c>
      <c r="L618" s="51"/>
      <c r="M618" s="51"/>
      <c r="N618" s="51"/>
      <c r="O618" s="51"/>
      <c r="P618" s="51"/>
      <c r="Q618" s="51"/>
      <c r="R618" s="51"/>
      <c r="S618" s="51"/>
      <c r="T618" s="51"/>
      <c r="U618" s="51"/>
      <c r="V618" s="51"/>
      <c r="W618" s="51"/>
      <c r="X618" s="51"/>
      <c r="Y618" s="51"/>
      <c r="Z618" s="51"/>
      <c r="AA618" s="51"/>
      <c r="AB618" s="51"/>
      <c r="AC618" s="51"/>
      <c r="AD618" s="51"/>
      <c r="AE618" s="51"/>
    </row>
    <row r="619" spans="11:31" x14ac:dyDescent="0.25">
      <c r="K619" s="51" t="str">
        <f t="shared" si="9"/>
        <v>-</v>
      </c>
      <c r="L619" s="51"/>
      <c r="M619" s="51"/>
      <c r="N619" s="51"/>
      <c r="O619" s="51"/>
      <c r="P619" s="51"/>
      <c r="Q619" s="51"/>
      <c r="R619" s="51"/>
      <c r="S619" s="51"/>
      <c r="T619" s="51"/>
      <c r="U619" s="51"/>
      <c r="V619" s="51"/>
      <c r="W619" s="51"/>
      <c r="X619" s="51"/>
      <c r="Y619" s="51"/>
      <c r="Z619" s="51"/>
      <c r="AA619" s="51"/>
      <c r="AB619" s="51"/>
      <c r="AC619" s="51"/>
      <c r="AD619" s="51"/>
      <c r="AE619" s="51"/>
    </row>
    <row r="620" spans="11:31" x14ac:dyDescent="0.25">
      <c r="K620" s="51" t="str">
        <f t="shared" si="9"/>
        <v>-</v>
      </c>
      <c r="L620" s="51"/>
      <c r="M620" s="51"/>
      <c r="N620" s="51"/>
      <c r="O620" s="51"/>
      <c r="P620" s="51"/>
      <c r="Q620" s="51"/>
      <c r="R620" s="51"/>
      <c r="S620" s="51"/>
      <c r="T620" s="51"/>
      <c r="U620" s="51"/>
      <c r="V620" s="51"/>
      <c r="W620" s="51"/>
      <c r="X620" s="51"/>
      <c r="Y620" s="51"/>
      <c r="Z620" s="51"/>
      <c r="AA620" s="51"/>
      <c r="AB620" s="51"/>
      <c r="AC620" s="51"/>
      <c r="AD620" s="51"/>
      <c r="AE620" s="51"/>
    </row>
    <row r="621" spans="11:31" x14ac:dyDescent="0.25">
      <c r="K621" s="51" t="str">
        <f t="shared" si="9"/>
        <v>-</v>
      </c>
      <c r="L621" s="51"/>
      <c r="M621" s="51"/>
      <c r="N621" s="51"/>
      <c r="O621" s="51"/>
      <c r="P621" s="51"/>
      <c r="Q621" s="51"/>
      <c r="R621" s="51"/>
      <c r="S621" s="51"/>
      <c r="T621" s="51"/>
      <c r="U621" s="51"/>
      <c r="V621" s="51"/>
      <c r="W621" s="51"/>
      <c r="X621" s="51"/>
      <c r="Y621" s="51"/>
      <c r="Z621" s="51"/>
      <c r="AA621" s="51"/>
      <c r="AB621" s="51"/>
      <c r="AC621" s="51"/>
      <c r="AD621" s="51"/>
      <c r="AE621" s="51"/>
    </row>
    <row r="622" spans="11:31" x14ac:dyDescent="0.25">
      <c r="K622" s="51" t="str">
        <f t="shared" si="9"/>
        <v>-</v>
      </c>
      <c r="L622" s="51"/>
      <c r="M622" s="51"/>
      <c r="N622" s="51"/>
      <c r="O622" s="51"/>
      <c r="P622" s="51"/>
      <c r="Q622" s="51"/>
      <c r="R622" s="51"/>
      <c r="S622" s="51"/>
      <c r="T622" s="51"/>
      <c r="U622" s="51"/>
      <c r="V622" s="51"/>
      <c r="W622" s="51"/>
      <c r="X622" s="51"/>
      <c r="Y622" s="51"/>
      <c r="Z622" s="51"/>
      <c r="AA622" s="51"/>
      <c r="AB622" s="51"/>
      <c r="AC622" s="51"/>
      <c r="AD622" s="51"/>
      <c r="AE622" s="51"/>
    </row>
    <row r="623" spans="11:31" x14ac:dyDescent="0.25">
      <c r="K623" s="51" t="str">
        <f t="shared" si="9"/>
        <v>-</v>
      </c>
      <c r="L623" s="51"/>
      <c r="M623" s="51"/>
      <c r="N623" s="51"/>
      <c r="O623" s="51"/>
      <c r="P623" s="51"/>
      <c r="Q623" s="51"/>
      <c r="R623" s="51"/>
      <c r="S623" s="51"/>
      <c r="T623" s="51"/>
      <c r="U623" s="51"/>
      <c r="V623" s="51"/>
      <c r="W623" s="51"/>
      <c r="X623" s="51"/>
      <c r="Y623" s="51"/>
      <c r="Z623" s="51"/>
      <c r="AA623" s="51"/>
      <c r="AB623" s="51"/>
      <c r="AC623" s="51"/>
      <c r="AD623" s="51"/>
      <c r="AE623" s="51"/>
    </row>
    <row r="624" spans="11:31" x14ac:dyDescent="0.25">
      <c r="K624" s="51" t="str">
        <f t="shared" si="9"/>
        <v>-</v>
      </c>
      <c r="L624" s="51"/>
      <c r="M624" s="51"/>
      <c r="N624" s="51"/>
      <c r="O624" s="51"/>
      <c r="P624" s="51"/>
      <c r="Q624" s="51"/>
      <c r="R624" s="51"/>
      <c r="S624" s="51"/>
      <c r="T624" s="51"/>
      <c r="U624" s="51"/>
      <c r="V624" s="51"/>
      <c r="W624" s="51"/>
      <c r="X624" s="51"/>
      <c r="Y624" s="51"/>
      <c r="Z624" s="51"/>
      <c r="AA624" s="51"/>
      <c r="AB624" s="51"/>
      <c r="AC624" s="51"/>
      <c r="AD624" s="51"/>
      <c r="AE624" s="51"/>
    </row>
    <row r="625" spans="11:31" x14ac:dyDescent="0.25">
      <c r="K625" s="51" t="str">
        <f t="shared" si="9"/>
        <v>-</v>
      </c>
      <c r="L625" s="51"/>
      <c r="M625" s="51"/>
      <c r="N625" s="51"/>
      <c r="O625" s="51"/>
      <c r="P625" s="51"/>
      <c r="Q625" s="51"/>
      <c r="R625" s="51"/>
      <c r="S625" s="51"/>
      <c r="T625" s="51"/>
      <c r="U625" s="51"/>
      <c r="V625" s="51"/>
      <c r="W625" s="51"/>
      <c r="X625" s="51"/>
      <c r="Y625" s="51"/>
      <c r="Z625" s="51"/>
      <c r="AA625" s="51"/>
      <c r="AB625" s="51"/>
      <c r="AC625" s="51"/>
      <c r="AD625" s="51"/>
      <c r="AE625" s="51"/>
    </row>
    <row r="626" spans="11:31" x14ac:dyDescent="0.25">
      <c r="K626" s="51" t="str">
        <f t="shared" si="9"/>
        <v>-</v>
      </c>
      <c r="L626" s="51"/>
      <c r="M626" s="51"/>
      <c r="N626" s="51"/>
      <c r="O626" s="51"/>
      <c r="P626" s="51"/>
      <c r="Q626" s="51"/>
      <c r="R626" s="51"/>
      <c r="S626" s="51"/>
      <c r="T626" s="51"/>
      <c r="U626" s="51"/>
      <c r="V626" s="51"/>
      <c r="W626" s="51"/>
      <c r="X626" s="51"/>
      <c r="Y626" s="51"/>
      <c r="Z626" s="51"/>
      <c r="AA626" s="51"/>
      <c r="AB626" s="51"/>
      <c r="AC626" s="51"/>
      <c r="AD626" s="51"/>
      <c r="AE626" s="51"/>
    </row>
    <row r="627" spans="11:31" x14ac:dyDescent="0.25">
      <c r="K627" s="51" t="str">
        <f t="shared" si="9"/>
        <v>-</v>
      </c>
      <c r="L627" s="51"/>
      <c r="M627" s="51"/>
      <c r="N627" s="51"/>
      <c r="O627" s="51"/>
      <c r="P627" s="51"/>
      <c r="Q627" s="51"/>
      <c r="R627" s="51"/>
      <c r="S627" s="51"/>
      <c r="T627" s="51"/>
      <c r="U627" s="51"/>
      <c r="V627" s="51"/>
      <c r="W627" s="51"/>
      <c r="X627" s="51"/>
      <c r="Y627" s="51"/>
      <c r="Z627" s="51"/>
      <c r="AA627" s="51"/>
      <c r="AB627" s="51"/>
      <c r="AC627" s="51"/>
      <c r="AD627" s="51"/>
      <c r="AE627" s="51"/>
    </row>
    <row r="628" spans="11:31" x14ac:dyDescent="0.25">
      <c r="K628" s="51" t="str">
        <f t="shared" si="9"/>
        <v>-</v>
      </c>
      <c r="L628" s="51"/>
      <c r="M628" s="51"/>
      <c r="N628" s="51"/>
      <c r="O628" s="51"/>
      <c r="P628" s="51"/>
      <c r="Q628" s="51"/>
      <c r="R628" s="51"/>
      <c r="S628" s="51"/>
      <c r="T628" s="51"/>
      <c r="U628" s="51"/>
      <c r="V628" s="51"/>
      <c r="W628" s="51"/>
      <c r="X628" s="51"/>
      <c r="Y628" s="51"/>
      <c r="Z628" s="51"/>
      <c r="AA628" s="51"/>
      <c r="AB628" s="51"/>
      <c r="AC628" s="51"/>
      <c r="AD628" s="51"/>
      <c r="AE628" s="51"/>
    </row>
    <row r="629" spans="11:31" x14ac:dyDescent="0.25">
      <c r="K629" s="51" t="str">
        <f t="shared" si="9"/>
        <v>-</v>
      </c>
      <c r="L629" s="51"/>
      <c r="M629" s="51"/>
      <c r="N629" s="51"/>
      <c r="O629" s="51"/>
      <c r="P629" s="51"/>
      <c r="Q629" s="51"/>
      <c r="R629" s="51"/>
      <c r="S629" s="51"/>
      <c r="T629" s="51"/>
      <c r="U629" s="51"/>
      <c r="V629" s="51"/>
      <c r="W629" s="51"/>
      <c r="X629" s="51"/>
      <c r="Y629" s="51"/>
      <c r="Z629" s="51"/>
      <c r="AA629" s="51"/>
      <c r="AB629" s="51"/>
      <c r="AC629" s="51"/>
      <c r="AD629" s="51"/>
      <c r="AE629" s="51"/>
    </row>
    <row r="630" spans="11:31" x14ac:dyDescent="0.25">
      <c r="K630" s="51" t="str">
        <f t="shared" si="9"/>
        <v>-</v>
      </c>
      <c r="L630" s="51"/>
      <c r="M630" s="51"/>
      <c r="N630" s="51"/>
      <c r="O630" s="51"/>
      <c r="P630" s="51"/>
      <c r="Q630" s="51"/>
      <c r="R630" s="51"/>
      <c r="S630" s="51"/>
      <c r="T630" s="51"/>
      <c r="U630" s="51"/>
      <c r="V630" s="51"/>
      <c r="W630" s="51"/>
      <c r="X630" s="51"/>
      <c r="Y630" s="51"/>
      <c r="Z630" s="51"/>
      <c r="AA630" s="51"/>
      <c r="AB630" s="51"/>
      <c r="AC630" s="51"/>
      <c r="AD630" s="51"/>
      <c r="AE630" s="51"/>
    </row>
    <row r="631" spans="11:31" x14ac:dyDescent="0.25">
      <c r="K631" s="51" t="str">
        <f t="shared" si="9"/>
        <v>-</v>
      </c>
      <c r="L631" s="51"/>
      <c r="M631" s="51"/>
      <c r="N631" s="51"/>
      <c r="O631" s="51"/>
      <c r="P631" s="51"/>
      <c r="Q631" s="51"/>
      <c r="R631" s="51"/>
      <c r="S631" s="51"/>
      <c r="T631" s="51"/>
      <c r="U631" s="51"/>
      <c r="V631" s="51"/>
      <c r="W631" s="51"/>
      <c r="X631" s="51"/>
      <c r="Y631" s="51"/>
      <c r="Z631" s="51"/>
      <c r="AA631" s="51"/>
      <c r="AB631" s="51"/>
      <c r="AC631" s="51"/>
      <c r="AD631" s="51"/>
      <c r="AE631" s="51"/>
    </row>
    <row r="632" spans="11:31" x14ac:dyDescent="0.25">
      <c r="K632" s="51" t="str">
        <f t="shared" si="9"/>
        <v>-</v>
      </c>
      <c r="L632" s="51"/>
      <c r="M632" s="51"/>
      <c r="N632" s="51"/>
      <c r="O632" s="51"/>
      <c r="P632" s="51"/>
      <c r="Q632" s="51"/>
      <c r="R632" s="51"/>
      <c r="S632" s="51"/>
      <c r="T632" s="51"/>
      <c r="U632" s="51"/>
      <c r="V632" s="51"/>
      <c r="W632" s="51"/>
      <c r="X632" s="51"/>
      <c r="Y632" s="51"/>
      <c r="Z632" s="51"/>
      <c r="AA632" s="51"/>
      <c r="AB632" s="51"/>
      <c r="AC632" s="51"/>
      <c r="AD632" s="51"/>
      <c r="AE632" s="51"/>
    </row>
    <row r="633" spans="11:31" x14ac:dyDescent="0.25">
      <c r="K633" s="51" t="str">
        <f t="shared" si="9"/>
        <v>-</v>
      </c>
      <c r="L633" s="51"/>
      <c r="M633" s="51"/>
      <c r="N633" s="51"/>
      <c r="O633" s="51"/>
      <c r="P633" s="51"/>
      <c r="Q633" s="51"/>
      <c r="R633" s="51"/>
      <c r="S633" s="51"/>
      <c r="T633" s="51"/>
      <c r="U633" s="51"/>
      <c r="V633" s="51"/>
      <c r="W633" s="51"/>
      <c r="X633" s="51"/>
      <c r="Y633" s="51"/>
      <c r="Z633" s="51"/>
      <c r="AA633" s="51"/>
      <c r="AB633" s="51"/>
      <c r="AC633" s="51"/>
      <c r="AD633" s="51"/>
      <c r="AE633" s="51"/>
    </row>
    <row r="634" spans="11:31" x14ac:dyDescent="0.25">
      <c r="K634" s="51" t="str">
        <f t="shared" si="9"/>
        <v>-</v>
      </c>
      <c r="L634" s="51"/>
      <c r="M634" s="51"/>
      <c r="N634" s="51"/>
      <c r="O634" s="51"/>
      <c r="P634" s="51"/>
      <c r="Q634" s="51"/>
      <c r="R634" s="51"/>
      <c r="S634" s="51"/>
      <c r="T634" s="51"/>
      <c r="U634" s="51"/>
      <c r="V634" s="51"/>
      <c r="W634" s="51"/>
      <c r="X634" s="51"/>
      <c r="Y634" s="51"/>
      <c r="Z634" s="51"/>
      <c r="AA634" s="51"/>
      <c r="AB634" s="51"/>
      <c r="AC634" s="51"/>
      <c r="AD634" s="51"/>
      <c r="AE634" s="51"/>
    </row>
    <row r="635" spans="11:31" x14ac:dyDescent="0.25">
      <c r="K635" s="51" t="str">
        <f t="shared" si="9"/>
        <v>-</v>
      </c>
      <c r="L635" s="51"/>
      <c r="M635" s="51"/>
      <c r="N635" s="51"/>
      <c r="O635" s="51"/>
      <c r="P635" s="51"/>
      <c r="Q635" s="51"/>
      <c r="R635" s="51"/>
      <c r="S635" s="51"/>
      <c r="T635" s="51"/>
      <c r="U635" s="51"/>
      <c r="V635" s="51"/>
      <c r="W635" s="51"/>
      <c r="X635" s="51"/>
      <c r="Y635" s="51"/>
      <c r="Z635" s="51"/>
      <c r="AA635" s="51"/>
      <c r="AB635" s="51"/>
      <c r="AC635" s="51"/>
      <c r="AD635" s="51"/>
      <c r="AE635" s="51"/>
    </row>
    <row r="636" spans="11:31" x14ac:dyDescent="0.25">
      <c r="K636" s="51" t="str">
        <f t="shared" si="9"/>
        <v>-</v>
      </c>
      <c r="L636" s="51"/>
      <c r="M636" s="51"/>
      <c r="N636" s="51"/>
      <c r="O636" s="51"/>
      <c r="P636" s="51"/>
      <c r="Q636" s="51"/>
      <c r="R636" s="51"/>
      <c r="S636" s="51"/>
      <c r="T636" s="51"/>
      <c r="U636" s="51"/>
      <c r="V636" s="51"/>
      <c r="W636" s="51"/>
      <c r="X636" s="51"/>
      <c r="Y636" s="51"/>
      <c r="Z636" s="51"/>
      <c r="AA636" s="51"/>
      <c r="AB636" s="51"/>
      <c r="AC636" s="51"/>
      <c r="AD636" s="51"/>
      <c r="AE636" s="51"/>
    </row>
    <row r="637" spans="11:31" x14ac:dyDescent="0.25">
      <c r="K637" s="51" t="str">
        <f t="shared" si="9"/>
        <v>-</v>
      </c>
      <c r="L637" s="51"/>
      <c r="M637" s="51"/>
      <c r="N637" s="51"/>
      <c r="O637" s="51"/>
      <c r="P637" s="51"/>
      <c r="Q637" s="51"/>
      <c r="R637" s="51"/>
      <c r="S637" s="51"/>
      <c r="T637" s="51"/>
      <c r="U637" s="51"/>
      <c r="V637" s="51"/>
      <c r="W637" s="51"/>
      <c r="X637" s="51"/>
      <c r="Y637" s="51"/>
      <c r="Z637" s="51"/>
      <c r="AA637" s="51"/>
      <c r="AB637" s="51"/>
      <c r="AC637" s="51"/>
      <c r="AD637" s="51"/>
      <c r="AE637" s="51"/>
    </row>
    <row r="638" spans="11:31" x14ac:dyDescent="0.25">
      <c r="K638" s="51" t="str">
        <f t="shared" si="9"/>
        <v>-</v>
      </c>
      <c r="L638" s="51"/>
      <c r="M638" s="51"/>
      <c r="N638" s="51"/>
      <c r="O638" s="51"/>
      <c r="P638" s="51"/>
      <c r="Q638" s="51"/>
      <c r="R638" s="51"/>
      <c r="S638" s="51"/>
      <c r="T638" s="51"/>
      <c r="U638" s="51"/>
      <c r="V638" s="51"/>
      <c r="W638" s="51"/>
      <c r="X638" s="51"/>
      <c r="Y638" s="51"/>
      <c r="Z638" s="51"/>
      <c r="AA638" s="51"/>
      <c r="AB638" s="51"/>
      <c r="AC638" s="51"/>
      <c r="AD638" s="51"/>
      <c r="AE638" s="51"/>
    </row>
    <row r="639" spans="11:31" x14ac:dyDescent="0.25">
      <c r="K639" s="51" t="str">
        <f t="shared" si="9"/>
        <v>-</v>
      </c>
      <c r="L639" s="51"/>
      <c r="M639" s="51"/>
      <c r="N639" s="51"/>
      <c r="O639" s="51"/>
      <c r="P639" s="51"/>
      <c r="Q639" s="51"/>
      <c r="R639" s="51"/>
      <c r="S639" s="51"/>
      <c r="T639" s="51"/>
      <c r="U639" s="51"/>
      <c r="V639" s="51"/>
      <c r="W639" s="51"/>
      <c r="X639" s="51"/>
      <c r="Y639" s="51"/>
      <c r="Z639" s="51"/>
      <c r="AA639" s="51"/>
      <c r="AB639" s="51"/>
      <c r="AC639" s="51"/>
      <c r="AD639" s="51"/>
      <c r="AE639" s="51"/>
    </row>
    <row r="640" spans="11:31" x14ac:dyDescent="0.25">
      <c r="K640" s="51" t="str">
        <f t="shared" si="9"/>
        <v>-</v>
      </c>
      <c r="L640" s="51"/>
      <c r="M640" s="51"/>
      <c r="N640" s="51"/>
      <c r="O640" s="51"/>
      <c r="P640" s="51"/>
      <c r="Q640" s="51"/>
      <c r="R640" s="51"/>
      <c r="S640" s="51"/>
      <c r="T640" s="51"/>
      <c r="U640" s="51"/>
      <c r="V640" s="51"/>
      <c r="W640" s="51"/>
      <c r="X640" s="51"/>
      <c r="Y640" s="51"/>
      <c r="Z640" s="51"/>
      <c r="AA640" s="51"/>
      <c r="AB640" s="51"/>
      <c r="AC640" s="51"/>
      <c r="AD640" s="51"/>
      <c r="AE640" s="51"/>
    </row>
    <row r="641" spans="11:31" x14ac:dyDescent="0.25">
      <c r="K641" s="51" t="str">
        <f t="shared" ref="K641:K704" si="10">CONCATENATE(H641,"-",I641)</f>
        <v>-</v>
      </c>
      <c r="L641" s="51"/>
      <c r="M641" s="51"/>
      <c r="N641" s="51"/>
      <c r="O641" s="51"/>
      <c r="P641" s="51"/>
      <c r="Q641" s="51"/>
      <c r="R641" s="51"/>
      <c r="S641" s="51"/>
      <c r="T641" s="51"/>
      <c r="U641" s="51"/>
      <c r="V641" s="51"/>
      <c r="W641" s="51"/>
      <c r="X641" s="51"/>
      <c r="Y641" s="51"/>
      <c r="Z641" s="51"/>
      <c r="AA641" s="51"/>
      <c r="AB641" s="51"/>
      <c r="AC641" s="51"/>
      <c r="AD641" s="51"/>
      <c r="AE641" s="51"/>
    </row>
    <row r="642" spans="11:31" x14ac:dyDescent="0.25">
      <c r="K642" s="51" t="str">
        <f t="shared" si="10"/>
        <v>-</v>
      </c>
      <c r="L642" s="51"/>
      <c r="M642" s="51"/>
      <c r="N642" s="51"/>
      <c r="O642" s="51"/>
      <c r="P642" s="51"/>
      <c r="Q642" s="51"/>
      <c r="R642" s="51"/>
      <c r="S642" s="51"/>
      <c r="T642" s="51"/>
      <c r="U642" s="51"/>
      <c r="V642" s="51"/>
      <c r="W642" s="51"/>
      <c r="X642" s="51"/>
      <c r="Y642" s="51"/>
      <c r="Z642" s="51"/>
      <c r="AA642" s="51"/>
      <c r="AB642" s="51"/>
      <c r="AC642" s="51"/>
      <c r="AD642" s="51"/>
      <c r="AE642" s="51"/>
    </row>
    <row r="643" spans="11:31" x14ac:dyDescent="0.25">
      <c r="K643" s="51" t="str">
        <f t="shared" si="10"/>
        <v>-</v>
      </c>
      <c r="L643" s="51"/>
      <c r="M643" s="51"/>
      <c r="N643" s="51"/>
      <c r="O643" s="51"/>
      <c r="P643" s="51"/>
      <c r="Q643" s="51"/>
      <c r="R643" s="51"/>
      <c r="S643" s="51"/>
      <c r="T643" s="51"/>
      <c r="U643" s="51"/>
      <c r="V643" s="51"/>
      <c r="W643" s="51"/>
      <c r="X643" s="51"/>
      <c r="Y643" s="51"/>
      <c r="Z643" s="51"/>
      <c r="AA643" s="51"/>
      <c r="AB643" s="51"/>
      <c r="AC643" s="51"/>
      <c r="AD643" s="51"/>
      <c r="AE643" s="51"/>
    </row>
    <row r="644" spans="11:31" x14ac:dyDescent="0.25">
      <c r="K644" s="51" t="str">
        <f t="shared" si="10"/>
        <v>-</v>
      </c>
      <c r="L644" s="51"/>
      <c r="M644" s="51"/>
      <c r="N644" s="51"/>
      <c r="O644" s="51"/>
      <c r="P644" s="51"/>
      <c r="Q644" s="51"/>
      <c r="R644" s="51"/>
      <c r="S644" s="51"/>
      <c r="T644" s="51"/>
      <c r="U644" s="51"/>
      <c r="V644" s="51"/>
      <c r="W644" s="51"/>
      <c r="X644" s="51"/>
      <c r="Y644" s="51"/>
      <c r="Z644" s="51"/>
      <c r="AA644" s="51"/>
      <c r="AB644" s="51"/>
      <c r="AC644" s="51"/>
      <c r="AD644" s="51"/>
      <c r="AE644" s="51"/>
    </row>
    <row r="645" spans="11:31" x14ac:dyDescent="0.25">
      <c r="K645" s="51" t="str">
        <f t="shared" si="10"/>
        <v>-</v>
      </c>
      <c r="L645" s="51"/>
      <c r="M645" s="51"/>
      <c r="N645" s="51"/>
      <c r="O645" s="51"/>
      <c r="P645" s="51"/>
      <c r="Q645" s="51"/>
      <c r="R645" s="51"/>
      <c r="S645" s="51"/>
      <c r="T645" s="51"/>
      <c r="U645" s="51"/>
      <c r="V645" s="51"/>
      <c r="W645" s="51"/>
      <c r="X645" s="51"/>
      <c r="Y645" s="51"/>
      <c r="Z645" s="51"/>
      <c r="AA645" s="51"/>
      <c r="AB645" s="51"/>
      <c r="AC645" s="51"/>
      <c r="AD645" s="51"/>
      <c r="AE645" s="51"/>
    </row>
    <row r="646" spans="11:31" x14ac:dyDescent="0.25">
      <c r="K646" s="51" t="str">
        <f t="shared" si="10"/>
        <v>-</v>
      </c>
      <c r="L646" s="51"/>
      <c r="M646" s="51"/>
      <c r="N646" s="51"/>
      <c r="O646" s="51"/>
      <c r="P646" s="51"/>
      <c r="Q646" s="51"/>
      <c r="R646" s="51"/>
      <c r="S646" s="51"/>
      <c r="T646" s="51"/>
      <c r="U646" s="51"/>
      <c r="V646" s="51"/>
      <c r="W646" s="51"/>
      <c r="X646" s="51"/>
      <c r="Y646" s="51"/>
      <c r="Z646" s="51"/>
      <c r="AA646" s="51"/>
      <c r="AB646" s="51"/>
      <c r="AC646" s="51"/>
      <c r="AD646" s="51"/>
      <c r="AE646" s="51"/>
    </row>
    <row r="647" spans="11:31" x14ac:dyDescent="0.25">
      <c r="K647" s="51" t="str">
        <f t="shared" si="10"/>
        <v>-</v>
      </c>
      <c r="L647" s="51"/>
      <c r="M647" s="51"/>
      <c r="N647" s="51"/>
      <c r="O647" s="51"/>
      <c r="P647" s="51"/>
      <c r="Q647" s="51"/>
      <c r="R647" s="51"/>
      <c r="S647" s="51"/>
      <c r="T647" s="51"/>
      <c r="U647" s="51"/>
      <c r="V647" s="51"/>
      <c r="W647" s="51"/>
      <c r="X647" s="51"/>
      <c r="Y647" s="51"/>
      <c r="Z647" s="51"/>
      <c r="AA647" s="51"/>
      <c r="AB647" s="51"/>
      <c r="AC647" s="51"/>
      <c r="AD647" s="51"/>
      <c r="AE647" s="51"/>
    </row>
    <row r="648" spans="11:31" x14ac:dyDescent="0.25">
      <c r="K648" s="51" t="str">
        <f t="shared" si="10"/>
        <v>-</v>
      </c>
      <c r="L648" s="51"/>
      <c r="M648" s="51"/>
      <c r="N648" s="51"/>
      <c r="O648" s="51"/>
      <c r="P648" s="51"/>
      <c r="Q648" s="51"/>
      <c r="R648" s="51"/>
      <c r="S648" s="51"/>
      <c r="T648" s="51"/>
      <c r="U648" s="51"/>
      <c r="V648" s="51"/>
      <c r="W648" s="51"/>
      <c r="X648" s="51"/>
      <c r="Y648" s="51"/>
      <c r="Z648" s="51"/>
      <c r="AA648" s="51"/>
      <c r="AB648" s="51"/>
      <c r="AC648" s="51"/>
      <c r="AD648" s="51"/>
      <c r="AE648" s="51"/>
    </row>
    <row r="649" spans="11:31" x14ac:dyDescent="0.25">
      <c r="K649" s="51" t="str">
        <f t="shared" si="10"/>
        <v>-</v>
      </c>
      <c r="L649" s="51"/>
      <c r="M649" s="51"/>
      <c r="N649" s="51"/>
      <c r="O649" s="51"/>
      <c r="P649" s="51"/>
      <c r="Q649" s="51"/>
      <c r="R649" s="51"/>
      <c r="S649" s="51"/>
      <c r="T649" s="51"/>
      <c r="U649" s="51"/>
      <c r="V649" s="51"/>
      <c r="W649" s="51"/>
      <c r="X649" s="51"/>
      <c r="Y649" s="51"/>
      <c r="Z649" s="51"/>
      <c r="AA649" s="51"/>
      <c r="AB649" s="51"/>
      <c r="AC649" s="51"/>
      <c r="AD649" s="51"/>
      <c r="AE649" s="51"/>
    </row>
    <row r="650" spans="11:31" x14ac:dyDescent="0.25">
      <c r="K650" s="51" t="str">
        <f t="shared" si="10"/>
        <v>-</v>
      </c>
      <c r="L650" s="51"/>
      <c r="M650" s="51"/>
      <c r="N650" s="51"/>
      <c r="O650" s="51"/>
      <c r="P650" s="51"/>
      <c r="Q650" s="51"/>
      <c r="R650" s="51"/>
      <c r="S650" s="51"/>
      <c r="T650" s="51"/>
      <c r="U650" s="51"/>
      <c r="V650" s="51"/>
      <c r="W650" s="51"/>
      <c r="X650" s="51"/>
      <c r="Y650" s="51"/>
      <c r="Z650" s="51"/>
      <c r="AA650" s="51"/>
      <c r="AB650" s="51"/>
      <c r="AC650" s="51"/>
      <c r="AD650" s="51"/>
      <c r="AE650" s="51"/>
    </row>
    <row r="651" spans="11:31" x14ac:dyDescent="0.25">
      <c r="K651" s="51" t="str">
        <f t="shared" si="10"/>
        <v>-</v>
      </c>
      <c r="L651" s="51"/>
      <c r="M651" s="51"/>
      <c r="N651" s="51"/>
      <c r="O651" s="51"/>
      <c r="P651" s="51"/>
      <c r="Q651" s="51"/>
      <c r="R651" s="51"/>
      <c r="S651" s="51"/>
      <c r="T651" s="51"/>
      <c r="U651" s="51"/>
      <c r="V651" s="51"/>
      <c r="W651" s="51"/>
      <c r="X651" s="51"/>
      <c r="Y651" s="51"/>
      <c r="Z651" s="51"/>
      <c r="AA651" s="51"/>
      <c r="AB651" s="51"/>
      <c r="AC651" s="51"/>
      <c r="AD651" s="51"/>
      <c r="AE651" s="51"/>
    </row>
    <row r="652" spans="11:31" x14ac:dyDescent="0.25">
      <c r="K652" s="51" t="str">
        <f t="shared" si="10"/>
        <v>-</v>
      </c>
      <c r="L652" s="51"/>
      <c r="M652" s="51"/>
      <c r="N652" s="51"/>
      <c r="O652" s="51"/>
      <c r="P652" s="51"/>
      <c r="Q652" s="51"/>
      <c r="R652" s="51"/>
      <c r="S652" s="51"/>
      <c r="T652" s="51"/>
      <c r="U652" s="51"/>
      <c r="V652" s="51"/>
      <c r="W652" s="51"/>
      <c r="X652" s="51"/>
      <c r="Y652" s="51"/>
      <c r="Z652" s="51"/>
      <c r="AA652" s="51"/>
      <c r="AB652" s="51"/>
      <c r="AC652" s="51"/>
      <c r="AD652" s="51"/>
      <c r="AE652" s="51"/>
    </row>
    <row r="653" spans="11:31" x14ac:dyDescent="0.25">
      <c r="K653" s="51" t="str">
        <f t="shared" si="10"/>
        <v>-</v>
      </c>
      <c r="L653" s="51"/>
      <c r="M653" s="51"/>
      <c r="N653" s="51"/>
      <c r="O653" s="51"/>
      <c r="P653" s="51"/>
      <c r="Q653" s="51"/>
      <c r="R653" s="51"/>
      <c r="S653" s="51"/>
      <c r="T653" s="51"/>
      <c r="U653" s="51"/>
      <c r="V653" s="51"/>
      <c r="W653" s="51"/>
      <c r="X653" s="51"/>
      <c r="Y653" s="51"/>
      <c r="Z653" s="51"/>
      <c r="AA653" s="51"/>
      <c r="AB653" s="51"/>
      <c r="AC653" s="51"/>
      <c r="AD653" s="51"/>
      <c r="AE653" s="51"/>
    </row>
    <row r="654" spans="11:31" x14ac:dyDescent="0.25">
      <c r="K654" s="51" t="str">
        <f t="shared" si="10"/>
        <v>-</v>
      </c>
      <c r="L654" s="51"/>
      <c r="M654" s="51"/>
      <c r="N654" s="51"/>
      <c r="O654" s="51"/>
      <c r="P654" s="51"/>
      <c r="Q654" s="51"/>
      <c r="R654" s="51"/>
      <c r="S654" s="51"/>
      <c r="T654" s="51"/>
      <c r="U654" s="51"/>
      <c r="V654" s="51"/>
      <c r="W654" s="51"/>
      <c r="X654" s="51"/>
      <c r="Y654" s="51"/>
      <c r="Z654" s="51"/>
      <c r="AA654" s="51"/>
      <c r="AB654" s="51"/>
      <c r="AC654" s="51"/>
      <c r="AD654" s="51"/>
      <c r="AE654" s="51"/>
    </row>
    <row r="655" spans="11:31" x14ac:dyDescent="0.25">
      <c r="K655" s="51" t="str">
        <f t="shared" si="10"/>
        <v>-</v>
      </c>
      <c r="L655" s="51"/>
      <c r="M655" s="51"/>
      <c r="N655" s="51"/>
      <c r="O655" s="51"/>
      <c r="P655" s="51"/>
      <c r="Q655" s="51"/>
      <c r="R655" s="51"/>
      <c r="S655" s="51"/>
      <c r="T655" s="51"/>
      <c r="U655" s="51"/>
      <c r="V655" s="51"/>
      <c r="W655" s="51"/>
      <c r="X655" s="51"/>
      <c r="Y655" s="51"/>
      <c r="Z655" s="51"/>
      <c r="AA655" s="51"/>
      <c r="AB655" s="51"/>
      <c r="AC655" s="51"/>
      <c r="AD655" s="51"/>
      <c r="AE655" s="51"/>
    </row>
    <row r="656" spans="11:31" x14ac:dyDescent="0.25">
      <c r="K656" s="51" t="str">
        <f t="shared" si="10"/>
        <v>-</v>
      </c>
      <c r="L656" s="51"/>
      <c r="M656" s="51"/>
      <c r="N656" s="51"/>
      <c r="O656" s="51"/>
      <c r="P656" s="51"/>
      <c r="Q656" s="51"/>
      <c r="R656" s="51"/>
      <c r="S656" s="51"/>
      <c r="T656" s="51"/>
      <c r="U656" s="51"/>
      <c r="V656" s="51"/>
      <c r="W656" s="51"/>
      <c r="X656" s="51"/>
      <c r="Y656" s="51"/>
      <c r="Z656" s="51"/>
      <c r="AA656" s="51"/>
      <c r="AB656" s="51"/>
      <c r="AC656" s="51"/>
      <c r="AD656" s="51"/>
      <c r="AE656" s="51"/>
    </row>
    <row r="657" spans="11:31" x14ac:dyDescent="0.25">
      <c r="K657" s="51" t="str">
        <f t="shared" si="10"/>
        <v>-</v>
      </c>
      <c r="L657" s="51"/>
      <c r="M657" s="51"/>
      <c r="N657" s="51"/>
      <c r="O657" s="51"/>
      <c r="P657" s="51"/>
      <c r="Q657" s="51"/>
      <c r="R657" s="51"/>
      <c r="S657" s="51"/>
      <c r="T657" s="51"/>
      <c r="U657" s="51"/>
      <c r="V657" s="51"/>
      <c r="W657" s="51"/>
      <c r="X657" s="51"/>
      <c r="Y657" s="51"/>
      <c r="Z657" s="51"/>
      <c r="AA657" s="51"/>
      <c r="AB657" s="51"/>
      <c r="AC657" s="51"/>
      <c r="AD657" s="51"/>
      <c r="AE657" s="51"/>
    </row>
    <row r="658" spans="11:31" x14ac:dyDescent="0.25">
      <c r="K658" s="51" t="str">
        <f t="shared" si="10"/>
        <v>-</v>
      </c>
      <c r="L658" s="51"/>
      <c r="M658" s="51"/>
      <c r="N658" s="51"/>
      <c r="O658" s="51"/>
      <c r="P658" s="51"/>
      <c r="Q658" s="51"/>
      <c r="R658" s="51"/>
      <c r="S658" s="51"/>
      <c r="T658" s="51"/>
      <c r="U658" s="51"/>
      <c r="V658" s="51"/>
      <c r="W658" s="51"/>
      <c r="X658" s="51"/>
      <c r="Y658" s="51"/>
      <c r="Z658" s="51"/>
      <c r="AA658" s="51"/>
      <c r="AB658" s="51"/>
      <c r="AC658" s="51"/>
      <c r="AD658" s="51"/>
      <c r="AE658" s="51"/>
    </row>
    <row r="659" spans="11:31" x14ac:dyDescent="0.25">
      <c r="K659" s="51" t="str">
        <f t="shared" si="10"/>
        <v>-</v>
      </c>
      <c r="L659" s="51"/>
      <c r="M659" s="51"/>
      <c r="N659" s="51"/>
      <c r="O659" s="51"/>
      <c r="P659" s="51"/>
      <c r="Q659" s="51"/>
      <c r="R659" s="51"/>
      <c r="S659" s="51"/>
      <c r="T659" s="51"/>
      <c r="U659" s="51"/>
      <c r="V659" s="51"/>
      <c r="W659" s="51"/>
      <c r="X659" s="51"/>
      <c r="Y659" s="51"/>
      <c r="Z659" s="51"/>
      <c r="AA659" s="51"/>
      <c r="AB659" s="51"/>
      <c r="AC659" s="51"/>
      <c r="AD659" s="51"/>
      <c r="AE659" s="51"/>
    </row>
    <row r="660" spans="11:31" x14ac:dyDescent="0.25">
      <c r="K660" s="51" t="str">
        <f t="shared" si="10"/>
        <v>-</v>
      </c>
      <c r="L660" s="51"/>
      <c r="M660" s="51"/>
      <c r="N660" s="51"/>
      <c r="O660" s="51"/>
      <c r="P660" s="51"/>
      <c r="Q660" s="51"/>
      <c r="R660" s="51"/>
      <c r="S660" s="51"/>
      <c r="T660" s="51"/>
      <c r="U660" s="51"/>
      <c r="V660" s="51"/>
      <c r="W660" s="51"/>
      <c r="X660" s="51"/>
      <c r="Y660" s="51"/>
      <c r="Z660" s="51"/>
      <c r="AA660" s="51"/>
      <c r="AB660" s="51"/>
      <c r="AC660" s="51"/>
      <c r="AD660" s="51"/>
      <c r="AE660" s="51"/>
    </row>
    <row r="661" spans="11:31" x14ac:dyDescent="0.25">
      <c r="K661" s="51" t="str">
        <f t="shared" si="10"/>
        <v>-</v>
      </c>
      <c r="L661" s="51"/>
      <c r="M661" s="51"/>
      <c r="N661" s="51"/>
      <c r="O661" s="51"/>
      <c r="P661" s="51"/>
      <c r="Q661" s="51"/>
      <c r="R661" s="51"/>
      <c r="S661" s="51"/>
      <c r="T661" s="51"/>
      <c r="U661" s="51"/>
      <c r="V661" s="51"/>
      <c r="W661" s="51"/>
      <c r="X661" s="51"/>
      <c r="Y661" s="51"/>
      <c r="Z661" s="51"/>
      <c r="AA661" s="51"/>
      <c r="AB661" s="51"/>
      <c r="AC661" s="51"/>
      <c r="AD661" s="51"/>
      <c r="AE661" s="51"/>
    </row>
    <row r="662" spans="11:31" x14ac:dyDescent="0.25">
      <c r="K662" s="51" t="str">
        <f t="shared" si="10"/>
        <v>-</v>
      </c>
      <c r="L662" s="51"/>
      <c r="M662" s="51"/>
      <c r="N662" s="51"/>
      <c r="O662" s="51"/>
      <c r="P662" s="51"/>
      <c r="Q662" s="51"/>
      <c r="R662" s="51"/>
      <c r="S662" s="51"/>
      <c r="T662" s="51"/>
      <c r="U662" s="51"/>
      <c r="V662" s="51"/>
      <c r="W662" s="51"/>
      <c r="X662" s="51"/>
      <c r="Y662" s="51"/>
      <c r="Z662" s="51"/>
      <c r="AA662" s="51"/>
      <c r="AB662" s="51"/>
      <c r="AC662" s="51"/>
      <c r="AD662" s="51"/>
      <c r="AE662" s="51"/>
    </row>
    <row r="663" spans="11:31" x14ac:dyDescent="0.25">
      <c r="K663" s="51" t="str">
        <f t="shared" si="10"/>
        <v>-</v>
      </c>
      <c r="L663" s="51"/>
      <c r="M663" s="51"/>
      <c r="N663" s="51"/>
      <c r="O663" s="51"/>
      <c r="P663" s="51"/>
      <c r="Q663" s="51"/>
      <c r="R663" s="51"/>
      <c r="S663" s="51"/>
      <c r="T663" s="51"/>
      <c r="U663" s="51"/>
      <c r="V663" s="51"/>
      <c r="W663" s="51"/>
      <c r="X663" s="51"/>
      <c r="Y663" s="51"/>
      <c r="Z663" s="51"/>
      <c r="AA663" s="51"/>
      <c r="AB663" s="51"/>
      <c r="AC663" s="51"/>
      <c r="AD663" s="51"/>
      <c r="AE663" s="51"/>
    </row>
    <row r="664" spans="11:31" x14ac:dyDescent="0.25">
      <c r="K664" s="51" t="str">
        <f t="shared" si="10"/>
        <v>-</v>
      </c>
      <c r="L664" s="51"/>
      <c r="M664" s="51"/>
      <c r="N664" s="51"/>
      <c r="O664" s="51"/>
      <c r="P664" s="51"/>
      <c r="Q664" s="51"/>
      <c r="R664" s="51"/>
      <c r="S664" s="51"/>
      <c r="T664" s="51"/>
      <c r="U664" s="51"/>
      <c r="V664" s="51"/>
      <c r="W664" s="51"/>
      <c r="X664" s="51"/>
      <c r="Y664" s="51"/>
      <c r="Z664" s="51"/>
      <c r="AA664" s="51"/>
      <c r="AB664" s="51"/>
      <c r="AC664" s="51"/>
      <c r="AD664" s="51"/>
      <c r="AE664" s="51"/>
    </row>
    <row r="665" spans="11:31" x14ac:dyDescent="0.25">
      <c r="K665" s="51" t="str">
        <f t="shared" si="10"/>
        <v>-</v>
      </c>
      <c r="L665" s="51"/>
      <c r="M665" s="51"/>
      <c r="N665" s="51"/>
      <c r="O665" s="51"/>
      <c r="P665" s="51"/>
      <c r="Q665" s="51"/>
      <c r="R665" s="51"/>
      <c r="S665" s="51"/>
      <c r="T665" s="51"/>
      <c r="U665" s="51"/>
      <c r="V665" s="51"/>
      <c r="W665" s="51"/>
      <c r="X665" s="51"/>
      <c r="Y665" s="51"/>
      <c r="Z665" s="51"/>
      <c r="AA665" s="51"/>
      <c r="AB665" s="51"/>
      <c r="AC665" s="51"/>
      <c r="AD665" s="51"/>
      <c r="AE665" s="51"/>
    </row>
    <row r="666" spans="11:31" x14ac:dyDescent="0.25">
      <c r="K666" s="51" t="str">
        <f t="shared" si="10"/>
        <v>-</v>
      </c>
      <c r="L666" s="51"/>
      <c r="M666" s="51"/>
      <c r="N666" s="51"/>
      <c r="O666" s="51"/>
      <c r="P666" s="51"/>
      <c r="Q666" s="51"/>
      <c r="R666" s="51"/>
      <c r="S666" s="51"/>
      <c r="T666" s="51"/>
      <c r="U666" s="51"/>
      <c r="V666" s="51"/>
      <c r="W666" s="51"/>
      <c r="X666" s="51"/>
      <c r="Y666" s="51"/>
      <c r="Z666" s="51"/>
      <c r="AA666" s="51"/>
      <c r="AB666" s="51"/>
      <c r="AC666" s="51"/>
      <c r="AD666" s="51"/>
      <c r="AE666" s="51"/>
    </row>
    <row r="667" spans="11:31" x14ac:dyDescent="0.25">
      <c r="K667" s="51" t="str">
        <f t="shared" si="10"/>
        <v>-</v>
      </c>
      <c r="L667" s="51"/>
      <c r="M667" s="51"/>
      <c r="N667" s="51"/>
      <c r="O667" s="51"/>
      <c r="P667" s="51"/>
      <c r="Q667" s="51"/>
      <c r="R667" s="51"/>
      <c r="S667" s="51"/>
      <c r="T667" s="51"/>
      <c r="U667" s="51"/>
      <c r="V667" s="51"/>
      <c r="W667" s="51"/>
      <c r="X667" s="51"/>
      <c r="Y667" s="51"/>
      <c r="Z667" s="51"/>
      <c r="AA667" s="51"/>
      <c r="AB667" s="51"/>
      <c r="AC667" s="51"/>
      <c r="AD667" s="51"/>
      <c r="AE667" s="51"/>
    </row>
    <row r="668" spans="11:31" x14ac:dyDescent="0.25">
      <c r="K668" s="51" t="str">
        <f t="shared" si="10"/>
        <v>-</v>
      </c>
      <c r="L668" s="51"/>
      <c r="M668" s="51"/>
      <c r="N668" s="51"/>
      <c r="O668" s="51"/>
      <c r="P668" s="51"/>
      <c r="Q668" s="51"/>
      <c r="R668" s="51"/>
      <c r="S668" s="51"/>
      <c r="T668" s="51"/>
      <c r="U668" s="51"/>
      <c r="V668" s="51"/>
      <c r="W668" s="51"/>
      <c r="X668" s="51"/>
      <c r="Y668" s="51"/>
      <c r="Z668" s="51"/>
      <c r="AA668" s="51"/>
      <c r="AB668" s="51"/>
      <c r="AC668" s="51"/>
      <c r="AD668" s="51"/>
      <c r="AE668" s="51"/>
    </row>
    <row r="669" spans="11:31" x14ac:dyDescent="0.25">
      <c r="K669" s="51" t="str">
        <f t="shared" si="10"/>
        <v>-</v>
      </c>
      <c r="L669" s="51"/>
      <c r="M669" s="51"/>
      <c r="N669" s="51"/>
      <c r="O669" s="51"/>
      <c r="P669" s="51"/>
      <c r="Q669" s="51"/>
      <c r="R669" s="51"/>
      <c r="S669" s="51"/>
      <c r="T669" s="51"/>
      <c r="U669" s="51"/>
      <c r="V669" s="51"/>
      <c r="W669" s="51"/>
      <c r="X669" s="51"/>
      <c r="Y669" s="51"/>
      <c r="Z669" s="51"/>
      <c r="AA669" s="51"/>
      <c r="AB669" s="51"/>
      <c r="AC669" s="51"/>
      <c r="AD669" s="51"/>
      <c r="AE669" s="51"/>
    </row>
    <row r="670" spans="11:31" x14ac:dyDescent="0.25">
      <c r="K670" s="51" t="str">
        <f t="shared" si="10"/>
        <v>-</v>
      </c>
      <c r="L670" s="51"/>
      <c r="M670" s="51"/>
      <c r="N670" s="51"/>
      <c r="O670" s="51"/>
      <c r="P670" s="51"/>
      <c r="Q670" s="51"/>
      <c r="R670" s="51"/>
      <c r="S670" s="51"/>
      <c r="T670" s="51"/>
      <c r="U670" s="51"/>
      <c r="V670" s="51"/>
      <c r="W670" s="51"/>
      <c r="X670" s="51"/>
      <c r="Y670" s="51"/>
      <c r="Z670" s="51"/>
      <c r="AA670" s="51"/>
      <c r="AB670" s="51"/>
      <c r="AC670" s="51"/>
      <c r="AD670" s="51"/>
      <c r="AE670" s="51"/>
    </row>
    <row r="671" spans="11:31" x14ac:dyDescent="0.25">
      <c r="K671" s="51" t="str">
        <f t="shared" si="10"/>
        <v>-</v>
      </c>
      <c r="L671" s="51"/>
      <c r="M671" s="51"/>
      <c r="N671" s="51"/>
      <c r="O671" s="51"/>
      <c r="P671" s="51"/>
      <c r="Q671" s="51"/>
      <c r="R671" s="51"/>
      <c r="S671" s="51"/>
      <c r="T671" s="51"/>
      <c r="U671" s="51"/>
      <c r="V671" s="51"/>
      <c r="W671" s="51"/>
      <c r="X671" s="51"/>
      <c r="Y671" s="51"/>
      <c r="Z671" s="51"/>
      <c r="AA671" s="51"/>
      <c r="AB671" s="51"/>
      <c r="AC671" s="51"/>
      <c r="AD671" s="51"/>
      <c r="AE671" s="51"/>
    </row>
    <row r="672" spans="11:31" x14ac:dyDescent="0.25">
      <c r="K672" s="51" t="str">
        <f t="shared" si="10"/>
        <v>-</v>
      </c>
      <c r="L672" s="51"/>
      <c r="M672" s="51"/>
      <c r="N672" s="51"/>
      <c r="O672" s="51"/>
      <c r="P672" s="51"/>
      <c r="Q672" s="51"/>
      <c r="R672" s="51"/>
      <c r="S672" s="51"/>
      <c r="T672" s="51"/>
      <c r="U672" s="51"/>
      <c r="V672" s="51"/>
      <c r="W672" s="51"/>
      <c r="X672" s="51"/>
      <c r="Y672" s="51"/>
      <c r="Z672" s="51"/>
      <c r="AA672" s="51"/>
      <c r="AB672" s="51"/>
      <c r="AC672" s="51"/>
      <c r="AD672" s="51"/>
      <c r="AE672" s="51"/>
    </row>
    <row r="673" spans="11:31" x14ac:dyDescent="0.25">
      <c r="K673" s="51" t="str">
        <f t="shared" si="10"/>
        <v>-</v>
      </c>
      <c r="L673" s="51"/>
      <c r="M673" s="51"/>
      <c r="N673" s="51"/>
      <c r="O673" s="51"/>
      <c r="P673" s="51"/>
      <c r="Q673" s="51"/>
      <c r="R673" s="51"/>
      <c r="S673" s="51"/>
      <c r="T673" s="51"/>
      <c r="U673" s="51"/>
      <c r="V673" s="51"/>
      <c r="W673" s="51"/>
      <c r="X673" s="51"/>
      <c r="Y673" s="51"/>
      <c r="Z673" s="51"/>
      <c r="AA673" s="51"/>
      <c r="AB673" s="51"/>
      <c r="AC673" s="51"/>
      <c r="AD673" s="51"/>
      <c r="AE673" s="51"/>
    </row>
    <row r="674" spans="11:31" x14ac:dyDescent="0.25">
      <c r="K674" s="51" t="str">
        <f t="shared" si="10"/>
        <v>-</v>
      </c>
      <c r="L674" s="51"/>
      <c r="M674" s="51"/>
      <c r="N674" s="51"/>
      <c r="O674" s="51"/>
      <c r="P674" s="51"/>
      <c r="Q674" s="51"/>
      <c r="R674" s="51"/>
      <c r="S674" s="51"/>
      <c r="T674" s="51"/>
      <c r="U674" s="51"/>
      <c r="V674" s="51"/>
      <c r="W674" s="51"/>
      <c r="X674" s="51"/>
      <c r="Y674" s="51"/>
      <c r="Z674" s="51"/>
      <c r="AA674" s="51"/>
      <c r="AB674" s="51"/>
      <c r="AC674" s="51"/>
      <c r="AD674" s="51"/>
      <c r="AE674" s="51"/>
    </row>
    <row r="675" spans="11:31" x14ac:dyDescent="0.25">
      <c r="K675" s="51" t="str">
        <f t="shared" si="10"/>
        <v>-</v>
      </c>
      <c r="L675" s="51"/>
      <c r="M675" s="51"/>
      <c r="N675" s="51"/>
      <c r="O675" s="51"/>
      <c r="P675" s="51"/>
      <c r="Q675" s="51"/>
      <c r="R675" s="51"/>
      <c r="S675" s="51"/>
      <c r="T675" s="51"/>
      <c r="U675" s="51"/>
      <c r="V675" s="51"/>
      <c r="W675" s="51"/>
      <c r="X675" s="51"/>
      <c r="Y675" s="51"/>
      <c r="Z675" s="51"/>
      <c r="AA675" s="51"/>
      <c r="AB675" s="51"/>
      <c r="AC675" s="51"/>
      <c r="AD675" s="51"/>
      <c r="AE675" s="51"/>
    </row>
    <row r="676" spans="11:31" x14ac:dyDescent="0.25">
      <c r="K676" s="51" t="str">
        <f t="shared" si="10"/>
        <v>-</v>
      </c>
      <c r="L676" s="51"/>
      <c r="M676" s="51"/>
      <c r="N676" s="51"/>
      <c r="O676" s="51"/>
      <c r="P676" s="51"/>
      <c r="Q676" s="51"/>
      <c r="R676" s="51"/>
      <c r="S676" s="51"/>
      <c r="T676" s="51"/>
      <c r="U676" s="51"/>
      <c r="V676" s="51"/>
      <c r="W676" s="51"/>
      <c r="X676" s="51"/>
      <c r="Y676" s="51"/>
      <c r="Z676" s="51"/>
      <c r="AA676" s="51"/>
      <c r="AB676" s="51"/>
      <c r="AC676" s="51"/>
      <c r="AD676" s="51"/>
      <c r="AE676" s="51"/>
    </row>
    <row r="677" spans="11:31" x14ac:dyDescent="0.25">
      <c r="K677" s="51" t="str">
        <f t="shared" si="10"/>
        <v>-</v>
      </c>
      <c r="L677" s="51"/>
      <c r="M677" s="51"/>
      <c r="N677" s="51"/>
      <c r="O677" s="51"/>
      <c r="P677" s="51"/>
      <c r="Q677" s="51"/>
      <c r="R677" s="51"/>
      <c r="S677" s="51"/>
      <c r="T677" s="51"/>
      <c r="U677" s="51"/>
      <c r="V677" s="51"/>
      <c r="W677" s="51"/>
      <c r="X677" s="51"/>
      <c r="Y677" s="51"/>
      <c r="Z677" s="51"/>
      <c r="AA677" s="51"/>
      <c r="AB677" s="51"/>
      <c r="AC677" s="51"/>
      <c r="AD677" s="51"/>
      <c r="AE677" s="51"/>
    </row>
    <row r="678" spans="11:31" x14ac:dyDescent="0.25">
      <c r="K678" s="51" t="str">
        <f t="shared" si="10"/>
        <v>-</v>
      </c>
      <c r="L678" s="51"/>
      <c r="M678" s="51"/>
      <c r="N678" s="51"/>
      <c r="O678" s="51"/>
      <c r="P678" s="51"/>
      <c r="Q678" s="51"/>
      <c r="R678" s="51"/>
      <c r="S678" s="51"/>
      <c r="T678" s="51"/>
      <c r="U678" s="51"/>
      <c r="V678" s="51"/>
      <c r="W678" s="51"/>
      <c r="X678" s="51"/>
      <c r="Y678" s="51"/>
      <c r="Z678" s="51"/>
      <c r="AA678" s="51"/>
      <c r="AB678" s="51"/>
      <c r="AC678" s="51"/>
      <c r="AD678" s="51"/>
      <c r="AE678" s="51"/>
    </row>
    <row r="679" spans="11:31" x14ac:dyDescent="0.25">
      <c r="K679" s="51" t="str">
        <f t="shared" si="10"/>
        <v>-</v>
      </c>
      <c r="L679" s="51"/>
      <c r="M679" s="51"/>
      <c r="N679" s="51"/>
      <c r="O679" s="51"/>
      <c r="P679" s="51"/>
      <c r="Q679" s="51"/>
      <c r="R679" s="51"/>
      <c r="S679" s="51"/>
      <c r="T679" s="51"/>
      <c r="U679" s="51"/>
      <c r="V679" s="51"/>
      <c r="W679" s="51"/>
      <c r="X679" s="51"/>
      <c r="Y679" s="51"/>
      <c r="Z679" s="51"/>
      <c r="AA679" s="51"/>
      <c r="AB679" s="51"/>
      <c r="AC679" s="51"/>
      <c r="AD679" s="51"/>
      <c r="AE679" s="51"/>
    </row>
    <row r="680" spans="11:31" x14ac:dyDescent="0.25">
      <c r="K680" s="51" t="str">
        <f t="shared" si="10"/>
        <v>-</v>
      </c>
      <c r="L680" s="51"/>
      <c r="M680" s="51"/>
      <c r="N680" s="51"/>
      <c r="O680" s="51"/>
      <c r="P680" s="51"/>
      <c r="Q680" s="51"/>
      <c r="R680" s="51"/>
      <c r="S680" s="51"/>
      <c r="T680" s="51"/>
      <c r="U680" s="51"/>
      <c r="V680" s="51"/>
      <c r="W680" s="51"/>
      <c r="X680" s="51"/>
      <c r="Y680" s="51"/>
      <c r="Z680" s="51"/>
      <c r="AA680" s="51"/>
      <c r="AB680" s="51"/>
      <c r="AC680" s="51"/>
      <c r="AD680" s="51"/>
      <c r="AE680" s="51"/>
    </row>
    <row r="681" spans="11:31" x14ac:dyDescent="0.25">
      <c r="K681" s="51" t="str">
        <f t="shared" si="10"/>
        <v>-</v>
      </c>
      <c r="L681" s="51"/>
      <c r="M681" s="51"/>
      <c r="N681" s="51"/>
      <c r="O681" s="51"/>
      <c r="P681" s="51"/>
      <c r="Q681" s="51"/>
      <c r="R681" s="51"/>
      <c r="S681" s="51"/>
      <c r="T681" s="51"/>
      <c r="U681" s="51"/>
      <c r="V681" s="51"/>
      <c r="W681" s="51"/>
      <c r="X681" s="51"/>
      <c r="Y681" s="51"/>
      <c r="Z681" s="51"/>
      <c r="AA681" s="51"/>
      <c r="AB681" s="51"/>
      <c r="AC681" s="51"/>
      <c r="AD681" s="51"/>
      <c r="AE681" s="51"/>
    </row>
    <row r="682" spans="11:31" x14ac:dyDescent="0.25">
      <c r="K682" s="51" t="str">
        <f t="shared" si="10"/>
        <v>-</v>
      </c>
      <c r="L682" s="51"/>
      <c r="M682" s="51"/>
      <c r="N682" s="51"/>
      <c r="O682" s="51"/>
      <c r="P682" s="51"/>
      <c r="Q682" s="51"/>
      <c r="R682" s="51"/>
      <c r="S682" s="51"/>
      <c r="T682" s="51"/>
      <c r="U682" s="51"/>
      <c r="V682" s="51"/>
      <c r="W682" s="51"/>
      <c r="X682" s="51"/>
      <c r="Y682" s="51"/>
      <c r="Z682" s="51"/>
      <c r="AA682" s="51"/>
      <c r="AB682" s="51"/>
      <c r="AC682" s="51"/>
      <c r="AD682" s="51"/>
      <c r="AE682" s="51"/>
    </row>
    <row r="683" spans="11:31" x14ac:dyDescent="0.25">
      <c r="K683" s="51" t="str">
        <f t="shared" si="10"/>
        <v>-</v>
      </c>
      <c r="L683" s="51"/>
      <c r="M683" s="51"/>
      <c r="N683" s="51"/>
      <c r="O683" s="51"/>
      <c r="P683" s="51"/>
      <c r="Q683" s="51"/>
      <c r="R683" s="51"/>
      <c r="S683" s="51"/>
      <c r="T683" s="51"/>
      <c r="U683" s="51"/>
      <c r="V683" s="51"/>
      <c r="W683" s="51"/>
      <c r="X683" s="51"/>
      <c r="Y683" s="51"/>
      <c r="Z683" s="51"/>
      <c r="AA683" s="51"/>
      <c r="AB683" s="51"/>
      <c r="AC683" s="51"/>
      <c r="AD683" s="51"/>
      <c r="AE683" s="51"/>
    </row>
    <row r="684" spans="11:31" x14ac:dyDescent="0.25">
      <c r="K684" s="51" t="str">
        <f t="shared" si="10"/>
        <v>-</v>
      </c>
      <c r="L684" s="51"/>
      <c r="M684" s="51"/>
      <c r="N684" s="51"/>
      <c r="O684" s="51"/>
      <c r="P684" s="51"/>
      <c r="Q684" s="51"/>
      <c r="R684" s="51"/>
      <c r="S684" s="51"/>
      <c r="T684" s="51"/>
      <c r="U684" s="51"/>
      <c r="V684" s="51"/>
      <c r="W684" s="51"/>
      <c r="X684" s="51"/>
      <c r="Y684" s="51"/>
      <c r="Z684" s="51"/>
      <c r="AA684" s="51"/>
      <c r="AB684" s="51"/>
      <c r="AC684" s="51"/>
      <c r="AD684" s="51"/>
      <c r="AE684" s="51"/>
    </row>
    <row r="685" spans="11:31" x14ac:dyDescent="0.25">
      <c r="K685" s="51" t="str">
        <f t="shared" si="10"/>
        <v>-</v>
      </c>
      <c r="L685" s="51"/>
      <c r="M685" s="51"/>
      <c r="N685" s="51"/>
      <c r="O685" s="51"/>
      <c r="P685" s="51"/>
      <c r="Q685" s="51"/>
      <c r="R685" s="51"/>
      <c r="S685" s="51"/>
      <c r="T685" s="51"/>
      <c r="U685" s="51"/>
      <c r="V685" s="51"/>
      <c r="W685" s="51"/>
      <c r="X685" s="51"/>
      <c r="Y685" s="51"/>
      <c r="Z685" s="51"/>
      <c r="AA685" s="51"/>
      <c r="AB685" s="51"/>
      <c r="AC685" s="51"/>
      <c r="AD685" s="51"/>
      <c r="AE685" s="51"/>
    </row>
    <row r="686" spans="11:31" x14ac:dyDescent="0.25">
      <c r="K686" s="51" t="str">
        <f t="shared" si="10"/>
        <v>-</v>
      </c>
      <c r="L686" s="51"/>
      <c r="M686" s="51"/>
      <c r="N686" s="51"/>
      <c r="O686" s="51"/>
      <c r="P686" s="51"/>
      <c r="Q686" s="51"/>
      <c r="R686" s="51"/>
      <c r="S686" s="51"/>
      <c r="T686" s="51"/>
      <c r="U686" s="51"/>
      <c r="V686" s="51"/>
      <c r="W686" s="51"/>
      <c r="X686" s="51"/>
      <c r="Y686" s="51"/>
      <c r="Z686" s="51"/>
      <c r="AA686" s="51"/>
      <c r="AB686" s="51"/>
      <c r="AC686" s="51"/>
      <c r="AD686" s="51"/>
      <c r="AE686" s="51"/>
    </row>
    <row r="687" spans="11:31" x14ac:dyDescent="0.25">
      <c r="K687" s="51" t="str">
        <f t="shared" si="10"/>
        <v>-</v>
      </c>
      <c r="L687" s="51"/>
      <c r="M687" s="51"/>
      <c r="N687" s="51"/>
      <c r="O687" s="51"/>
      <c r="P687" s="51"/>
      <c r="Q687" s="51"/>
      <c r="R687" s="51"/>
      <c r="S687" s="51"/>
      <c r="T687" s="51"/>
      <c r="U687" s="51"/>
      <c r="V687" s="51"/>
      <c r="W687" s="51"/>
      <c r="X687" s="51"/>
      <c r="Y687" s="51"/>
      <c r="Z687" s="51"/>
      <c r="AA687" s="51"/>
      <c r="AB687" s="51"/>
      <c r="AC687" s="51"/>
      <c r="AD687" s="51"/>
      <c r="AE687" s="51"/>
    </row>
    <row r="688" spans="11:31" x14ac:dyDescent="0.25">
      <c r="K688" s="51" t="str">
        <f t="shared" si="10"/>
        <v>-</v>
      </c>
      <c r="L688" s="51"/>
      <c r="M688" s="51"/>
      <c r="N688" s="51"/>
      <c r="O688" s="51"/>
      <c r="P688" s="51"/>
      <c r="Q688" s="51"/>
      <c r="R688" s="51"/>
      <c r="S688" s="51"/>
      <c r="T688" s="51"/>
      <c r="U688" s="51"/>
      <c r="V688" s="51"/>
      <c r="W688" s="51"/>
      <c r="X688" s="51"/>
      <c r="Y688" s="51"/>
      <c r="Z688" s="51"/>
      <c r="AA688" s="51"/>
      <c r="AB688" s="51"/>
      <c r="AC688" s="51"/>
      <c r="AD688" s="51"/>
      <c r="AE688" s="51"/>
    </row>
    <row r="689" spans="11:31" x14ac:dyDescent="0.25">
      <c r="K689" s="51" t="str">
        <f t="shared" si="10"/>
        <v>-</v>
      </c>
      <c r="L689" s="51"/>
      <c r="M689" s="51"/>
      <c r="N689" s="51"/>
      <c r="O689" s="51"/>
      <c r="P689" s="51"/>
      <c r="Q689" s="51"/>
      <c r="R689" s="51"/>
      <c r="S689" s="51"/>
      <c r="T689" s="51"/>
      <c r="U689" s="51"/>
      <c r="V689" s="51"/>
      <c r="W689" s="51"/>
      <c r="X689" s="51"/>
      <c r="Y689" s="51"/>
      <c r="Z689" s="51"/>
      <c r="AA689" s="51"/>
      <c r="AB689" s="51"/>
      <c r="AC689" s="51"/>
      <c r="AD689" s="51"/>
      <c r="AE689" s="51"/>
    </row>
    <row r="690" spans="11:31" x14ac:dyDescent="0.25">
      <c r="K690" s="51" t="str">
        <f t="shared" si="10"/>
        <v>-</v>
      </c>
      <c r="L690" s="51"/>
      <c r="M690" s="51"/>
      <c r="N690" s="51"/>
      <c r="O690" s="51"/>
      <c r="P690" s="51"/>
      <c r="Q690" s="51"/>
      <c r="R690" s="51"/>
      <c r="S690" s="51"/>
      <c r="T690" s="51"/>
      <c r="U690" s="51"/>
      <c r="V690" s="51"/>
      <c r="W690" s="51"/>
      <c r="X690" s="51"/>
      <c r="Y690" s="51"/>
      <c r="Z690" s="51"/>
      <c r="AA690" s="51"/>
      <c r="AB690" s="51"/>
      <c r="AC690" s="51"/>
      <c r="AD690" s="51"/>
      <c r="AE690" s="51"/>
    </row>
    <row r="691" spans="11:31" x14ac:dyDescent="0.25">
      <c r="K691" s="51" t="str">
        <f t="shared" si="10"/>
        <v>-</v>
      </c>
      <c r="L691" s="51"/>
      <c r="M691" s="51"/>
      <c r="N691" s="51"/>
      <c r="O691" s="51"/>
      <c r="P691" s="51"/>
      <c r="Q691" s="51"/>
      <c r="R691" s="51"/>
      <c r="S691" s="51"/>
      <c r="T691" s="51"/>
      <c r="U691" s="51"/>
      <c r="V691" s="51"/>
      <c r="W691" s="51"/>
      <c r="X691" s="51"/>
      <c r="Y691" s="51"/>
      <c r="Z691" s="51"/>
      <c r="AA691" s="51"/>
      <c r="AB691" s="51"/>
      <c r="AC691" s="51"/>
      <c r="AD691" s="51"/>
      <c r="AE691" s="51"/>
    </row>
    <row r="692" spans="11:31" x14ac:dyDescent="0.25">
      <c r="K692" s="51" t="str">
        <f t="shared" si="10"/>
        <v>-</v>
      </c>
      <c r="L692" s="51"/>
      <c r="M692" s="51"/>
      <c r="N692" s="51"/>
      <c r="O692" s="51"/>
      <c r="P692" s="51"/>
      <c r="Q692" s="51"/>
      <c r="R692" s="51"/>
      <c r="S692" s="51"/>
      <c r="T692" s="51"/>
      <c r="U692" s="51"/>
      <c r="V692" s="51"/>
      <c r="W692" s="51"/>
      <c r="X692" s="51"/>
      <c r="Y692" s="51"/>
      <c r="Z692" s="51"/>
      <c r="AA692" s="51"/>
      <c r="AB692" s="51"/>
      <c r="AC692" s="51"/>
      <c r="AD692" s="51"/>
      <c r="AE692" s="51"/>
    </row>
    <row r="693" spans="11:31" x14ac:dyDescent="0.25">
      <c r="K693" s="51" t="str">
        <f t="shared" si="10"/>
        <v>-</v>
      </c>
      <c r="L693" s="51"/>
      <c r="M693" s="51"/>
      <c r="N693" s="51"/>
      <c r="O693" s="51"/>
      <c r="P693" s="51"/>
      <c r="Q693" s="51"/>
      <c r="R693" s="51"/>
      <c r="S693" s="51"/>
      <c r="T693" s="51"/>
      <c r="U693" s="51"/>
      <c r="V693" s="51"/>
      <c r="W693" s="51"/>
      <c r="X693" s="51"/>
      <c r="Y693" s="51"/>
      <c r="Z693" s="51"/>
      <c r="AA693" s="51"/>
      <c r="AB693" s="51"/>
      <c r="AC693" s="51"/>
      <c r="AD693" s="51"/>
      <c r="AE693" s="51"/>
    </row>
    <row r="694" spans="11:31" x14ac:dyDescent="0.25">
      <c r="K694" s="51" t="str">
        <f t="shared" si="10"/>
        <v>-</v>
      </c>
      <c r="L694" s="51"/>
      <c r="M694" s="51"/>
      <c r="N694" s="51"/>
      <c r="O694" s="51"/>
      <c r="P694" s="51"/>
      <c r="Q694" s="51"/>
      <c r="R694" s="51"/>
      <c r="S694" s="51"/>
      <c r="T694" s="51"/>
      <c r="U694" s="51"/>
      <c r="V694" s="51"/>
      <c r="W694" s="51"/>
      <c r="X694" s="51"/>
      <c r="Y694" s="51"/>
      <c r="Z694" s="51"/>
      <c r="AA694" s="51"/>
      <c r="AB694" s="51"/>
      <c r="AC694" s="51"/>
      <c r="AD694" s="51"/>
      <c r="AE694" s="51"/>
    </row>
    <row r="695" spans="11:31" x14ac:dyDescent="0.25">
      <c r="K695" s="51" t="str">
        <f t="shared" si="10"/>
        <v>-</v>
      </c>
      <c r="L695" s="51"/>
      <c r="M695" s="51"/>
      <c r="N695" s="51"/>
      <c r="O695" s="51"/>
      <c r="P695" s="51"/>
      <c r="Q695" s="51"/>
      <c r="R695" s="51"/>
      <c r="S695" s="51"/>
      <c r="T695" s="51"/>
      <c r="U695" s="51"/>
      <c r="V695" s="51"/>
      <c r="W695" s="51"/>
      <c r="X695" s="51"/>
      <c r="Y695" s="51"/>
      <c r="Z695" s="51"/>
      <c r="AA695" s="51"/>
      <c r="AB695" s="51"/>
      <c r="AC695" s="51"/>
      <c r="AD695" s="51"/>
      <c r="AE695" s="51"/>
    </row>
    <row r="696" spans="11:31" x14ac:dyDescent="0.25">
      <c r="K696" s="51" t="str">
        <f t="shared" si="10"/>
        <v>-</v>
      </c>
      <c r="L696" s="51"/>
      <c r="M696" s="51"/>
      <c r="N696" s="51"/>
      <c r="O696" s="51"/>
      <c r="P696" s="51"/>
      <c r="Q696" s="51"/>
      <c r="R696" s="51"/>
      <c r="S696" s="51"/>
      <c r="T696" s="51"/>
      <c r="U696" s="51"/>
      <c r="V696" s="51"/>
      <c r="W696" s="51"/>
      <c r="X696" s="51"/>
      <c r="Y696" s="51"/>
      <c r="Z696" s="51"/>
      <c r="AA696" s="51"/>
      <c r="AB696" s="51"/>
      <c r="AC696" s="51"/>
      <c r="AD696" s="51"/>
      <c r="AE696" s="51"/>
    </row>
    <row r="697" spans="11:31" x14ac:dyDescent="0.25">
      <c r="K697" s="51" t="str">
        <f t="shared" si="10"/>
        <v>-</v>
      </c>
      <c r="L697" s="51"/>
      <c r="M697" s="51"/>
      <c r="N697" s="51"/>
      <c r="O697" s="51"/>
      <c r="P697" s="51"/>
      <c r="Q697" s="51"/>
      <c r="R697" s="51"/>
      <c r="S697" s="51"/>
      <c r="T697" s="51"/>
      <c r="U697" s="51"/>
      <c r="V697" s="51"/>
      <c r="W697" s="51"/>
      <c r="X697" s="51"/>
      <c r="Y697" s="51"/>
      <c r="Z697" s="51"/>
      <c r="AA697" s="51"/>
      <c r="AB697" s="51"/>
      <c r="AC697" s="51"/>
      <c r="AD697" s="51"/>
      <c r="AE697" s="51"/>
    </row>
    <row r="698" spans="11:31" x14ac:dyDescent="0.25">
      <c r="K698" s="51" t="str">
        <f t="shared" si="10"/>
        <v>-</v>
      </c>
      <c r="L698" s="51"/>
      <c r="M698" s="51"/>
      <c r="N698" s="51"/>
      <c r="O698" s="51"/>
      <c r="P698" s="51"/>
      <c r="Q698" s="51"/>
      <c r="R698" s="51"/>
      <c r="S698" s="51"/>
      <c r="T698" s="51"/>
      <c r="U698" s="51"/>
      <c r="V698" s="51"/>
      <c r="W698" s="51"/>
      <c r="X698" s="51"/>
      <c r="Y698" s="51"/>
      <c r="Z698" s="51"/>
      <c r="AA698" s="51"/>
      <c r="AB698" s="51"/>
      <c r="AC698" s="51"/>
      <c r="AD698" s="51"/>
      <c r="AE698" s="51"/>
    </row>
    <row r="699" spans="11:31" x14ac:dyDescent="0.25">
      <c r="K699" s="51" t="str">
        <f t="shared" si="10"/>
        <v>-</v>
      </c>
      <c r="L699" s="51"/>
      <c r="M699" s="51"/>
      <c r="N699" s="51"/>
      <c r="O699" s="51"/>
      <c r="P699" s="51"/>
      <c r="Q699" s="51"/>
      <c r="R699" s="51"/>
      <c r="S699" s="51"/>
      <c r="T699" s="51"/>
      <c r="U699" s="51"/>
      <c r="V699" s="51"/>
      <c r="W699" s="51"/>
      <c r="X699" s="51"/>
      <c r="Y699" s="51"/>
      <c r="Z699" s="51"/>
      <c r="AA699" s="51"/>
      <c r="AB699" s="51"/>
      <c r="AC699" s="51"/>
      <c r="AD699" s="51"/>
      <c r="AE699" s="51"/>
    </row>
    <row r="700" spans="11:31" x14ac:dyDescent="0.25">
      <c r="K700" s="51" t="str">
        <f t="shared" si="10"/>
        <v>-</v>
      </c>
      <c r="L700" s="51"/>
      <c r="M700" s="51"/>
      <c r="N700" s="51"/>
      <c r="O700" s="51"/>
      <c r="P700" s="51"/>
      <c r="Q700" s="51"/>
      <c r="R700" s="51"/>
      <c r="S700" s="51"/>
      <c r="T700" s="51"/>
      <c r="U700" s="51"/>
      <c r="V700" s="51"/>
      <c r="W700" s="51"/>
      <c r="X700" s="51"/>
      <c r="Y700" s="51"/>
      <c r="Z700" s="51"/>
      <c r="AA700" s="51"/>
      <c r="AB700" s="51"/>
      <c r="AC700" s="51"/>
      <c r="AD700" s="51"/>
      <c r="AE700" s="51"/>
    </row>
    <row r="701" spans="11:31" x14ac:dyDescent="0.25">
      <c r="K701" s="51" t="str">
        <f t="shared" si="10"/>
        <v>-</v>
      </c>
      <c r="L701" s="51"/>
      <c r="M701" s="51"/>
      <c r="N701" s="51"/>
      <c r="O701" s="51"/>
      <c r="P701" s="51"/>
      <c r="Q701" s="51"/>
      <c r="R701" s="51"/>
      <c r="S701" s="51"/>
      <c r="T701" s="51"/>
      <c r="U701" s="51"/>
      <c r="V701" s="51"/>
      <c r="W701" s="51"/>
      <c r="X701" s="51"/>
      <c r="Y701" s="51"/>
      <c r="Z701" s="51"/>
      <c r="AA701" s="51"/>
      <c r="AB701" s="51"/>
      <c r="AC701" s="51"/>
      <c r="AD701" s="51"/>
      <c r="AE701" s="51"/>
    </row>
    <row r="702" spans="11:31" x14ac:dyDescent="0.25">
      <c r="K702" s="51" t="str">
        <f t="shared" si="10"/>
        <v>-</v>
      </c>
      <c r="L702" s="51"/>
      <c r="M702" s="51"/>
      <c r="N702" s="51"/>
      <c r="O702" s="51"/>
      <c r="P702" s="51"/>
      <c r="Q702" s="51"/>
      <c r="R702" s="51"/>
      <c r="S702" s="51"/>
      <c r="T702" s="51"/>
      <c r="U702" s="51"/>
      <c r="V702" s="51"/>
      <c r="W702" s="51"/>
      <c r="X702" s="51"/>
      <c r="Y702" s="51"/>
      <c r="Z702" s="51"/>
      <c r="AA702" s="51"/>
      <c r="AB702" s="51"/>
      <c r="AC702" s="51"/>
      <c r="AD702" s="51"/>
      <c r="AE702" s="51"/>
    </row>
    <row r="703" spans="11:31" x14ac:dyDescent="0.25">
      <c r="K703" s="51" t="str">
        <f t="shared" si="10"/>
        <v>-</v>
      </c>
      <c r="L703" s="51"/>
      <c r="M703" s="51"/>
      <c r="N703" s="51"/>
      <c r="O703" s="51"/>
      <c r="P703" s="51"/>
      <c r="Q703" s="51"/>
      <c r="R703" s="51"/>
      <c r="S703" s="51"/>
      <c r="T703" s="51"/>
      <c r="U703" s="51"/>
      <c r="V703" s="51"/>
      <c r="W703" s="51"/>
      <c r="X703" s="51"/>
      <c r="Y703" s="51"/>
      <c r="Z703" s="51"/>
      <c r="AA703" s="51"/>
      <c r="AB703" s="51"/>
      <c r="AC703" s="51"/>
      <c r="AD703" s="51"/>
      <c r="AE703" s="51"/>
    </row>
    <row r="704" spans="11:31" x14ac:dyDescent="0.25">
      <c r="K704" s="51" t="str">
        <f t="shared" si="10"/>
        <v>-</v>
      </c>
      <c r="L704" s="51"/>
      <c r="M704" s="51"/>
      <c r="N704" s="51"/>
      <c r="O704" s="51"/>
      <c r="P704" s="51"/>
      <c r="Q704" s="51"/>
      <c r="R704" s="51"/>
      <c r="S704" s="51"/>
      <c r="T704" s="51"/>
      <c r="U704" s="51"/>
      <c r="V704" s="51"/>
      <c r="W704" s="51"/>
      <c r="X704" s="51"/>
      <c r="Y704" s="51"/>
      <c r="Z704" s="51"/>
      <c r="AA704" s="51"/>
      <c r="AB704" s="51"/>
      <c r="AC704" s="51"/>
      <c r="AD704" s="51"/>
      <c r="AE704" s="51"/>
    </row>
    <row r="705" spans="11:31" x14ac:dyDescent="0.25">
      <c r="K705" s="51" t="str">
        <f t="shared" ref="K705:K768" si="11">CONCATENATE(H705,"-",I705)</f>
        <v>-</v>
      </c>
      <c r="L705" s="51"/>
      <c r="M705" s="51"/>
      <c r="N705" s="51"/>
      <c r="O705" s="51"/>
      <c r="P705" s="51"/>
      <c r="Q705" s="51"/>
      <c r="R705" s="51"/>
      <c r="S705" s="51"/>
      <c r="T705" s="51"/>
      <c r="U705" s="51"/>
      <c r="V705" s="51"/>
      <c r="W705" s="51"/>
      <c r="X705" s="51"/>
      <c r="Y705" s="51"/>
      <c r="Z705" s="51"/>
      <c r="AA705" s="51"/>
      <c r="AB705" s="51"/>
      <c r="AC705" s="51"/>
      <c r="AD705" s="51"/>
      <c r="AE705" s="51"/>
    </row>
    <row r="706" spans="11:31" x14ac:dyDescent="0.25">
      <c r="K706" s="51" t="str">
        <f t="shared" si="11"/>
        <v>-</v>
      </c>
      <c r="L706" s="51"/>
      <c r="M706" s="51"/>
      <c r="N706" s="51"/>
      <c r="O706" s="51"/>
      <c r="P706" s="51"/>
      <c r="Q706" s="51"/>
      <c r="R706" s="51"/>
      <c r="S706" s="51"/>
      <c r="T706" s="51"/>
      <c r="U706" s="51"/>
      <c r="V706" s="51"/>
      <c r="W706" s="51"/>
      <c r="X706" s="51"/>
      <c r="Y706" s="51"/>
      <c r="Z706" s="51"/>
      <c r="AA706" s="51"/>
      <c r="AB706" s="51"/>
      <c r="AC706" s="51"/>
      <c r="AD706" s="51"/>
      <c r="AE706" s="51"/>
    </row>
    <row r="707" spans="11:31" x14ac:dyDescent="0.25">
      <c r="K707" s="51" t="str">
        <f t="shared" si="11"/>
        <v>-</v>
      </c>
      <c r="L707" s="51"/>
      <c r="M707" s="51"/>
      <c r="N707" s="51"/>
      <c r="O707" s="51"/>
      <c r="P707" s="51"/>
      <c r="Q707" s="51"/>
      <c r="R707" s="51"/>
      <c r="S707" s="51"/>
      <c r="T707" s="51"/>
      <c r="U707" s="51"/>
      <c r="V707" s="51"/>
      <c r="W707" s="51"/>
      <c r="X707" s="51"/>
      <c r="Y707" s="51"/>
      <c r="Z707" s="51"/>
      <c r="AA707" s="51"/>
      <c r="AB707" s="51"/>
      <c r="AC707" s="51"/>
      <c r="AD707" s="51"/>
      <c r="AE707" s="51"/>
    </row>
    <row r="708" spans="11:31" x14ac:dyDescent="0.25">
      <c r="K708" s="51" t="str">
        <f t="shared" si="11"/>
        <v>-</v>
      </c>
      <c r="L708" s="51"/>
      <c r="M708" s="51"/>
      <c r="N708" s="51"/>
      <c r="O708" s="51"/>
      <c r="P708" s="51"/>
      <c r="Q708" s="51"/>
      <c r="R708" s="51"/>
      <c r="S708" s="51"/>
      <c r="T708" s="51"/>
      <c r="U708" s="51"/>
      <c r="V708" s="51"/>
      <c r="W708" s="51"/>
      <c r="X708" s="51"/>
      <c r="Y708" s="51"/>
      <c r="Z708" s="51"/>
      <c r="AA708" s="51"/>
      <c r="AB708" s="51"/>
      <c r="AC708" s="51"/>
      <c r="AD708" s="51"/>
      <c r="AE708" s="51"/>
    </row>
    <row r="709" spans="11:31" x14ac:dyDescent="0.25">
      <c r="K709" s="51" t="str">
        <f t="shared" si="11"/>
        <v>-</v>
      </c>
      <c r="L709" s="51"/>
      <c r="M709" s="51"/>
      <c r="N709" s="51"/>
      <c r="O709" s="51"/>
      <c r="P709" s="51"/>
      <c r="Q709" s="51"/>
      <c r="R709" s="51"/>
      <c r="S709" s="51"/>
      <c r="T709" s="51"/>
      <c r="U709" s="51"/>
      <c r="V709" s="51"/>
      <c r="W709" s="51"/>
      <c r="X709" s="51"/>
      <c r="Y709" s="51"/>
      <c r="Z709" s="51"/>
      <c r="AA709" s="51"/>
      <c r="AB709" s="51"/>
      <c r="AC709" s="51"/>
      <c r="AD709" s="51"/>
      <c r="AE709" s="51"/>
    </row>
    <row r="710" spans="11:31" x14ac:dyDescent="0.25">
      <c r="K710" s="51" t="str">
        <f t="shared" si="11"/>
        <v>-</v>
      </c>
      <c r="L710" s="51"/>
      <c r="M710" s="51"/>
      <c r="N710" s="51"/>
      <c r="O710" s="51"/>
      <c r="P710" s="51"/>
      <c r="Q710" s="51"/>
      <c r="R710" s="51"/>
      <c r="S710" s="51"/>
      <c r="T710" s="51"/>
      <c r="U710" s="51"/>
      <c r="V710" s="51"/>
      <c r="W710" s="51"/>
      <c r="X710" s="51"/>
      <c r="Y710" s="51"/>
      <c r="Z710" s="51"/>
      <c r="AA710" s="51"/>
      <c r="AB710" s="51"/>
      <c r="AC710" s="51"/>
      <c r="AD710" s="51"/>
      <c r="AE710" s="51"/>
    </row>
    <row r="711" spans="11:31" x14ac:dyDescent="0.25">
      <c r="K711" s="51" t="str">
        <f t="shared" si="11"/>
        <v>-</v>
      </c>
      <c r="L711" s="51"/>
      <c r="M711" s="51"/>
      <c r="N711" s="51"/>
      <c r="O711" s="51"/>
      <c r="P711" s="51"/>
      <c r="Q711" s="51"/>
      <c r="R711" s="51"/>
      <c r="S711" s="51"/>
      <c r="T711" s="51"/>
      <c r="U711" s="51"/>
      <c r="V711" s="51"/>
      <c r="W711" s="51"/>
      <c r="X711" s="51"/>
      <c r="Y711" s="51"/>
      <c r="Z711" s="51"/>
      <c r="AA711" s="51"/>
      <c r="AB711" s="51"/>
      <c r="AC711" s="51"/>
      <c r="AD711" s="51"/>
      <c r="AE711" s="51"/>
    </row>
    <row r="712" spans="11:31" x14ac:dyDescent="0.25">
      <c r="K712" s="51" t="str">
        <f t="shared" si="11"/>
        <v>-</v>
      </c>
      <c r="L712" s="51"/>
      <c r="M712" s="51"/>
      <c r="N712" s="51"/>
      <c r="O712" s="51"/>
      <c r="P712" s="51"/>
      <c r="Q712" s="51"/>
      <c r="R712" s="51"/>
      <c r="S712" s="51"/>
      <c r="T712" s="51"/>
      <c r="U712" s="51"/>
      <c r="V712" s="51"/>
      <c r="W712" s="51"/>
      <c r="X712" s="51"/>
      <c r="Y712" s="51"/>
      <c r="Z712" s="51"/>
      <c r="AA712" s="51"/>
      <c r="AB712" s="51"/>
      <c r="AC712" s="51"/>
      <c r="AD712" s="51"/>
      <c r="AE712" s="51"/>
    </row>
    <row r="713" spans="11:31" x14ac:dyDescent="0.25">
      <c r="K713" s="51" t="str">
        <f t="shared" si="11"/>
        <v>-</v>
      </c>
      <c r="L713" s="51"/>
      <c r="M713" s="51"/>
      <c r="N713" s="51"/>
      <c r="O713" s="51"/>
      <c r="P713" s="51"/>
      <c r="Q713" s="51"/>
      <c r="R713" s="51"/>
      <c r="S713" s="51"/>
      <c r="T713" s="51"/>
      <c r="U713" s="51"/>
      <c r="V713" s="51"/>
      <c r="W713" s="51"/>
      <c r="X713" s="51"/>
      <c r="Y713" s="51"/>
      <c r="Z713" s="51"/>
      <c r="AA713" s="51"/>
      <c r="AB713" s="51"/>
      <c r="AC713" s="51"/>
      <c r="AD713" s="51"/>
      <c r="AE713" s="51"/>
    </row>
    <row r="714" spans="11:31" x14ac:dyDescent="0.25">
      <c r="K714" s="51" t="str">
        <f t="shared" si="11"/>
        <v>-</v>
      </c>
      <c r="L714" s="51"/>
      <c r="M714" s="51"/>
      <c r="N714" s="51"/>
      <c r="O714" s="51"/>
      <c r="P714" s="51"/>
      <c r="Q714" s="51"/>
      <c r="R714" s="51"/>
      <c r="S714" s="51"/>
      <c r="T714" s="51"/>
      <c r="U714" s="51"/>
      <c r="V714" s="51"/>
      <c r="W714" s="51"/>
      <c r="X714" s="51"/>
      <c r="Y714" s="51"/>
      <c r="Z714" s="51"/>
      <c r="AA714" s="51"/>
      <c r="AB714" s="51"/>
      <c r="AC714" s="51"/>
      <c r="AD714" s="51"/>
      <c r="AE714" s="51"/>
    </row>
    <row r="715" spans="11:31" x14ac:dyDescent="0.25">
      <c r="K715" s="51" t="str">
        <f t="shared" si="11"/>
        <v>-</v>
      </c>
      <c r="L715" s="51"/>
      <c r="M715" s="51"/>
      <c r="N715" s="51"/>
      <c r="O715" s="51"/>
      <c r="P715" s="51"/>
      <c r="Q715" s="51"/>
      <c r="R715" s="51"/>
      <c r="S715" s="51"/>
      <c r="T715" s="51"/>
      <c r="U715" s="51"/>
      <c r="V715" s="51"/>
      <c r="W715" s="51"/>
      <c r="X715" s="51"/>
      <c r="Y715" s="51"/>
      <c r="Z715" s="51"/>
      <c r="AA715" s="51"/>
      <c r="AB715" s="51"/>
      <c r="AC715" s="51"/>
      <c r="AD715" s="51"/>
      <c r="AE715" s="51"/>
    </row>
    <row r="716" spans="11:31" x14ac:dyDescent="0.25">
      <c r="K716" s="51" t="str">
        <f t="shared" si="11"/>
        <v>-</v>
      </c>
      <c r="L716" s="51"/>
      <c r="M716" s="51"/>
      <c r="N716" s="51"/>
      <c r="O716" s="51"/>
      <c r="P716" s="51"/>
      <c r="Q716" s="51"/>
      <c r="R716" s="51"/>
      <c r="S716" s="51"/>
      <c r="T716" s="51"/>
      <c r="U716" s="51"/>
      <c r="V716" s="51"/>
      <c r="W716" s="51"/>
      <c r="X716" s="51"/>
      <c r="Y716" s="51"/>
      <c r="Z716" s="51"/>
      <c r="AA716" s="51"/>
      <c r="AB716" s="51"/>
      <c r="AC716" s="51"/>
      <c r="AD716" s="51"/>
      <c r="AE716" s="51"/>
    </row>
    <row r="717" spans="11:31" x14ac:dyDescent="0.25">
      <c r="K717" s="51" t="str">
        <f t="shared" si="11"/>
        <v>-</v>
      </c>
      <c r="L717" s="51"/>
      <c r="M717" s="51"/>
      <c r="N717" s="51"/>
      <c r="O717" s="51"/>
      <c r="P717" s="51"/>
      <c r="Q717" s="51"/>
      <c r="R717" s="51"/>
      <c r="S717" s="51"/>
      <c r="T717" s="51"/>
      <c r="U717" s="51"/>
      <c r="V717" s="51"/>
      <c r="W717" s="51"/>
      <c r="X717" s="51"/>
      <c r="Y717" s="51"/>
      <c r="Z717" s="51"/>
      <c r="AA717" s="51"/>
      <c r="AB717" s="51"/>
      <c r="AC717" s="51"/>
      <c r="AD717" s="51"/>
      <c r="AE717" s="51"/>
    </row>
    <row r="718" spans="11:31" x14ac:dyDescent="0.25">
      <c r="K718" s="51" t="str">
        <f t="shared" si="11"/>
        <v>-</v>
      </c>
      <c r="L718" s="51"/>
      <c r="M718" s="51"/>
      <c r="N718" s="51"/>
      <c r="O718" s="51"/>
      <c r="P718" s="51"/>
      <c r="Q718" s="51"/>
      <c r="R718" s="51"/>
      <c r="S718" s="51"/>
      <c r="T718" s="51"/>
      <c r="U718" s="51"/>
      <c r="V718" s="51"/>
      <c r="W718" s="51"/>
      <c r="X718" s="51"/>
      <c r="Y718" s="51"/>
      <c r="Z718" s="51"/>
      <c r="AA718" s="51"/>
      <c r="AB718" s="51"/>
      <c r="AC718" s="51"/>
      <c r="AD718" s="51"/>
      <c r="AE718" s="51"/>
    </row>
    <row r="719" spans="11:31" x14ac:dyDescent="0.25">
      <c r="K719" s="51" t="str">
        <f t="shared" si="11"/>
        <v>-</v>
      </c>
      <c r="L719" s="51"/>
      <c r="M719" s="51"/>
      <c r="N719" s="51"/>
      <c r="O719" s="51"/>
      <c r="P719" s="51"/>
      <c r="Q719" s="51"/>
      <c r="R719" s="51"/>
      <c r="S719" s="51"/>
      <c r="T719" s="51"/>
      <c r="U719" s="51"/>
      <c r="V719" s="51"/>
      <c r="W719" s="51"/>
      <c r="X719" s="51"/>
      <c r="Y719" s="51"/>
      <c r="Z719" s="51"/>
      <c r="AA719" s="51"/>
      <c r="AB719" s="51"/>
      <c r="AC719" s="51"/>
      <c r="AD719" s="51"/>
      <c r="AE719" s="51"/>
    </row>
    <row r="720" spans="11:31" x14ac:dyDescent="0.25">
      <c r="K720" s="51" t="str">
        <f t="shared" si="11"/>
        <v>-</v>
      </c>
      <c r="L720" s="51"/>
      <c r="M720" s="51"/>
      <c r="N720" s="51"/>
      <c r="O720" s="51"/>
      <c r="P720" s="51"/>
      <c r="Q720" s="51"/>
      <c r="R720" s="51"/>
      <c r="S720" s="51"/>
      <c r="T720" s="51"/>
      <c r="U720" s="51"/>
      <c r="V720" s="51"/>
      <c r="W720" s="51"/>
      <c r="X720" s="51"/>
      <c r="Y720" s="51"/>
      <c r="Z720" s="51"/>
      <c r="AA720" s="51"/>
      <c r="AB720" s="51"/>
      <c r="AC720" s="51"/>
      <c r="AD720" s="51"/>
      <c r="AE720" s="51"/>
    </row>
    <row r="721" spans="11:31" x14ac:dyDescent="0.25">
      <c r="K721" s="51" t="str">
        <f t="shared" si="11"/>
        <v>-</v>
      </c>
      <c r="L721" s="51"/>
      <c r="M721" s="51"/>
      <c r="N721" s="51"/>
      <c r="O721" s="51"/>
      <c r="P721" s="51"/>
      <c r="Q721" s="51"/>
      <c r="R721" s="51"/>
      <c r="S721" s="51"/>
      <c r="T721" s="51"/>
      <c r="U721" s="51"/>
      <c r="V721" s="51"/>
      <c r="W721" s="51"/>
      <c r="X721" s="51"/>
      <c r="Y721" s="51"/>
      <c r="Z721" s="51"/>
      <c r="AA721" s="51"/>
      <c r="AB721" s="51"/>
      <c r="AC721" s="51"/>
      <c r="AD721" s="51"/>
      <c r="AE721" s="51"/>
    </row>
    <row r="722" spans="11:31" x14ac:dyDescent="0.25">
      <c r="K722" s="51" t="str">
        <f t="shared" si="11"/>
        <v>-</v>
      </c>
      <c r="L722" s="51"/>
      <c r="M722" s="51"/>
      <c r="N722" s="51"/>
      <c r="O722" s="51"/>
      <c r="P722" s="51"/>
      <c r="Q722" s="51"/>
      <c r="R722" s="51"/>
      <c r="S722" s="51"/>
      <c r="T722" s="51"/>
      <c r="U722" s="51"/>
      <c r="V722" s="51"/>
      <c r="W722" s="51"/>
      <c r="X722" s="51"/>
      <c r="Y722" s="51"/>
      <c r="Z722" s="51"/>
      <c r="AA722" s="51"/>
      <c r="AB722" s="51"/>
      <c r="AC722" s="51"/>
      <c r="AD722" s="51"/>
      <c r="AE722" s="51"/>
    </row>
    <row r="723" spans="11:31" x14ac:dyDescent="0.25">
      <c r="K723" s="51" t="str">
        <f t="shared" si="11"/>
        <v>-</v>
      </c>
      <c r="L723" s="51"/>
      <c r="M723" s="51"/>
      <c r="N723" s="51"/>
      <c r="O723" s="51"/>
      <c r="P723" s="51"/>
      <c r="Q723" s="51"/>
      <c r="R723" s="51"/>
      <c r="S723" s="51"/>
      <c r="T723" s="51"/>
      <c r="U723" s="51"/>
      <c r="V723" s="51"/>
      <c r="W723" s="51"/>
      <c r="X723" s="51"/>
      <c r="Y723" s="51"/>
      <c r="Z723" s="51"/>
      <c r="AA723" s="51"/>
      <c r="AB723" s="51"/>
      <c r="AC723" s="51"/>
      <c r="AD723" s="51"/>
      <c r="AE723" s="51"/>
    </row>
    <row r="724" spans="11:31" x14ac:dyDescent="0.25">
      <c r="K724" s="51" t="str">
        <f t="shared" si="11"/>
        <v>-</v>
      </c>
      <c r="L724" s="51"/>
      <c r="M724" s="51"/>
      <c r="N724" s="51"/>
      <c r="O724" s="51"/>
      <c r="P724" s="51"/>
      <c r="Q724" s="51"/>
      <c r="R724" s="51"/>
      <c r="S724" s="51"/>
      <c r="T724" s="51"/>
      <c r="U724" s="51"/>
      <c r="V724" s="51"/>
      <c r="W724" s="51"/>
      <c r="X724" s="51"/>
      <c r="Y724" s="51"/>
      <c r="Z724" s="51"/>
      <c r="AA724" s="51"/>
      <c r="AB724" s="51"/>
      <c r="AC724" s="51"/>
      <c r="AD724" s="51"/>
      <c r="AE724" s="51"/>
    </row>
    <row r="725" spans="11:31" x14ac:dyDescent="0.25">
      <c r="K725" s="51" t="str">
        <f t="shared" si="11"/>
        <v>-</v>
      </c>
      <c r="L725" s="51"/>
      <c r="M725" s="51"/>
      <c r="N725" s="51"/>
      <c r="O725" s="51"/>
      <c r="P725" s="51"/>
      <c r="Q725" s="51"/>
      <c r="R725" s="51"/>
      <c r="S725" s="51"/>
      <c r="T725" s="51"/>
      <c r="U725" s="51"/>
      <c r="V725" s="51"/>
      <c r="W725" s="51"/>
      <c r="X725" s="51"/>
      <c r="Y725" s="51"/>
      <c r="Z725" s="51"/>
      <c r="AA725" s="51"/>
      <c r="AB725" s="51"/>
      <c r="AC725" s="51"/>
      <c r="AD725" s="51"/>
      <c r="AE725" s="51"/>
    </row>
    <row r="726" spans="11:31" x14ac:dyDescent="0.25">
      <c r="K726" s="51" t="str">
        <f t="shared" si="11"/>
        <v>-</v>
      </c>
      <c r="L726" s="51"/>
      <c r="M726" s="51"/>
      <c r="N726" s="51"/>
      <c r="O726" s="51"/>
      <c r="P726" s="51"/>
      <c r="Q726" s="51"/>
      <c r="R726" s="51"/>
      <c r="S726" s="51"/>
      <c r="T726" s="51"/>
      <c r="U726" s="51"/>
      <c r="V726" s="51"/>
      <c r="W726" s="51"/>
      <c r="X726" s="51"/>
      <c r="Y726" s="51"/>
      <c r="Z726" s="51"/>
      <c r="AA726" s="51"/>
      <c r="AB726" s="51"/>
      <c r="AC726" s="51"/>
      <c r="AD726" s="51"/>
      <c r="AE726" s="51"/>
    </row>
    <row r="727" spans="11:31" x14ac:dyDescent="0.25">
      <c r="K727" s="51" t="str">
        <f t="shared" si="11"/>
        <v>-</v>
      </c>
      <c r="L727" s="51"/>
      <c r="M727" s="51"/>
      <c r="N727" s="51"/>
      <c r="O727" s="51"/>
      <c r="P727" s="51"/>
      <c r="Q727" s="51"/>
      <c r="R727" s="51"/>
      <c r="S727" s="51"/>
      <c r="T727" s="51"/>
      <c r="U727" s="51"/>
      <c r="V727" s="51"/>
      <c r="W727" s="51"/>
      <c r="X727" s="51"/>
      <c r="Y727" s="51"/>
      <c r="Z727" s="51"/>
      <c r="AA727" s="51"/>
      <c r="AB727" s="51"/>
      <c r="AC727" s="51"/>
      <c r="AD727" s="51"/>
      <c r="AE727" s="51"/>
    </row>
    <row r="728" spans="11:31" x14ac:dyDescent="0.25">
      <c r="K728" s="51" t="str">
        <f t="shared" si="11"/>
        <v>-</v>
      </c>
      <c r="L728" s="51"/>
      <c r="M728" s="51"/>
      <c r="N728" s="51"/>
      <c r="O728" s="51"/>
      <c r="P728" s="51"/>
      <c r="Q728" s="51"/>
      <c r="R728" s="51"/>
      <c r="S728" s="51"/>
      <c r="T728" s="51"/>
      <c r="U728" s="51"/>
      <c r="V728" s="51"/>
      <c r="W728" s="51"/>
      <c r="X728" s="51"/>
      <c r="Y728" s="51"/>
      <c r="Z728" s="51"/>
      <c r="AA728" s="51"/>
      <c r="AB728" s="51"/>
      <c r="AC728" s="51"/>
      <c r="AD728" s="51"/>
      <c r="AE728" s="51"/>
    </row>
    <row r="729" spans="11:31" x14ac:dyDescent="0.25">
      <c r="K729" s="51" t="str">
        <f t="shared" si="11"/>
        <v>-</v>
      </c>
      <c r="L729" s="51"/>
      <c r="M729" s="51"/>
      <c r="N729" s="51"/>
      <c r="O729" s="51"/>
      <c r="P729" s="51"/>
      <c r="Q729" s="51"/>
      <c r="R729" s="51"/>
      <c r="S729" s="51"/>
      <c r="T729" s="51"/>
      <c r="U729" s="51"/>
      <c r="V729" s="51"/>
      <c r="W729" s="51"/>
      <c r="X729" s="51"/>
      <c r="Y729" s="51"/>
      <c r="Z729" s="51"/>
      <c r="AA729" s="51"/>
      <c r="AB729" s="51"/>
      <c r="AC729" s="51"/>
      <c r="AD729" s="51"/>
      <c r="AE729" s="51"/>
    </row>
    <row r="730" spans="11:31" x14ac:dyDescent="0.25">
      <c r="K730" s="51" t="str">
        <f t="shared" si="11"/>
        <v>-</v>
      </c>
      <c r="L730" s="51"/>
      <c r="M730" s="51"/>
      <c r="N730" s="51"/>
      <c r="O730" s="51"/>
      <c r="P730" s="51"/>
      <c r="Q730" s="51"/>
      <c r="R730" s="51"/>
      <c r="S730" s="51"/>
      <c r="T730" s="51"/>
      <c r="U730" s="51"/>
      <c r="V730" s="51"/>
      <c r="W730" s="51"/>
      <c r="X730" s="51"/>
      <c r="Y730" s="51"/>
      <c r="Z730" s="51"/>
      <c r="AA730" s="51"/>
      <c r="AB730" s="51"/>
      <c r="AC730" s="51"/>
      <c r="AD730" s="51"/>
      <c r="AE730" s="51"/>
    </row>
    <row r="731" spans="11:31" x14ac:dyDescent="0.25">
      <c r="K731" s="51" t="str">
        <f t="shared" si="11"/>
        <v>-</v>
      </c>
      <c r="L731" s="51"/>
      <c r="M731" s="51"/>
      <c r="N731" s="51"/>
      <c r="O731" s="51"/>
      <c r="P731" s="51"/>
      <c r="Q731" s="51"/>
      <c r="R731" s="51"/>
      <c r="S731" s="51"/>
      <c r="T731" s="51"/>
      <c r="U731" s="51"/>
      <c r="V731" s="51"/>
      <c r="W731" s="51"/>
      <c r="X731" s="51"/>
      <c r="Y731" s="51"/>
      <c r="Z731" s="51"/>
      <c r="AA731" s="51"/>
      <c r="AB731" s="51"/>
      <c r="AC731" s="51"/>
      <c r="AD731" s="51"/>
      <c r="AE731" s="51"/>
    </row>
    <row r="732" spans="11:31" x14ac:dyDescent="0.25">
      <c r="K732" s="51" t="str">
        <f t="shared" si="11"/>
        <v>-</v>
      </c>
      <c r="L732" s="51"/>
      <c r="M732" s="51"/>
      <c r="N732" s="51"/>
      <c r="O732" s="51"/>
      <c r="P732" s="51"/>
      <c r="Q732" s="51"/>
      <c r="R732" s="51"/>
      <c r="S732" s="51"/>
      <c r="T732" s="51"/>
      <c r="U732" s="51"/>
      <c r="V732" s="51"/>
      <c r="W732" s="51"/>
      <c r="X732" s="51"/>
      <c r="Y732" s="51"/>
      <c r="Z732" s="51"/>
      <c r="AA732" s="51"/>
      <c r="AB732" s="51"/>
      <c r="AC732" s="51"/>
      <c r="AD732" s="51"/>
      <c r="AE732" s="51"/>
    </row>
    <row r="733" spans="11:31" x14ac:dyDescent="0.25">
      <c r="K733" s="51" t="str">
        <f t="shared" si="11"/>
        <v>-</v>
      </c>
      <c r="L733" s="51"/>
      <c r="M733" s="51"/>
      <c r="N733" s="51"/>
      <c r="O733" s="51"/>
      <c r="P733" s="51"/>
      <c r="Q733" s="51"/>
      <c r="R733" s="51"/>
      <c r="S733" s="51"/>
      <c r="T733" s="51"/>
      <c r="U733" s="51"/>
      <c r="V733" s="51"/>
      <c r="W733" s="51"/>
      <c r="X733" s="51"/>
      <c r="Y733" s="51"/>
      <c r="Z733" s="51"/>
      <c r="AA733" s="51"/>
      <c r="AB733" s="51"/>
      <c r="AC733" s="51"/>
      <c r="AD733" s="51"/>
      <c r="AE733" s="51"/>
    </row>
    <row r="734" spans="11:31" x14ac:dyDescent="0.25">
      <c r="K734" s="51" t="str">
        <f t="shared" si="11"/>
        <v>-</v>
      </c>
      <c r="L734" s="51"/>
      <c r="M734" s="51"/>
      <c r="N734" s="51"/>
      <c r="O734" s="51"/>
      <c r="P734" s="51"/>
      <c r="Q734" s="51"/>
      <c r="R734" s="51"/>
      <c r="S734" s="51"/>
      <c r="T734" s="51"/>
      <c r="U734" s="51"/>
      <c r="V734" s="51"/>
      <c r="W734" s="51"/>
      <c r="X734" s="51"/>
      <c r="Y734" s="51"/>
      <c r="Z734" s="51"/>
      <c r="AA734" s="51"/>
      <c r="AB734" s="51"/>
      <c r="AC734" s="51"/>
      <c r="AD734" s="51"/>
      <c r="AE734" s="51"/>
    </row>
    <row r="735" spans="11:31" x14ac:dyDescent="0.25">
      <c r="K735" s="51" t="str">
        <f t="shared" si="11"/>
        <v>-</v>
      </c>
      <c r="L735" s="51"/>
      <c r="M735" s="51"/>
      <c r="N735" s="51"/>
      <c r="O735" s="51"/>
      <c r="P735" s="51"/>
      <c r="Q735" s="51"/>
      <c r="R735" s="51"/>
      <c r="S735" s="51"/>
      <c r="T735" s="51"/>
      <c r="U735" s="51"/>
      <c r="V735" s="51"/>
      <c r="W735" s="51"/>
      <c r="X735" s="51"/>
      <c r="Y735" s="51"/>
      <c r="Z735" s="51"/>
      <c r="AA735" s="51"/>
      <c r="AB735" s="51"/>
      <c r="AC735" s="51"/>
      <c r="AD735" s="51"/>
      <c r="AE735" s="51"/>
    </row>
    <row r="736" spans="11:31" x14ac:dyDescent="0.25">
      <c r="K736" s="51" t="str">
        <f t="shared" si="11"/>
        <v>-</v>
      </c>
      <c r="L736" s="51"/>
      <c r="M736" s="51"/>
      <c r="N736" s="51"/>
      <c r="O736" s="51"/>
      <c r="P736" s="51"/>
      <c r="Q736" s="51"/>
      <c r="R736" s="51"/>
      <c r="S736" s="51"/>
      <c r="T736" s="51"/>
      <c r="U736" s="51"/>
      <c r="V736" s="51"/>
      <c r="W736" s="51"/>
      <c r="X736" s="51"/>
      <c r="Y736" s="51"/>
      <c r="Z736" s="51"/>
      <c r="AA736" s="51"/>
      <c r="AB736" s="51"/>
      <c r="AC736" s="51"/>
      <c r="AD736" s="51"/>
      <c r="AE736" s="51"/>
    </row>
    <row r="737" spans="11:31" x14ac:dyDescent="0.25">
      <c r="K737" s="51" t="str">
        <f t="shared" si="11"/>
        <v>-</v>
      </c>
      <c r="L737" s="51"/>
      <c r="M737" s="51"/>
      <c r="N737" s="51"/>
      <c r="O737" s="51"/>
      <c r="P737" s="51"/>
      <c r="Q737" s="51"/>
      <c r="R737" s="51"/>
      <c r="S737" s="51"/>
      <c r="T737" s="51"/>
      <c r="U737" s="51"/>
      <c r="V737" s="51"/>
      <c r="W737" s="51"/>
      <c r="X737" s="51"/>
      <c r="Y737" s="51"/>
      <c r="Z737" s="51"/>
      <c r="AA737" s="51"/>
      <c r="AB737" s="51"/>
      <c r="AC737" s="51"/>
      <c r="AD737" s="51"/>
      <c r="AE737" s="51"/>
    </row>
    <row r="738" spans="11:31" x14ac:dyDescent="0.25">
      <c r="K738" s="51" t="str">
        <f t="shared" si="11"/>
        <v>-</v>
      </c>
      <c r="L738" s="51"/>
      <c r="M738" s="51"/>
      <c r="N738" s="51"/>
      <c r="O738" s="51"/>
      <c r="P738" s="51"/>
      <c r="Q738" s="51"/>
      <c r="R738" s="51"/>
      <c r="S738" s="51"/>
      <c r="T738" s="51"/>
      <c r="U738" s="51"/>
      <c r="V738" s="51"/>
      <c r="W738" s="51"/>
      <c r="X738" s="51"/>
      <c r="Y738" s="51"/>
      <c r="Z738" s="51"/>
      <c r="AA738" s="51"/>
      <c r="AB738" s="51"/>
      <c r="AC738" s="51"/>
      <c r="AD738" s="51"/>
      <c r="AE738" s="51"/>
    </row>
    <row r="739" spans="11:31" x14ac:dyDescent="0.25">
      <c r="K739" s="51" t="str">
        <f t="shared" si="11"/>
        <v>-</v>
      </c>
      <c r="L739" s="51"/>
      <c r="M739" s="51"/>
      <c r="N739" s="51"/>
      <c r="O739" s="51"/>
      <c r="P739" s="51"/>
      <c r="Q739" s="51"/>
      <c r="R739" s="51"/>
      <c r="S739" s="51"/>
      <c r="T739" s="51"/>
      <c r="U739" s="51"/>
      <c r="V739" s="51"/>
      <c r="W739" s="51"/>
      <c r="X739" s="51"/>
      <c r="Y739" s="51"/>
      <c r="Z739" s="51"/>
      <c r="AA739" s="51"/>
      <c r="AB739" s="51"/>
      <c r="AC739" s="51"/>
      <c r="AD739" s="51"/>
      <c r="AE739" s="51"/>
    </row>
    <row r="740" spans="11:31" x14ac:dyDescent="0.25">
      <c r="K740" s="51" t="str">
        <f t="shared" si="11"/>
        <v>-</v>
      </c>
      <c r="L740" s="51"/>
      <c r="M740" s="51"/>
      <c r="N740" s="51"/>
      <c r="O740" s="51"/>
      <c r="P740" s="51"/>
      <c r="Q740" s="51"/>
      <c r="R740" s="51"/>
      <c r="S740" s="51"/>
      <c r="T740" s="51"/>
      <c r="U740" s="51"/>
      <c r="V740" s="51"/>
      <c r="W740" s="51"/>
      <c r="X740" s="51"/>
      <c r="Y740" s="51"/>
      <c r="Z740" s="51"/>
      <c r="AA740" s="51"/>
      <c r="AB740" s="51"/>
      <c r="AC740" s="51"/>
      <c r="AD740" s="51"/>
      <c r="AE740" s="51"/>
    </row>
    <row r="741" spans="11:31" x14ac:dyDescent="0.25">
      <c r="K741" s="51" t="str">
        <f t="shared" si="11"/>
        <v>-</v>
      </c>
      <c r="L741" s="51"/>
      <c r="M741" s="51"/>
      <c r="N741" s="51"/>
      <c r="O741" s="51"/>
      <c r="P741" s="51"/>
      <c r="Q741" s="51"/>
      <c r="R741" s="51"/>
      <c r="S741" s="51"/>
      <c r="T741" s="51"/>
      <c r="U741" s="51"/>
      <c r="V741" s="51"/>
      <c r="W741" s="51"/>
      <c r="X741" s="51"/>
      <c r="Y741" s="51"/>
      <c r="Z741" s="51"/>
      <c r="AA741" s="51"/>
      <c r="AB741" s="51"/>
      <c r="AC741" s="51"/>
      <c r="AD741" s="51"/>
      <c r="AE741" s="51"/>
    </row>
    <row r="742" spans="11:31" x14ac:dyDescent="0.25">
      <c r="K742" s="51" t="str">
        <f t="shared" si="11"/>
        <v>-</v>
      </c>
      <c r="L742" s="51"/>
      <c r="M742" s="51"/>
      <c r="N742" s="51"/>
      <c r="O742" s="51"/>
      <c r="P742" s="51"/>
      <c r="Q742" s="51"/>
      <c r="R742" s="51"/>
      <c r="S742" s="51"/>
      <c r="T742" s="51"/>
      <c r="U742" s="51"/>
      <c r="V742" s="51"/>
      <c r="W742" s="51"/>
      <c r="X742" s="51"/>
      <c r="Y742" s="51"/>
      <c r="Z742" s="51"/>
      <c r="AA742" s="51"/>
      <c r="AB742" s="51"/>
      <c r="AC742" s="51"/>
      <c r="AD742" s="51"/>
      <c r="AE742" s="51"/>
    </row>
    <row r="743" spans="11:31" x14ac:dyDescent="0.25">
      <c r="K743" s="51" t="str">
        <f t="shared" si="11"/>
        <v>-</v>
      </c>
      <c r="L743" s="51"/>
      <c r="M743" s="51"/>
      <c r="N743" s="51"/>
      <c r="O743" s="51"/>
      <c r="P743" s="51"/>
      <c r="Q743" s="51"/>
      <c r="R743" s="51"/>
      <c r="S743" s="51"/>
      <c r="T743" s="51"/>
      <c r="U743" s="51"/>
      <c r="V743" s="51"/>
      <c r="W743" s="51"/>
      <c r="X743" s="51"/>
      <c r="Y743" s="51"/>
      <c r="Z743" s="51"/>
      <c r="AA743" s="51"/>
      <c r="AB743" s="51"/>
      <c r="AC743" s="51"/>
      <c r="AD743" s="51"/>
      <c r="AE743" s="51"/>
    </row>
    <row r="744" spans="11:31" x14ac:dyDescent="0.25">
      <c r="K744" s="51" t="str">
        <f t="shared" si="11"/>
        <v>-</v>
      </c>
      <c r="L744" s="51"/>
      <c r="M744" s="51"/>
      <c r="N744" s="51"/>
      <c r="O744" s="51"/>
      <c r="P744" s="51"/>
      <c r="Q744" s="51"/>
      <c r="R744" s="51"/>
      <c r="S744" s="51"/>
      <c r="T744" s="51"/>
      <c r="U744" s="51"/>
      <c r="V744" s="51"/>
      <c r="W744" s="51"/>
      <c r="X744" s="51"/>
      <c r="Y744" s="51"/>
      <c r="Z744" s="51"/>
      <c r="AA744" s="51"/>
      <c r="AB744" s="51"/>
      <c r="AC744" s="51"/>
      <c r="AD744" s="51"/>
      <c r="AE744" s="51"/>
    </row>
    <row r="745" spans="11:31" x14ac:dyDescent="0.25">
      <c r="K745" s="51" t="str">
        <f t="shared" si="11"/>
        <v>-</v>
      </c>
      <c r="L745" s="51"/>
      <c r="M745" s="51"/>
      <c r="N745" s="51"/>
      <c r="O745" s="51"/>
      <c r="P745" s="51"/>
      <c r="Q745" s="51"/>
      <c r="R745" s="51"/>
      <c r="S745" s="51"/>
      <c r="T745" s="51"/>
      <c r="U745" s="51"/>
      <c r="V745" s="51"/>
      <c r="W745" s="51"/>
      <c r="X745" s="51"/>
      <c r="Y745" s="51"/>
      <c r="Z745" s="51"/>
      <c r="AA745" s="51"/>
      <c r="AB745" s="51"/>
      <c r="AC745" s="51"/>
      <c r="AD745" s="51"/>
      <c r="AE745" s="51"/>
    </row>
    <row r="746" spans="11:31" x14ac:dyDescent="0.25">
      <c r="K746" s="51" t="str">
        <f t="shared" si="11"/>
        <v>-</v>
      </c>
      <c r="L746" s="51"/>
      <c r="M746" s="51"/>
      <c r="N746" s="51"/>
      <c r="O746" s="51"/>
      <c r="P746" s="51"/>
      <c r="Q746" s="51"/>
      <c r="R746" s="51"/>
      <c r="S746" s="51"/>
      <c r="T746" s="51"/>
      <c r="U746" s="51"/>
      <c r="V746" s="51"/>
      <c r="W746" s="51"/>
      <c r="X746" s="51"/>
      <c r="Y746" s="51"/>
      <c r="Z746" s="51"/>
      <c r="AA746" s="51"/>
      <c r="AB746" s="51"/>
      <c r="AC746" s="51"/>
      <c r="AD746" s="51"/>
      <c r="AE746" s="51"/>
    </row>
    <row r="747" spans="11:31" x14ac:dyDescent="0.25">
      <c r="K747" s="51" t="str">
        <f t="shared" si="11"/>
        <v>-</v>
      </c>
      <c r="L747" s="51"/>
      <c r="M747" s="51"/>
      <c r="N747" s="51"/>
      <c r="O747" s="51"/>
      <c r="P747" s="51"/>
      <c r="Q747" s="51"/>
      <c r="R747" s="51"/>
      <c r="S747" s="51"/>
      <c r="T747" s="51"/>
      <c r="U747" s="51"/>
      <c r="V747" s="51"/>
      <c r="W747" s="51"/>
      <c r="X747" s="51"/>
      <c r="Y747" s="51"/>
      <c r="Z747" s="51"/>
      <c r="AA747" s="51"/>
      <c r="AB747" s="51"/>
      <c r="AC747" s="51"/>
      <c r="AD747" s="51"/>
      <c r="AE747" s="51"/>
    </row>
    <row r="748" spans="11:31" x14ac:dyDescent="0.25">
      <c r="K748" s="51" t="str">
        <f t="shared" si="11"/>
        <v>-</v>
      </c>
      <c r="L748" s="51"/>
      <c r="M748" s="51"/>
      <c r="N748" s="51"/>
      <c r="O748" s="51"/>
      <c r="P748" s="51"/>
      <c r="Q748" s="51"/>
      <c r="R748" s="51"/>
      <c r="S748" s="51"/>
      <c r="T748" s="51"/>
      <c r="U748" s="51"/>
      <c r="V748" s="51"/>
      <c r="W748" s="51"/>
      <c r="X748" s="51"/>
      <c r="Y748" s="51"/>
      <c r="Z748" s="51"/>
      <c r="AA748" s="51"/>
      <c r="AB748" s="51"/>
      <c r="AC748" s="51"/>
      <c r="AD748" s="51"/>
      <c r="AE748" s="51"/>
    </row>
    <row r="749" spans="11:31" x14ac:dyDescent="0.25">
      <c r="K749" s="51" t="str">
        <f t="shared" si="11"/>
        <v>-</v>
      </c>
      <c r="L749" s="51"/>
      <c r="M749" s="51"/>
      <c r="N749" s="51"/>
      <c r="O749" s="51"/>
      <c r="P749" s="51"/>
      <c r="Q749" s="51"/>
      <c r="R749" s="51"/>
      <c r="S749" s="51"/>
      <c r="T749" s="51"/>
      <c r="U749" s="51"/>
      <c r="V749" s="51"/>
      <c r="W749" s="51"/>
      <c r="X749" s="51"/>
      <c r="Y749" s="51"/>
      <c r="Z749" s="51"/>
      <c r="AA749" s="51"/>
      <c r="AB749" s="51"/>
      <c r="AC749" s="51"/>
      <c r="AD749" s="51"/>
      <c r="AE749" s="51"/>
    </row>
    <row r="750" spans="11:31" x14ac:dyDescent="0.25">
      <c r="K750" s="51" t="str">
        <f t="shared" si="11"/>
        <v>-</v>
      </c>
      <c r="L750" s="51"/>
      <c r="M750" s="51"/>
      <c r="N750" s="51"/>
      <c r="O750" s="51"/>
      <c r="P750" s="51"/>
      <c r="Q750" s="51"/>
      <c r="R750" s="51"/>
      <c r="S750" s="51"/>
      <c r="T750" s="51"/>
      <c r="U750" s="51"/>
      <c r="V750" s="51"/>
      <c r="W750" s="51"/>
      <c r="X750" s="51"/>
      <c r="Y750" s="51"/>
      <c r="Z750" s="51"/>
      <c r="AA750" s="51"/>
      <c r="AB750" s="51"/>
      <c r="AC750" s="51"/>
      <c r="AD750" s="51"/>
      <c r="AE750" s="51"/>
    </row>
    <row r="751" spans="11:31" x14ac:dyDescent="0.25">
      <c r="K751" s="51" t="str">
        <f t="shared" si="11"/>
        <v>-</v>
      </c>
      <c r="L751" s="51"/>
      <c r="M751" s="51"/>
      <c r="N751" s="51"/>
      <c r="O751" s="51"/>
      <c r="P751" s="51"/>
      <c r="Q751" s="51"/>
      <c r="R751" s="51"/>
      <c r="S751" s="51"/>
      <c r="T751" s="51"/>
      <c r="U751" s="51"/>
      <c r="V751" s="51"/>
      <c r="W751" s="51"/>
      <c r="X751" s="51"/>
      <c r="Y751" s="51"/>
      <c r="Z751" s="51"/>
      <c r="AA751" s="51"/>
      <c r="AB751" s="51"/>
      <c r="AC751" s="51"/>
      <c r="AD751" s="51"/>
      <c r="AE751" s="51"/>
    </row>
    <row r="752" spans="11:31" x14ac:dyDescent="0.25">
      <c r="K752" s="51" t="str">
        <f t="shared" si="11"/>
        <v>-</v>
      </c>
      <c r="L752" s="51"/>
      <c r="M752" s="51"/>
      <c r="N752" s="51"/>
      <c r="O752" s="51"/>
      <c r="P752" s="51"/>
      <c r="Q752" s="51"/>
      <c r="R752" s="51"/>
      <c r="S752" s="51"/>
      <c r="T752" s="51"/>
      <c r="U752" s="51"/>
      <c r="V752" s="51"/>
      <c r="W752" s="51"/>
      <c r="X752" s="51"/>
      <c r="Y752" s="51"/>
      <c r="Z752" s="51"/>
      <c r="AA752" s="51"/>
      <c r="AB752" s="51"/>
      <c r="AC752" s="51"/>
      <c r="AD752" s="51"/>
      <c r="AE752" s="51"/>
    </row>
    <row r="753" spans="11:31" x14ac:dyDescent="0.25">
      <c r="K753" s="51" t="str">
        <f t="shared" si="11"/>
        <v>-</v>
      </c>
      <c r="L753" s="51"/>
      <c r="M753" s="51"/>
      <c r="N753" s="51"/>
      <c r="O753" s="51"/>
      <c r="P753" s="51"/>
      <c r="Q753" s="51"/>
      <c r="R753" s="51"/>
      <c r="S753" s="51"/>
      <c r="T753" s="51"/>
      <c r="U753" s="51"/>
      <c r="V753" s="51"/>
      <c r="W753" s="51"/>
      <c r="X753" s="51"/>
      <c r="Y753" s="51"/>
      <c r="Z753" s="51"/>
      <c r="AA753" s="51"/>
      <c r="AB753" s="51"/>
      <c r="AC753" s="51"/>
      <c r="AD753" s="51"/>
      <c r="AE753" s="51"/>
    </row>
    <row r="754" spans="11:31" x14ac:dyDescent="0.25">
      <c r="K754" s="51" t="str">
        <f t="shared" si="11"/>
        <v>-</v>
      </c>
      <c r="L754" s="51"/>
      <c r="M754" s="51"/>
      <c r="N754" s="51"/>
      <c r="O754" s="51"/>
      <c r="P754" s="51"/>
      <c r="Q754" s="51"/>
      <c r="R754" s="51"/>
      <c r="S754" s="51"/>
      <c r="T754" s="51"/>
      <c r="U754" s="51"/>
      <c r="V754" s="51"/>
      <c r="W754" s="51"/>
      <c r="X754" s="51"/>
      <c r="Y754" s="51"/>
      <c r="Z754" s="51"/>
      <c r="AA754" s="51"/>
      <c r="AB754" s="51"/>
      <c r="AC754" s="51"/>
      <c r="AD754" s="51"/>
      <c r="AE754" s="51"/>
    </row>
    <row r="755" spans="11:31" x14ac:dyDescent="0.25">
      <c r="K755" s="51" t="str">
        <f t="shared" si="11"/>
        <v>-</v>
      </c>
      <c r="L755" s="51"/>
      <c r="M755" s="51"/>
      <c r="N755" s="51"/>
      <c r="O755" s="51"/>
      <c r="P755" s="51"/>
      <c r="Q755" s="51"/>
      <c r="R755" s="51"/>
      <c r="S755" s="51"/>
      <c r="T755" s="51"/>
      <c r="U755" s="51"/>
      <c r="V755" s="51"/>
      <c r="W755" s="51"/>
      <c r="X755" s="51"/>
      <c r="Y755" s="51"/>
      <c r="Z755" s="51"/>
      <c r="AA755" s="51"/>
      <c r="AB755" s="51"/>
      <c r="AC755" s="51"/>
      <c r="AD755" s="51"/>
      <c r="AE755" s="51"/>
    </row>
    <row r="756" spans="11:31" x14ac:dyDescent="0.25">
      <c r="K756" s="51" t="str">
        <f t="shared" si="11"/>
        <v>-</v>
      </c>
      <c r="L756" s="51"/>
      <c r="M756" s="51"/>
      <c r="N756" s="51"/>
      <c r="O756" s="51"/>
      <c r="P756" s="51"/>
      <c r="Q756" s="51"/>
      <c r="R756" s="51"/>
      <c r="S756" s="51"/>
      <c r="T756" s="51"/>
      <c r="U756" s="51"/>
      <c r="V756" s="51"/>
      <c r="W756" s="51"/>
      <c r="X756" s="51"/>
      <c r="Y756" s="51"/>
      <c r="Z756" s="51"/>
      <c r="AA756" s="51"/>
      <c r="AB756" s="51"/>
      <c r="AC756" s="51"/>
      <c r="AD756" s="51"/>
      <c r="AE756" s="51"/>
    </row>
    <row r="757" spans="11:31" x14ac:dyDescent="0.25">
      <c r="K757" s="51" t="str">
        <f t="shared" si="11"/>
        <v>-</v>
      </c>
      <c r="L757" s="51"/>
      <c r="M757" s="51"/>
      <c r="N757" s="51"/>
      <c r="O757" s="51"/>
      <c r="P757" s="51"/>
      <c r="Q757" s="51"/>
      <c r="R757" s="51"/>
      <c r="S757" s="51"/>
      <c r="T757" s="51"/>
      <c r="U757" s="51"/>
      <c r="V757" s="51"/>
      <c r="W757" s="51"/>
      <c r="X757" s="51"/>
      <c r="Y757" s="51"/>
      <c r="Z757" s="51"/>
      <c r="AA757" s="51"/>
      <c r="AB757" s="51"/>
      <c r="AC757" s="51"/>
      <c r="AD757" s="51"/>
      <c r="AE757" s="51"/>
    </row>
    <row r="758" spans="11:31" x14ac:dyDescent="0.25">
      <c r="K758" s="51" t="str">
        <f t="shared" si="11"/>
        <v>-</v>
      </c>
      <c r="L758" s="51"/>
      <c r="M758" s="51"/>
      <c r="N758" s="51"/>
      <c r="O758" s="51"/>
      <c r="P758" s="51"/>
      <c r="Q758" s="51"/>
      <c r="R758" s="51"/>
      <c r="S758" s="51"/>
      <c r="T758" s="51"/>
      <c r="U758" s="51"/>
      <c r="V758" s="51"/>
      <c r="W758" s="51"/>
      <c r="X758" s="51"/>
      <c r="Y758" s="51"/>
      <c r="Z758" s="51"/>
      <c r="AA758" s="51"/>
      <c r="AB758" s="51"/>
      <c r="AC758" s="51"/>
      <c r="AD758" s="51"/>
      <c r="AE758" s="51"/>
    </row>
    <row r="759" spans="11:31" x14ac:dyDescent="0.25">
      <c r="K759" s="51" t="str">
        <f t="shared" si="11"/>
        <v>-</v>
      </c>
      <c r="L759" s="51"/>
      <c r="M759" s="51"/>
      <c r="N759" s="51"/>
      <c r="O759" s="51"/>
      <c r="P759" s="51"/>
      <c r="Q759" s="51"/>
      <c r="R759" s="51"/>
      <c r="S759" s="51"/>
      <c r="T759" s="51"/>
      <c r="U759" s="51"/>
      <c r="V759" s="51"/>
      <c r="W759" s="51"/>
      <c r="X759" s="51"/>
      <c r="Y759" s="51"/>
      <c r="Z759" s="51"/>
      <c r="AA759" s="51"/>
      <c r="AB759" s="51"/>
      <c r="AC759" s="51"/>
      <c r="AD759" s="51"/>
      <c r="AE759" s="51"/>
    </row>
    <row r="760" spans="11:31" x14ac:dyDescent="0.25">
      <c r="K760" s="51" t="str">
        <f t="shared" si="11"/>
        <v>-</v>
      </c>
      <c r="L760" s="51"/>
      <c r="M760" s="51"/>
      <c r="N760" s="51"/>
      <c r="O760" s="51"/>
      <c r="P760" s="51"/>
      <c r="Q760" s="51"/>
      <c r="R760" s="51"/>
      <c r="S760" s="51"/>
      <c r="T760" s="51"/>
      <c r="U760" s="51"/>
      <c r="V760" s="51"/>
      <c r="W760" s="51"/>
      <c r="X760" s="51"/>
      <c r="Y760" s="51"/>
      <c r="Z760" s="51"/>
      <c r="AA760" s="51"/>
      <c r="AB760" s="51"/>
      <c r="AC760" s="51"/>
      <c r="AD760" s="51"/>
      <c r="AE760" s="51"/>
    </row>
    <row r="761" spans="11:31" x14ac:dyDescent="0.25">
      <c r="K761" s="51" t="str">
        <f t="shared" si="11"/>
        <v>-</v>
      </c>
      <c r="L761" s="51"/>
      <c r="M761" s="51"/>
      <c r="N761" s="51"/>
      <c r="O761" s="51"/>
      <c r="P761" s="51"/>
      <c r="Q761" s="51"/>
      <c r="R761" s="51"/>
      <c r="S761" s="51"/>
      <c r="T761" s="51"/>
      <c r="U761" s="51"/>
      <c r="V761" s="51"/>
      <c r="W761" s="51"/>
      <c r="X761" s="51"/>
      <c r="Y761" s="51"/>
      <c r="Z761" s="51"/>
      <c r="AA761" s="51"/>
      <c r="AB761" s="51"/>
      <c r="AC761" s="51"/>
      <c r="AD761" s="51"/>
      <c r="AE761" s="51"/>
    </row>
    <row r="762" spans="11:31" x14ac:dyDescent="0.25">
      <c r="K762" s="51" t="str">
        <f t="shared" si="11"/>
        <v>-</v>
      </c>
      <c r="L762" s="51"/>
      <c r="M762" s="51"/>
      <c r="N762" s="51"/>
      <c r="O762" s="51"/>
      <c r="P762" s="51"/>
      <c r="Q762" s="51"/>
      <c r="R762" s="51"/>
      <c r="S762" s="51"/>
      <c r="T762" s="51"/>
      <c r="U762" s="51"/>
      <c r="V762" s="51"/>
      <c r="W762" s="51"/>
      <c r="X762" s="51"/>
      <c r="Y762" s="51"/>
      <c r="Z762" s="51"/>
      <c r="AA762" s="51"/>
      <c r="AB762" s="51"/>
      <c r="AC762" s="51"/>
      <c r="AD762" s="51"/>
      <c r="AE762" s="51"/>
    </row>
    <row r="763" spans="11:31" x14ac:dyDescent="0.25">
      <c r="K763" s="51" t="str">
        <f t="shared" si="11"/>
        <v>-</v>
      </c>
      <c r="L763" s="51"/>
      <c r="M763" s="51"/>
      <c r="N763" s="51"/>
      <c r="O763" s="51"/>
      <c r="P763" s="51"/>
      <c r="Q763" s="51"/>
      <c r="R763" s="51"/>
      <c r="S763" s="51"/>
      <c r="T763" s="51"/>
      <c r="U763" s="51"/>
      <c r="V763" s="51"/>
      <c r="W763" s="51"/>
      <c r="X763" s="51"/>
      <c r="Y763" s="51"/>
      <c r="Z763" s="51"/>
      <c r="AA763" s="51"/>
      <c r="AB763" s="51"/>
      <c r="AC763" s="51"/>
      <c r="AD763" s="51"/>
      <c r="AE763" s="51"/>
    </row>
    <row r="764" spans="11:31" x14ac:dyDescent="0.25">
      <c r="K764" s="51" t="str">
        <f t="shared" si="11"/>
        <v>-</v>
      </c>
      <c r="L764" s="51"/>
      <c r="M764" s="51"/>
      <c r="N764" s="51"/>
      <c r="O764" s="51"/>
      <c r="P764" s="51"/>
      <c r="Q764" s="51"/>
      <c r="R764" s="51"/>
      <c r="S764" s="51"/>
      <c r="T764" s="51"/>
      <c r="U764" s="51"/>
      <c r="V764" s="51"/>
      <c r="W764" s="51"/>
      <c r="X764" s="51"/>
      <c r="Y764" s="51"/>
      <c r="Z764" s="51"/>
      <c r="AA764" s="51"/>
      <c r="AB764" s="51"/>
      <c r="AC764" s="51"/>
      <c r="AD764" s="51"/>
      <c r="AE764" s="51"/>
    </row>
    <row r="765" spans="11:31" x14ac:dyDescent="0.25">
      <c r="K765" s="51" t="str">
        <f t="shared" si="11"/>
        <v>-</v>
      </c>
      <c r="L765" s="51"/>
      <c r="M765" s="51"/>
      <c r="N765" s="51"/>
      <c r="O765" s="51"/>
      <c r="P765" s="51"/>
      <c r="Q765" s="51"/>
      <c r="R765" s="51"/>
      <c r="S765" s="51"/>
      <c r="T765" s="51"/>
      <c r="U765" s="51"/>
      <c r="V765" s="51"/>
      <c r="W765" s="51"/>
      <c r="X765" s="51"/>
      <c r="Y765" s="51"/>
      <c r="Z765" s="51"/>
      <c r="AA765" s="51"/>
      <c r="AB765" s="51"/>
      <c r="AC765" s="51"/>
      <c r="AD765" s="51"/>
      <c r="AE765" s="51"/>
    </row>
    <row r="766" spans="11:31" x14ac:dyDescent="0.25">
      <c r="K766" s="51" t="str">
        <f t="shared" si="11"/>
        <v>-</v>
      </c>
      <c r="L766" s="51"/>
      <c r="M766" s="51"/>
      <c r="N766" s="51"/>
      <c r="O766" s="51"/>
      <c r="P766" s="51"/>
      <c r="Q766" s="51"/>
      <c r="R766" s="51"/>
      <c r="S766" s="51"/>
      <c r="T766" s="51"/>
      <c r="U766" s="51"/>
      <c r="V766" s="51"/>
      <c r="W766" s="51"/>
      <c r="X766" s="51"/>
      <c r="Y766" s="51"/>
      <c r="Z766" s="51"/>
      <c r="AA766" s="51"/>
      <c r="AB766" s="51"/>
      <c r="AC766" s="51"/>
      <c r="AD766" s="51"/>
      <c r="AE766" s="51"/>
    </row>
    <row r="767" spans="11:31" x14ac:dyDescent="0.25">
      <c r="K767" s="51" t="str">
        <f t="shared" si="11"/>
        <v>-</v>
      </c>
      <c r="L767" s="51"/>
      <c r="M767" s="51"/>
      <c r="N767" s="51"/>
      <c r="O767" s="51"/>
      <c r="P767" s="51"/>
      <c r="Q767" s="51"/>
      <c r="R767" s="51"/>
      <c r="S767" s="51"/>
      <c r="T767" s="51"/>
      <c r="U767" s="51"/>
      <c r="V767" s="51"/>
      <c r="W767" s="51"/>
      <c r="X767" s="51"/>
      <c r="Y767" s="51"/>
      <c r="Z767" s="51"/>
      <c r="AA767" s="51"/>
      <c r="AB767" s="51"/>
      <c r="AC767" s="51"/>
      <c r="AD767" s="51"/>
      <c r="AE767" s="51"/>
    </row>
    <row r="768" spans="11:31" x14ac:dyDescent="0.25">
      <c r="K768" s="51" t="str">
        <f t="shared" si="11"/>
        <v>-</v>
      </c>
      <c r="L768" s="51"/>
      <c r="M768" s="51"/>
      <c r="N768" s="51"/>
      <c r="O768" s="51"/>
      <c r="P768" s="51"/>
      <c r="Q768" s="51"/>
      <c r="R768" s="51"/>
      <c r="S768" s="51"/>
      <c r="T768" s="51"/>
      <c r="U768" s="51"/>
      <c r="V768" s="51"/>
      <c r="W768" s="51"/>
      <c r="X768" s="51"/>
      <c r="Y768" s="51"/>
      <c r="Z768" s="51"/>
      <c r="AA768" s="51"/>
      <c r="AB768" s="51"/>
      <c r="AC768" s="51"/>
      <c r="AD768" s="51"/>
      <c r="AE768" s="51"/>
    </row>
    <row r="769" spans="11:31" x14ac:dyDescent="0.25">
      <c r="K769" s="51" t="str">
        <f t="shared" ref="K769:K832" si="12">CONCATENATE(H769,"-",I769)</f>
        <v>-</v>
      </c>
      <c r="L769" s="51"/>
      <c r="M769" s="51"/>
      <c r="N769" s="51"/>
      <c r="O769" s="51"/>
      <c r="P769" s="51"/>
      <c r="Q769" s="51"/>
      <c r="R769" s="51"/>
      <c r="S769" s="51"/>
      <c r="T769" s="51"/>
      <c r="U769" s="51"/>
      <c r="V769" s="51"/>
      <c r="W769" s="51"/>
      <c r="X769" s="51"/>
      <c r="Y769" s="51"/>
      <c r="Z769" s="51"/>
      <c r="AA769" s="51"/>
      <c r="AB769" s="51"/>
      <c r="AC769" s="51"/>
      <c r="AD769" s="51"/>
      <c r="AE769" s="51"/>
    </row>
    <row r="770" spans="11:31" x14ac:dyDescent="0.25">
      <c r="K770" s="51" t="str">
        <f t="shared" si="12"/>
        <v>-</v>
      </c>
      <c r="L770" s="51"/>
      <c r="M770" s="51"/>
      <c r="N770" s="51"/>
      <c r="O770" s="51"/>
      <c r="P770" s="51"/>
      <c r="Q770" s="51"/>
      <c r="R770" s="51"/>
      <c r="S770" s="51"/>
      <c r="T770" s="51"/>
      <c r="U770" s="51"/>
      <c r="V770" s="51"/>
      <c r="W770" s="51"/>
      <c r="X770" s="51"/>
      <c r="Y770" s="51"/>
      <c r="Z770" s="51"/>
      <c r="AA770" s="51"/>
      <c r="AB770" s="51"/>
      <c r="AC770" s="51"/>
      <c r="AD770" s="51"/>
      <c r="AE770" s="51"/>
    </row>
    <row r="771" spans="11:31" x14ac:dyDescent="0.25">
      <c r="K771" s="51" t="str">
        <f t="shared" si="12"/>
        <v>-</v>
      </c>
      <c r="L771" s="51"/>
      <c r="M771" s="51"/>
      <c r="N771" s="51"/>
      <c r="O771" s="51"/>
      <c r="P771" s="51"/>
      <c r="Q771" s="51"/>
      <c r="R771" s="51"/>
      <c r="S771" s="51"/>
      <c r="T771" s="51"/>
      <c r="U771" s="51"/>
      <c r="V771" s="51"/>
      <c r="W771" s="51"/>
      <c r="X771" s="51"/>
      <c r="Y771" s="51"/>
      <c r="Z771" s="51"/>
      <c r="AA771" s="51"/>
      <c r="AB771" s="51"/>
      <c r="AC771" s="51"/>
      <c r="AD771" s="51"/>
      <c r="AE771" s="51"/>
    </row>
    <row r="772" spans="11:31" x14ac:dyDescent="0.25">
      <c r="K772" s="51" t="str">
        <f t="shared" si="12"/>
        <v>-</v>
      </c>
      <c r="L772" s="51"/>
      <c r="M772" s="51"/>
      <c r="N772" s="51"/>
      <c r="O772" s="51"/>
      <c r="P772" s="51"/>
      <c r="Q772" s="51"/>
      <c r="R772" s="51"/>
      <c r="S772" s="51"/>
      <c r="T772" s="51"/>
      <c r="U772" s="51"/>
      <c r="V772" s="51"/>
      <c r="W772" s="51"/>
      <c r="X772" s="51"/>
      <c r="Y772" s="51"/>
      <c r="Z772" s="51"/>
      <c r="AA772" s="51"/>
      <c r="AB772" s="51"/>
      <c r="AC772" s="51"/>
      <c r="AD772" s="51"/>
      <c r="AE772" s="51"/>
    </row>
    <row r="773" spans="11:31" x14ac:dyDescent="0.25">
      <c r="K773" s="51" t="str">
        <f t="shared" si="12"/>
        <v>-</v>
      </c>
      <c r="L773" s="51"/>
      <c r="M773" s="51"/>
      <c r="N773" s="51"/>
      <c r="O773" s="51"/>
      <c r="P773" s="51"/>
      <c r="Q773" s="51"/>
      <c r="R773" s="51"/>
      <c r="S773" s="51"/>
      <c r="T773" s="51"/>
      <c r="U773" s="51"/>
      <c r="V773" s="51"/>
      <c r="W773" s="51"/>
      <c r="X773" s="51"/>
      <c r="Y773" s="51"/>
      <c r="Z773" s="51"/>
      <c r="AA773" s="51"/>
      <c r="AB773" s="51"/>
      <c r="AC773" s="51"/>
      <c r="AD773" s="51"/>
      <c r="AE773" s="51"/>
    </row>
    <row r="774" spans="11:31" x14ac:dyDescent="0.25">
      <c r="K774" s="51" t="str">
        <f t="shared" si="12"/>
        <v>-</v>
      </c>
      <c r="L774" s="51"/>
      <c r="M774" s="51"/>
      <c r="N774" s="51"/>
      <c r="O774" s="51"/>
      <c r="P774" s="51"/>
      <c r="Q774" s="51"/>
      <c r="R774" s="51"/>
      <c r="S774" s="51"/>
      <c r="T774" s="51"/>
      <c r="U774" s="51"/>
      <c r="V774" s="51"/>
      <c r="W774" s="51"/>
      <c r="X774" s="51"/>
      <c r="Y774" s="51"/>
      <c r="Z774" s="51"/>
      <c r="AA774" s="51"/>
      <c r="AB774" s="51"/>
      <c r="AC774" s="51"/>
      <c r="AD774" s="51"/>
      <c r="AE774" s="51"/>
    </row>
    <row r="775" spans="11:31" x14ac:dyDescent="0.25">
      <c r="K775" s="51" t="str">
        <f t="shared" si="12"/>
        <v>-</v>
      </c>
      <c r="L775" s="51"/>
      <c r="M775" s="51"/>
      <c r="N775" s="51"/>
      <c r="O775" s="51"/>
      <c r="P775" s="51"/>
      <c r="Q775" s="51"/>
      <c r="R775" s="51"/>
      <c r="S775" s="51"/>
      <c r="T775" s="51"/>
      <c r="U775" s="51"/>
      <c r="V775" s="51"/>
      <c r="W775" s="51"/>
      <c r="X775" s="51"/>
      <c r="Y775" s="51"/>
      <c r="Z775" s="51"/>
      <c r="AA775" s="51"/>
      <c r="AB775" s="51"/>
      <c r="AC775" s="51"/>
      <c r="AD775" s="51"/>
      <c r="AE775" s="51"/>
    </row>
    <row r="776" spans="11:31" x14ac:dyDescent="0.25">
      <c r="K776" s="51" t="str">
        <f t="shared" si="12"/>
        <v>-</v>
      </c>
      <c r="L776" s="51"/>
      <c r="M776" s="51"/>
      <c r="N776" s="51"/>
      <c r="O776" s="51"/>
      <c r="P776" s="51"/>
      <c r="Q776" s="51"/>
      <c r="R776" s="51"/>
      <c r="S776" s="51"/>
      <c r="T776" s="51"/>
      <c r="U776" s="51"/>
      <c r="V776" s="51"/>
      <c r="W776" s="51"/>
      <c r="X776" s="51"/>
      <c r="Y776" s="51"/>
      <c r="Z776" s="51"/>
      <c r="AA776" s="51"/>
      <c r="AB776" s="51"/>
      <c r="AC776" s="51"/>
      <c r="AD776" s="51"/>
      <c r="AE776" s="51"/>
    </row>
    <row r="777" spans="11:31" x14ac:dyDescent="0.25">
      <c r="K777" s="51" t="str">
        <f t="shared" si="12"/>
        <v>-</v>
      </c>
      <c r="L777" s="51"/>
      <c r="M777" s="51"/>
      <c r="N777" s="51"/>
      <c r="O777" s="51"/>
      <c r="P777" s="51"/>
      <c r="Q777" s="51"/>
      <c r="R777" s="51"/>
      <c r="S777" s="51"/>
      <c r="T777" s="51"/>
      <c r="U777" s="51"/>
      <c r="V777" s="51"/>
      <c r="W777" s="51"/>
      <c r="X777" s="51"/>
      <c r="Y777" s="51"/>
      <c r="Z777" s="51"/>
      <c r="AA777" s="51"/>
      <c r="AB777" s="51"/>
      <c r="AC777" s="51"/>
      <c r="AD777" s="51"/>
      <c r="AE777" s="51"/>
    </row>
    <row r="778" spans="11:31" x14ac:dyDescent="0.25">
      <c r="K778" s="51" t="str">
        <f t="shared" si="12"/>
        <v>-</v>
      </c>
      <c r="L778" s="51"/>
      <c r="M778" s="51"/>
      <c r="N778" s="51"/>
      <c r="O778" s="51"/>
      <c r="P778" s="51"/>
      <c r="Q778" s="51"/>
      <c r="R778" s="51"/>
      <c r="S778" s="51"/>
      <c r="T778" s="51"/>
      <c r="U778" s="51"/>
      <c r="V778" s="51"/>
      <c r="W778" s="51"/>
      <c r="X778" s="51"/>
      <c r="Y778" s="51"/>
      <c r="Z778" s="51"/>
      <c r="AA778" s="51"/>
      <c r="AB778" s="51"/>
      <c r="AC778" s="51"/>
      <c r="AD778" s="51"/>
      <c r="AE778" s="51"/>
    </row>
    <row r="779" spans="11:31" x14ac:dyDescent="0.25">
      <c r="K779" s="51" t="str">
        <f t="shared" si="12"/>
        <v>-</v>
      </c>
      <c r="L779" s="51"/>
      <c r="M779" s="51"/>
      <c r="N779" s="51"/>
      <c r="O779" s="51"/>
      <c r="P779" s="51"/>
      <c r="Q779" s="51"/>
      <c r="R779" s="51"/>
      <c r="S779" s="51"/>
      <c r="T779" s="51"/>
      <c r="U779" s="51"/>
      <c r="V779" s="51"/>
      <c r="W779" s="51"/>
      <c r="X779" s="51"/>
      <c r="Y779" s="51"/>
      <c r="Z779" s="51"/>
      <c r="AA779" s="51"/>
      <c r="AB779" s="51"/>
      <c r="AC779" s="51"/>
      <c r="AD779" s="51"/>
      <c r="AE779" s="51"/>
    </row>
    <row r="780" spans="11:31" x14ac:dyDescent="0.25">
      <c r="K780" s="51" t="str">
        <f t="shared" si="12"/>
        <v>-</v>
      </c>
      <c r="L780" s="51"/>
      <c r="M780" s="51"/>
      <c r="N780" s="51"/>
      <c r="O780" s="51"/>
      <c r="P780" s="51"/>
      <c r="Q780" s="51"/>
      <c r="R780" s="51"/>
      <c r="S780" s="51"/>
      <c r="T780" s="51"/>
      <c r="U780" s="51"/>
      <c r="V780" s="51"/>
      <c r="W780" s="51"/>
      <c r="X780" s="51"/>
      <c r="Y780" s="51"/>
      <c r="Z780" s="51"/>
      <c r="AA780" s="51"/>
      <c r="AB780" s="51"/>
      <c r="AC780" s="51"/>
      <c r="AD780" s="51"/>
      <c r="AE780" s="51"/>
    </row>
    <row r="781" spans="11:31" x14ac:dyDescent="0.25">
      <c r="K781" s="51" t="str">
        <f t="shared" si="12"/>
        <v>-</v>
      </c>
      <c r="L781" s="51"/>
      <c r="M781" s="51"/>
      <c r="N781" s="51"/>
      <c r="O781" s="51"/>
      <c r="P781" s="51"/>
      <c r="Q781" s="51"/>
      <c r="R781" s="51"/>
      <c r="S781" s="51"/>
      <c r="T781" s="51"/>
      <c r="U781" s="51"/>
      <c r="V781" s="51"/>
      <c r="W781" s="51"/>
      <c r="X781" s="51"/>
      <c r="Y781" s="51"/>
      <c r="Z781" s="51"/>
      <c r="AA781" s="51"/>
      <c r="AB781" s="51"/>
      <c r="AC781" s="51"/>
      <c r="AD781" s="51"/>
      <c r="AE781" s="51"/>
    </row>
    <row r="782" spans="11:31" x14ac:dyDescent="0.25">
      <c r="K782" s="51" t="str">
        <f t="shared" si="12"/>
        <v>-</v>
      </c>
      <c r="L782" s="51"/>
      <c r="M782" s="51"/>
      <c r="N782" s="51"/>
      <c r="O782" s="51"/>
      <c r="P782" s="51"/>
      <c r="Q782" s="51"/>
      <c r="R782" s="51"/>
      <c r="S782" s="51"/>
      <c r="T782" s="51"/>
      <c r="U782" s="51"/>
      <c r="V782" s="51"/>
      <c r="W782" s="51"/>
      <c r="X782" s="51"/>
      <c r="Y782" s="51"/>
      <c r="Z782" s="51"/>
      <c r="AA782" s="51"/>
      <c r="AB782" s="51"/>
      <c r="AC782" s="51"/>
      <c r="AD782" s="51"/>
      <c r="AE782" s="51"/>
    </row>
    <row r="783" spans="11:31" x14ac:dyDescent="0.25">
      <c r="K783" s="51" t="str">
        <f t="shared" si="12"/>
        <v>-</v>
      </c>
      <c r="L783" s="51"/>
      <c r="M783" s="51"/>
      <c r="N783" s="51"/>
      <c r="O783" s="51"/>
      <c r="P783" s="51"/>
      <c r="Q783" s="51"/>
      <c r="R783" s="51"/>
      <c r="S783" s="51"/>
      <c r="T783" s="51"/>
      <c r="U783" s="51"/>
      <c r="V783" s="51"/>
      <c r="W783" s="51"/>
      <c r="X783" s="51"/>
      <c r="Y783" s="51"/>
      <c r="Z783" s="51"/>
      <c r="AA783" s="51"/>
      <c r="AB783" s="51"/>
      <c r="AC783" s="51"/>
      <c r="AD783" s="51"/>
      <c r="AE783" s="51"/>
    </row>
    <row r="784" spans="11:31" x14ac:dyDescent="0.25">
      <c r="K784" s="51" t="str">
        <f t="shared" si="12"/>
        <v>-</v>
      </c>
      <c r="L784" s="51"/>
      <c r="M784" s="51"/>
      <c r="N784" s="51"/>
      <c r="O784" s="51"/>
      <c r="P784" s="51"/>
      <c r="Q784" s="51"/>
      <c r="R784" s="51"/>
      <c r="S784" s="51"/>
      <c r="T784" s="51"/>
      <c r="U784" s="51"/>
      <c r="V784" s="51"/>
      <c r="W784" s="51"/>
      <c r="X784" s="51"/>
      <c r="Y784" s="51"/>
      <c r="Z784" s="51"/>
      <c r="AA784" s="51"/>
      <c r="AB784" s="51"/>
      <c r="AC784" s="51"/>
      <c r="AD784" s="51"/>
      <c r="AE784" s="51"/>
    </row>
    <row r="785" spans="11:31" x14ac:dyDescent="0.25">
      <c r="K785" s="51" t="str">
        <f t="shared" si="12"/>
        <v>-</v>
      </c>
      <c r="L785" s="51"/>
      <c r="M785" s="51"/>
      <c r="N785" s="51"/>
      <c r="O785" s="51"/>
      <c r="P785" s="51"/>
      <c r="Q785" s="51"/>
      <c r="R785" s="51"/>
      <c r="S785" s="51"/>
      <c r="T785" s="51"/>
      <c r="U785" s="51"/>
      <c r="V785" s="51"/>
      <c r="W785" s="51"/>
      <c r="X785" s="51"/>
      <c r="Y785" s="51"/>
      <c r="Z785" s="51"/>
      <c r="AA785" s="51"/>
      <c r="AB785" s="51"/>
      <c r="AC785" s="51"/>
      <c r="AD785" s="51"/>
      <c r="AE785" s="51"/>
    </row>
    <row r="786" spans="11:31" x14ac:dyDescent="0.25">
      <c r="K786" s="51" t="str">
        <f t="shared" si="12"/>
        <v>-</v>
      </c>
      <c r="L786" s="51"/>
      <c r="M786" s="51"/>
      <c r="N786" s="51"/>
      <c r="O786" s="51"/>
      <c r="P786" s="51"/>
      <c r="Q786" s="51"/>
      <c r="R786" s="51"/>
      <c r="S786" s="51"/>
      <c r="T786" s="51"/>
      <c r="U786" s="51"/>
      <c r="V786" s="51"/>
      <c r="W786" s="51"/>
      <c r="X786" s="51"/>
      <c r="Y786" s="51"/>
      <c r="Z786" s="51"/>
      <c r="AA786" s="51"/>
      <c r="AB786" s="51"/>
      <c r="AC786" s="51"/>
      <c r="AD786" s="51"/>
      <c r="AE786" s="51"/>
    </row>
    <row r="787" spans="11:31" x14ac:dyDescent="0.25">
      <c r="K787" s="51" t="str">
        <f t="shared" si="12"/>
        <v>-</v>
      </c>
      <c r="L787" s="51"/>
      <c r="M787" s="51"/>
      <c r="N787" s="51"/>
      <c r="O787" s="51"/>
      <c r="P787" s="51"/>
      <c r="Q787" s="51"/>
      <c r="R787" s="51"/>
      <c r="S787" s="51"/>
      <c r="T787" s="51"/>
      <c r="U787" s="51"/>
      <c r="V787" s="51"/>
      <c r="W787" s="51"/>
      <c r="X787" s="51"/>
      <c r="Y787" s="51"/>
      <c r="Z787" s="51"/>
      <c r="AA787" s="51"/>
      <c r="AB787" s="51"/>
      <c r="AC787" s="51"/>
      <c r="AD787" s="51"/>
      <c r="AE787" s="51"/>
    </row>
    <row r="788" spans="11:31" x14ac:dyDescent="0.25">
      <c r="K788" s="51" t="str">
        <f t="shared" si="12"/>
        <v>-</v>
      </c>
      <c r="L788" s="51"/>
      <c r="M788" s="51"/>
      <c r="N788" s="51"/>
      <c r="O788" s="51"/>
      <c r="P788" s="51"/>
      <c r="Q788" s="51"/>
      <c r="R788" s="51"/>
      <c r="S788" s="51"/>
      <c r="T788" s="51"/>
      <c r="U788" s="51"/>
      <c r="V788" s="51"/>
      <c r="W788" s="51"/>
      <c r="X788" s="51"/>
      <c r="Y788" s="51"/>
      <c r="Z788" s="51"/>
      <c r="AA788" s="51"/>
      <c r="AB788" s="51"/>
      <c r="AC788" s="51"/>
      <c r="AD788" s="51"/>
      <c r="AE788" s="51"/>
    </row>
    <row r="789" spans="11:31" x14ac:dyDescent="0.25">
      <c r="K789" s="51" t="str">
        <f t="shared" si="12"/>
        <v>-</v>
      </c>
      <c r="L789" s="51"/>
      <c r="M789" s="51"/>
      <c r="N789" s="51"/>
      <c r="O789" s="51"/>
      <c r="P789" s="51"/>
      <c r="Q789" s="51"/>
      <c r="R789" s="51"/>
      <c r="S789" s="51"/>
      <c r="T789" s="51"/>
      <c r="U789" s="51"/>
      <c r="V789" s="51"/>
      <c r="W789" s="51"/>
      <c r="X789" s="51"/>
      <c r="Y789" s="51"/>
      <c r="Z789" s="51"/>
      <c r="AA789" s="51"/>
      <c r="AB789" s="51"/>
      <c r="AC789" s="51"/>
      <c r="AD789" s="51"/>
      <c r="AE789" s="51"/>
    </row>
    <row r="790" spans="11:31" x14ac:dyDescent="0.25">
      <c r="K790" s="51" t="str">
        <f t="shared" si="12"/>
        <v>-</v>
      </c>
      <c r="L790" s="51"/>
      <c r="M790" s="51"/>
      <c r="N790" s="51"/>
      <c r="O790" s="51"/>
      <c r="P790" s="51"/>
      <c r="Q790" s="51"/>
      <c r="R790" s="51"/>
      <c r="S790" s="51"/>
      <c r="T790" s="51"/>
      <c r="U790" s="51"/>
      <c r="V790" s="51"/>
      <c r="W790" s="51"/>
      <c r="X790" s="51"/>
      <c r="Y790" s="51"/>
      <c r="Z790" s="51"/>
      <c r="AA790" s="51"/>
      <c r="AB790" s="51"/>
      <c r="AC790" s="51"/>
      <c r="AD790" s="51"/>
      <c r="AE790" s="51"/>
    </row>
    <row r="791" spans="11:31" x14ac:dyDescent="0.25">
      <c r="K791" s="51" t="str">
        <f t="shared" si="12"/>
        <v>-</v>
      </c>
      <c r="L791" s="51"/>
      <c r="M791" s="51"/>
      <c r="N791" s="51"/>
      <c r="O791" s="51"/>
      <c r="P791" s="51"/>
      <c r="Q791" s="51"/>
      <c r="R791" s="51"/>
      <c r="S791" s="51"/>
      <c r="T791" s="51"/>
      <c r="U791" s="51"/>
      <c r="V791" s="51"/>
      <c r="W791" s="51"/>
      <c r="X791" s="51"/>
      <c r="Y791" s="51"/>
      <c r="Z791" s="51"/>
      <c r="AA791" s="51"/>
      <c r="AB791" s="51"/>
      <c r="AC791" s="51"/>
      <c r="AD791" s="51"/>
      <c r="AE791" s="51"/>
    </row>
    <row r="792" spans="11:31" x14ac:dyDescent="0.25">
      <c r="K792" s="51" t="str">
        <f t="shared" si="12"/>
        <v>-</v>
      </c>
      <c r="L792" s="51"/>
      <c r="M792" s="51"/>
      <c r="N792" s="51"/>
      <c r="O792" s="51"/>
      <c r="P792" s="51"/>
      <c r="Q792" s="51"/>
      <c r="R792" s="51"/>
      <c r="S792" s="51"/>
      <c r="T792" s="51"/>
      <c r="U792" s="51"/>
      <c r="V792" s="51"/>
      <c r="W792" s="51"/>
      <c r="X792" s="51"/>
      <c r="Y792" s="51"/>
      <c r="Z792" s="51"/>
      <c r="AA792" s="51"/>
      <c r="AB792" s="51"/>
      <c r="AC792" s="51"/>
      <c r="AD792" s="51"/>
      <c r="AE792" s="51"/>
    </row>
    <row r="793" spans="11:31" x14ac:dyDescent="0.25">
      <c r="K793" s="51" t="str">
        <f t="shared" si="12"/>
        <v>-</v>
      </c>
      <c r="L793" s="51"/>
      <c r="M793" s="51"/>
      <c r="N793" s="51"/>
      <c r="O793" s="51"/>
      <c r="P793" s="51"/>
      <c r="Q793" s="51"/>
      <c r="R793" s="51"/>
      <c r="S793" s="51"/>
      <c r="T793" s="51"/>
      <c r="U793" s="51"/>
      <c r="V793" s="51"/>
      <c r="W793" s="51"/>
      <c r="X793" s="51"/>
      <c r="Y793" s="51"/>
      <c r="Z793" s="51"/>
      <c r="AA793" s="51"/>
      <c r="AB793" s="51"/>
      <c r="AC793" s="51"/>
      <c r="AD793" s="51"/>
      <c r="AE793" s="51"/>
    </row>
    <row r="794" spans="11:31" x14ac:dyDescent="0.25">
      <c r="K794" s="51" t="str">
        <f t="shared" si="12"/>
        <v>-</v>
      </c>
      <c r="L794" s="51"/>
      <c r="M794" s="51"/>
      <c r="N794" s="51"/>
      <c r="O794" s="51"/>
      <c r="P794" s="51"/>
      <c r="Q794" s="51"/>
      <c r="R794" s="51"/>
      <c r="S794" s="51"/>
      <c r="T794" s="51"/>
      <c r="U794" s="51"/>
      <c r="V794" s="51"/>
      <c r="W794" s="51"/>
      <c r="X794" s="51"/>
      <c r="Y794" s="51"/>
      <c r="Z794" s="51"/>
      <c r="AA794" s="51"/>
      <c r="AB794" s="51"/>
      <c r="AC794" s="51"/>
      <c r="AD794" s="51"/>
      <c r="AE794" s="51"/>
    </row>
    <row r="795" spans="11:31" x14ac:dyDescent="0.25">
      <c r="K795" s="51" t="str">
        <f t="shared" si="12"/>
        <v>-</v>
      </c>
      <c r="L795" s="51"/>
      <c r="M795" s="51"/>
      <c r="N795" s="51"/>
      <c r="O795" s="51"/>
      <c r="P795" s="51"/>
      <c r="Q795" s="51"/>
      <c r="R795" s="51"/>
      <c r="S795" s="51"/>
      <c r="T795" s="51"/>
      <c r="U795" s="51"/>
      <c r="V795" s="51"/>
      <c r="W795" s="51"/>
      <c r="X795" s="51"/>
      <c r="Y795" s="51"/>
      <c r="Z795" s="51"/>
      <c r="AA795" s="51"/>
      <c r="AB795" s="51"/>
      <c r="AC795" s="51"/>
      <c r="AD795" s="51"/>
      <c r="AE795" s="51"/>
    </row>
    <row r="796" spans="11:31" x14ac:dyDescent="0.25">
      <c r="K796" s="51" t="str">
        <f t="shared" si="12"/>
        <v>-</v>
      </c>
      <c r="L796" s="51"/>
      <c r="M796" s="51"/>
      <c r="N796" s="51"/>
      <c r="O796" s="51"/>
      <c r="P796" s="51"/>
      <c r="Q796" s="51"/>
      <c r="R796" s="51"/>
      <c r="S796" s="51"/>
      <c r="T796" s="51"/>
      <c r="U796" s="51"/>
      <c r="V796" s="51"/>
      <c r="W796" s="51"/>
      <c r="X796" s="51"/>
      <c r="Y796" s="51"/>
      <c r="Z796" s="51"/>
      <c r="AA796" s="51"/>
      <c r="AB796" s="51"/>
      <c r="AC796" s="51"/>
      <c r="AD796" s="51"/>
      <c r="AE796" s="51"/>
    </row>
    <row r="797" spans="11:31" x14ac:dyDescent="0.25">
      <c r="K797" s="51" t="str">
        <f t="shared" si="12"/>
        <v>-</v>
      </c>
      <c r="L797" s="51"/>
      <c r="M797" s="51"/>
      <c r="N797" s="51"/>
      <c r="O797" s="51"/>
      <c r="P797" s="51"/>
      <c r="Q797" s="51"/>
      <c r="R797" s="51"/>
      <c r="S797" s="51"/>
      <c r="T797" s="51"/>
      <c r="U797" s="51"/>
      <c r="V797" s="51"/>
      <c r="W797" s="51"/>
      <c r="X797" s="51"/>
      <c r="Y797" s="51"/>
      <c r="Z797" s="51"/>
      <c r="AA797" s="51"/>
      <c r="AB797" s="51"/>
      <c r="AC797" s="51"/>
      <c r="AD797" s="51"/>
      <c r="AE797" s="51"/>
    </row>
    <row r="798" spans="11:31" x14ac:dyDescent="0.25">
      <c r="K798" s="51" t="str">
        <f t="shared" si="12"/>
        <v>-</v>
      </c>
      <c r="L798" s="51"/>
      <c r="M798" s="51"/>
      <c r="N798" s="51"/>
      <c r="O798" s="51"/>
      <c r="P798" s="51"/>
      <c r="Q798" s="51"/>
      <c r="R798" s="51"/>
      <c r="S798" s="51"/>
      <c r="T798" s="51"/>
      <c r="U798" s="51"/>
      <c r="V798" s="51"/>
      <c r="W798" s="51"/>
      <c r="X798" s="51"/>
      <c r="Y798" s="51"/>
      <c r="Z798" s="51"/>
      <c r="AA798" s="51"/>
      <c r="AB798" s="51"/>
      <c r="AC798" s="51"/>
      <c r="AD798" s="51"/>
      <c r="AE798" s="51"/>
    </row>
    <row r="799" spans="11:31" x14ac:dyDescent="0.25">
      <c r="K799" s="51" t="str">
        <f t="shared" si="12"/>
        <v>-</v>
      </c>
      <c r="L799" s="51"/>
      <c r="M799" s="51"/>
      <c r="N799" s="51"/>
      <c r="O799" s="51"/>
      <c r="P799" s="51"/>
      <c r="Q799" s="51"/>
      <c r="R799" s="51"/>
      <c r="S799" s="51"/>
      <c r="T799" s="51"/>
      <c r="U799" s="51"/>
      <c r="V799" s="51"/>
      <c r="W799" s="51"/>
      <c r="X799" s="51"/>
      <c r="Y799" s="51"/>
      <c r="Z799" s="51"/>
      <c r="AA799" s="51"/>
      <c r="AB799" s="51"/>
      <c r="AC799" s="51"/>
      <c r="AD799" s="51"/>
      <c r="AE799" s="51"/>
    </row>
    <row r="800" spans="11:31" x14ac:dyDescent="0.25">
      <c r="K800" s="51" t="str">
        <f t="shared" si="12"/>
        <v>-</v>
      </c>
      <c r="L800" s="51"/>
      <c r="M800" s="51"/>
      <c r="N800" s="51"/>
      <c r="O800" s="51"/>
      <c r="P800" s="51"/>
      <c r="Q800" s="51"/>
      <c r="R800" s="51"/>
      <c r="S800" s="51"/>
      <c r="T800" s="51"/>
      <c r="U800" s="51"/>
      <c r="V800" s="51"/>
      <c r="W800" s="51"/>
      <c r="X800" s="51"/>
      <c r="Y800" s="51"/>
      <c r="Z800" s="51"/>
      <c r="AA800" s="51"/>
      <c r="AB800" s="51"/>
      <c r="AC800" s="51"/>
      <c r="AD800" s="51"/>
      <c r="AE800" s="51"/>
    </row>
    <row r="801" spans="11:31" x14ac:dyDescent="0.25">
      <c r="K801" s="51" t="str">
        <f t="shared" si="12"/>
        <v>-</v>
      </c>
      <c r="L801" s="51"/>
      <c r="M801" s="51"/>
      <c r="N801" s="51"/>
      <c r="O801" s="51"/>
      <c r="P801" s="51"/>
      <c r="Q801" s="51"/>
      <c r="R801" s="51"/>
      <c r="S801" s="51"/>
      <c r="T801" s="51"/>
      <c r="U801" s="51"/>
      <c r="V801" s="51"/>
      <c r="W801" s="51"/>
      <c r="X801" s="51"/>
      <c r="Y801" s="51"/>
      <c r="Z801" s="51"/>
      <c r="AA801" s="51"/>
      <c r="AB801" s="51"/>
      <c r="AC801" s="51"/>
      <c r="AD801" s="51"/>
      <c r="AE801" s="51"/>
    </row>
    <row r="802" spans="11:31" x14ac:dyDescent="0.25">
      <c r="K802" s="51" t="str">
        <f t="shared" si="12"/>
        <v>-</v>
      </c>
      <c r="L802" s="51"/>
      <c r="M802" s="51"/>
      <c r="N802" s="51"/>
      <c r="O802" s="51"/>
      <c r="P802" s="51"/>
      <c r="Q802" s="51"/>
      <c r="R802" s="51"/>
      <c r="S802" s="51"/>
      <c r="T802" s="51"/>
      <c r="U802" s="51"/>
      <c r="V802" s="51"/>
      <c r="W802" s="51"/>
      <c r="X802" s="51"/>
      <c r="Y802" s="51"/>
      <c r="Z802" s="51"/>
      <c r="AA802" s="51"/>
      <c r="AB802" s="51"/>
      <c r="AC802" s="51"/>
      <c r="AD802" s="51"/>
      <c r="AE802" s="51"/>
    </row>
    <row r="803" spans="11:31" x14ac:dyDescent="0.25">
      <c r="K803" s="51" t="str">
        <f t="shared" si="12"/>
        <v>-</v>
      </c>
      <c r="L803" s="51"/>
      <c r="M803" s="51"/>
      <c r="N803" s="51"/>
      <c r="O803" s="51"/>
      <c r="P803" s="51"/>
      <c r="Q803" s="51"/>
      <c r="R803" s="51"/>
      <c r="S803" s="51"/>
      <c r="T803" s="51"/>
      <c r="U803" s="51"/>
      <c r="V803" s="51"/>
      <c r="W803" s="51"/>
      <c r="X803" s="51"/>
      <c r="Y803" s="51"/>
      <c r="Z803" s="51"/>
      <c r="AA803" s="51"/>
      <c r="AB803" s="51"/>
      <c r="AC803" s="51"/>
      <c r="AD803" s="51"/>
      <c r="AE803" s="51"/>
    </row>
    <row r="804" spans="11:31" x14ac:dyDescent="0.25">
      <c r="K804" s="51" t="str">
        <f t="shared" si="12"/>
        <v>-</v>
      </c>
      <c r="L804" s="51"/>
      <c r="M804" s="51"/>
      <c r="N804" s="51"/>
      <c r="O804" s="51"/>
      <c r="P804" s="51"/>
      <c r="Q804" s="51"/>
      <c r="R804" s="51"/>
      <c r="S804" s="51"/>
      <c r="T804" s="51"/>
      <c r="U804" s="51"/>
      <c r="V804" s="51"/>
      <c r="W804" s="51"/>
      <c r="X804" s="51"/>
      <c r="Y804" s="51"/>
      <c r="Z804" s="51"/>
      <c r="AA804" s="51"/>
      <c r="AB804" s="51"/>
      <c r="AC804" s="51"/>
      <c r="AD804" s="51"/>
      <c r="AE804" s="51"/>
    </row>
    <row r="805" spans="11:31" x14ac:dyDescent="0.25">
      <c r="K805" s="51" t="str">
        <f t="shared" si="12"/>
        <v>-</v>
      </c>
      <c r="L805" s="51"/>
      <c r="M805" s="51"/>
      <c r="N805" s="51"/>
      <c r="O805" s="51"/>
      <c r="P805" s="51"/>
      <c r="Q805" s="51"/>
      <c r="R805" s="51"/>
      <c r="S805" s="51"/>
      <c r="T805" s="51"/>
      <c r="U805" s="51"/>
      <c r="V805" s="51"/>
      <c r="W805" s="51"/>
      <c r="X805" s="51"/>
      <c r="Y805" s="51"/>
      <c r="Z805" s="51"/>
      <c r="AA805" s="51"/>
      <c r="AB805" s="51"/>
      <c r="AC805" s="51"/>
      <c r="AD805" s="51"/>
      <c r="AE805" s="51"/>
    </row>
    <row r="806" spans="11:31" x14ac:dyDescent="0.25">
      <c r="K806" s="51" t="str">
        <f t="shared" si="12"/>
        <v>-</v>
      </c>
      <c r="L806" s="51"/>
      <c r="M806" s="51"/>
      <c r="N806" s="51"/>
      <c r="O806" s="51"/>
      <c r="P806" s="51"/>
      <c r="Q806" s="51"/>
      <c r="R806" s="51"/>
      <c r="S806" s="51"/>
      <c r="T806" s="51"/>
      <c r="U806" s="51"/>
      <c r="V806" s="51"/>
      <c r="W806" s="51"/>
      <c r="X806" s="51"/>
      <c r="Y806" s="51"/>
      <c r="Z806" s="51"/>
      <c r="AA806" s="51"/>
      <c r="AB806" s="51"/>
      <c r="AC806" s="51"/>
      <c r="AD806" s="51"/>
      <c r="AE806" s="51"/>
    </row>
    <row r="807" spans="11:31" x14ac:dyDescent="0.25">
      <c r="K807" s="51" t="str">
        <f t="shared" si="12"/>
        <v>-</v>
      </c>
      <c r="L807" s="51"/>
      <c r="M807" s="51"/>
      <c r="N807" s="51"/>
      <c r="O807" s="51"/>
      <c r="P807" s="51"/>
      <c r="Q807" s="51"/>
      <c r="R807" s="51"/>
      <c r="S807" s="51"/>
      <c r="T807" s="51"/>
      <c r="U807" s="51"/>
      <c r="V807" s="51"/>
      <c r="W807" s="51"/>
      <c r="X807" s="51"/>
      <c r="Y807" s="51"/>
      <c r="Z807" s="51"/>
      <c r="AA807" s="51"/>
      <c r="AB807" s="51"/>
      <c r="AC807" s="51"/>
      <c r="AD807" s="51"/>
      <c r="AE807" s="51"/>
    </row>
    <row r="808" spans="11:31" x14ac:dyDescent="0.25">
      <c r="K808" s="51" t="str">
        <f t="shared" si="12"/>
        <v>-</v>
      </c>
      <c r="L808" s="51"/>
      <c r="M808" s="51"/>
      <c r="N808" s="51"/>
      <c r="O808" s="51"/>
      <c r="P808" s="51"/>
      <c r="Q808" s="51"/>
      <c r="R808" s="51"/>
      <c r="S808" s="51"/>
      <c r="T808" s="51"/>
      <c r="U808" s="51"/>
      <c r="V808" s="51"/>
      <c r="W808" s="51"/>
      <c r="X808" s="51"/>
      <c r="Y808" s="51"/>
      <c r="Z808" s="51"/>
      <c r="AA808" s="51"/>
      <c r="AB808" s="51"/>
      <c r="AC808" s="51"/>
      <c r="AD808" s="51"/>
      <c r="AE808" s="51"/>
    </row>
    <row r="809" spans="11:31" x14ac:dyDescent="0.25">
      <c r="K809" s="51" t="str">
        <f t="shared" si="12"/>
        <v>-</v>
      </c>
      <c r="L809" s="51"/>
      <c r="M809" s="51"/>
      <c r="N809" s="51"/>
      <c r="O809" s="51"/>
      <c r="P809" s="51"/>
      <c r="Q809" s="51"/>
      <c r="R809" s="51"/>
      <c r="S809" s="51"/>
      <c r="T809" s="51"/>
      <c r="U809" s="51"/>
      <c r="V809" s="51"/>
      <c r="W809" s="51"/>
      <c r="X809" s="51"/>
      <c r="Y809" s="51"/>
      <c r="Z809" s="51"/>
      <c r="AA809" s="51"/>
      <c r="AB809" s="51"/>
      <c r="AC809" s="51"/>
      <c r="AD809" s="51"/>
      <c r="AE809" s="51"/>
    </row>
    <row r="810" spans="11:31" x14ac:dyDescent="0.25">
      <c r="K810" s="51" t="str">
        <f t="shared" si="12"/>
        <v>-</v>
      </c>
      <c r="L810" s="51"/>
      <c r="M810" s="51"/>
      <c r="N810" s="51"/>
      <c r="O810" s="51"/>
      <c r="P810" s="51"/>
      <c r="Q810" s="51"/>
      <c r="R810" s="51"/>
      <c r="S810" s="51"/>
      <c r="T810" s="51"/>
      <c r="U810" s="51"/>
      <c r="V810" s="51"/>
      <c r="W810" s="51"/>
      <c r="X810" s="51"/>
      <c r="Y810" s="51"/>
      <c r="Z810" s="51"/>
      <c r="AA810" s="51"/>
      <c r="AB810" s="51"/>
      <c r="AC810" s="51"/>
      <c r="AD810" s="51"/>
      <c r="AE810" s="51"/>
    </row>
    <row r="811" spans="11:31" x14ac:dyDescent="0.25">
      <c r="K811" s="51" t="str">
        <f t="shared" si="12"/>
        <v>-</v>
      </c>
      <c r="L811" s="51"/>
      <c r="M811" s="51"/>
      <c r="N811" s="51"/>
      <c r="O811" s="51"/>
      <c r="P811" s="51"/>
      <c r="Q811" s="51"/>
      <c r="R811" s="51"/>
      <c r="S811" s="51"/>
      <c r="T811" s="51"/>
      <c r="U811" s="51"/>
      <c r="V811" s="51"/>
      <c r="W811" s="51"/>
      <c r="X811" s="51"/>
      <c r="Y811" s="51"/>
      <c r="Z811" s="51"/>
      <c r="AA811" s="51"/>
      <c r="AB811" s="51"/>
      <c r="AC811" s="51"/>
      <c r="AD811" s="51"/>
      <c r="AE811" s="51"/>
    </row>
    <row r="812" spans="11:31" x14ac:dyDescent="0.25">
      <c r="K812" s="51" t="str">
        <f t="shared" si="12"/>
        <v>-</v>
      </c>
      <c r="L812" s="51"/>
      <c r="M812" s="51"/>
      <c r="N812" s="51"/>
      <c r="O812" s="51"/>
      <c r="P812" s="51"/>
      <c r="Q812" s="51"/>
      <c r="R812" s="51"/>
      <c r="S812" s="51"/>
      <c r="T812" s="51"/>
      <c r="U812" s="51"/>
      <c r="V812" s="51"/>
      <c r="W812" s="51"/>
      <c r="X812" s="51"/>
      <c r="Y812" s="51"/>
      <c r="Z812" s="51"/>
      <c r="AA812" s="51"/>
      <c r="AB812" s="51"/>
      <c r="AC812" s="51"/>
      <c r="AD812" s="51"/>
      <c r="AE812" s="51"/>
    </row>
    <row r="813" spans="11:31" x14ac:dyDescent="0.25">
      <c r="K813" s="51" t="str">
        <f t="shared" si="12"/>
        <v>-</v>
      </c>
      <c r="L813" s="51"/>
      <c r="M813" s="51"/>
      <c r="N813" s="51"/>
      <c r="O813" s="51"/>
      <c r="P813" s="51"/>
      <c r="Q813" s="51"/>
      <c r="R813" s="51"/>
      <c r="S813" s="51"/>
      <c r="T813" s="51"/>
      <c r="U813" s="51"/>
      <c r="V813" s="51"/>
      <c r="W813" s="51"/>
      <c r="X813" s="51"/>
      <c r="Y813" s="51"/>
      <c r="Z813" s="51"/>
      <c r="AA813" s="51"/>
      <c r="AB813" s="51"/>
      <c r="AC813" s="51"/>
      <c r="AD813" s="51"/>
      <c r="AE813" s="51"/>
    </row>
    <row r="814" spans="11:31" x14ac:dyDescent="0.25">
      <c r="K814" s="51" t="str">
        <f t="shared" si="12"/>
        <v>-</v>
      </c>
      <c r="L814" s="51"/>
      <c r="M814" s="51"/>
      <c r="N814" s="51"/>
      <c r="O814" s="51"/>
      <c r="P814" s="51"/>
      <c r="Q814" s="51"/>
      <c r="R814" s="51"/>
      <c r="S814" s="51"/>
      <c r="T814" s="51"/>
      <c r="U814" s="51"/>
      <c r="V814" s="51"/>
      <c r="W814" s="51"/>
      <c r="X814" s="51"/>
      <c r="Y814" s="51"/>
      <c r="Z814" s="51"/>
      <c r="AA814" s="51"/>
      <c r="AB814" s="51"/>
      <c r="AC814" s="51"/>
      <c r="AD814" s="51"/>
      <c r="AE814" s="51"/>
    </row>
    <row r="815" spans="11:31" x14ac:dyDescent="0.25">
      <c r="K815" s="51" t="str">
        <f t="shared" si="12"/>
        <v>-</v>
      </c>
      <c r="L815" s="51"/>
      <c r="M815" s="51"/>
      <c r="N815" s="51"/>
      <c r="O815" s="51"/>
      <c r="P815" s="51"/>
      <c r="Q815" s="51"/>
      <c r="R815" s="51"/>
      <c r="S815" s="51"/>
      <c r="T815" s="51"/>
      <c r="U815" s="51"/>
      <c r="V815" s="51"/>
      <c r="W815" s="51"/>
      <c r="X815" s="51"/>
      <c r="Y815" s="51"/>
      <c r="Z815" s="51"/>
      <c r="AA815" s="51"/>
      <c r="AB815" s="51"/>
      <c r="AC815" s="51"/>
      <c r="AD815" s="51"/>
      <c r="AE815" s="51"/>
    </row>
    <row r="816" spans="11:31" x14ac:dyDescent="0.25">
      <c r="K816" s="51" t="str">
        <f t="shared" si="12"/>
        <v>-</v>
      </c>
      <c r="L816" s="51"/>
      <c r="M816" s="51"/>
      <c r="N816" s="51"/>
      <c r="O816" s="51"/>
      <c r="P816" s="51"/>
      <c r="Q816" s="51"/>
      <c r="R816" s="51"/>
      <c r="S816" s="51"/>
      <c r="T816" s="51"/>
      <c r="U816" s="51"/>
      <c r="V816" s="51"/>
      <c r="W816" s="51"/>
      <c r="X816" s="51"/>
      <c r="Y816" s="51"/>
      <c r="Z816" s="51"/>
      <c r="AA816" s="51"/>
      <c r="AB816" s="51"/>
      <c r="AC816" s="51"/>
      <c r="AD816" s="51"/>
      <c r="AE816" s="51"/>
    </row>
    <row r="817" spans="11:31" x14ac:dyDescent="0.25">
      <c r="K817" s="51" t="str">
        <f t="shared" si="12"/>
        <v>-</v>
      </c>
      <c r="L817" s="51"/>
      <c r="M817" s="51"/>
      <c r="N817" s="51"/>
      <c r="O817" s="51"/>
      <c r="P817" s="51"/>
      <c r="Q817" s="51"/>
      <c r="R817" s="51"/>
      <c r="S817" s="51"/>
      <c r="T817" s="51"/>
      <c r="U817" s="51"/>
      <c r="V817" s="51"/>
      <c r="W817" s="51"/>
      <c r="X817" s="51"/>
      <c r="Y817" s="51"/>
      <c r="Z817" s="51"/>
      <c r="AA817" s="51"/>
      <c r="AB817" s="51"/>
      <c r="AC817" s="51"/>
      <c r="AD817" s="51"/>
      <c r="AE817" s="51"/>
    </row>
    <row r="818" spans="11:31" x14ac:dyDescent="0.25">
      <c r="K818" s="51" t="str">
        <f t="shared" si="12"/>
        <v>-</v>
      </c>
      <c r="L818" s="51"/>
      <c r="M818" s="51"/>
      <c r="N818" s="51"/>
      <c r="O818" s="51"/>
      <c r="P818" s="51"/>
      <c r="Q818" s="51"/>
      <c r="R818" s="51"/>
      <c r="S818" s="51"/>
      <c r="T818" s="51"/>
      <c r="U818" s="51"/>
      <c r="V818" s="51"/>
      <c r="W818" s="51"/>
      <c r="X818" s="51"/>
      <c r="Y818" s="51"/>
      <c r="Z818" s="51"/>
      <c r="AA818" s="51"/>
      <c r="AB818" s="51"/>
      <c r="AC818" s="51"/>
      <c r="AD818" s="51"/>
      <c r="AE818" s="51"/>
    </row>
    <row r="819" spans="11:31" x14ac:dyDescent="0.25">
      <c r="K819" s="51" t="str">
        <f t="shared" si="12"/>
        <v>-</v>
      </c>
      <c r="L819" s="51"/>
      <c r="M819" s="51"/>
      <c r="N819" s="51"/>
      <c r="O819" s="51"/>
      <c r="P819" s="51"/>
      <c r="Q819" s="51"/>
      <c r="R819" s="51"/>
      <c r="S819" s="51"/>
      <c r="T819" s="51"/>
      <c r="U819" s="51"/>
      <c r="V819" s="51"/>
      <c r="W819" s="51"/>
      <c r="X819" s="51"/>
      <c r="Y819" s="51"/>
      <c r="Z819" s="51"/>
      <c r="AA819" s="51"/>
      <c r="AB819" s="51"/>
      <c r="AC819" s="51"/>
      <c r="AD819" s="51"/>
      <c r="AE819" s="51"/>
    </row>
    <row r="820" spans="11:31" x14ac:dyDescent="0.25">
      <c r="K820" s="51" t="str">
        <f t="shared" si="12"/>
        <v>-</v>
      </c>
      <c r="L820" s="51"/>
      <c r="M820" s="51"/>
      <c r="N820" s="51"/>
      <c r="O820" s="51"/>
      <c r="P820" s="51"/>
      <c r="Q820" s="51"/>
      <c r="R820" s="51"/>
      <c r="S820" s="51"/>
      <c r="T820" s="51"/>
      <c r="U820" s="51"/>
      <c r="V820" s="51"/>
      <c r="W820" s="51"/>
      <c r="X820" s="51"/>
      <c r="Y820" s="51"/>
      <c r="Z820" s="51"/>
      <c r="AA820" s="51"/>
      <c r="AB820" s="51"/>
      <c r="AC820" s="51"/>
      <c r="AD820" s="51"/>
      <c r="AE820" s="51"/>
    </row>
    <row r="821" spans="11:31" x14ac:dyDescent="0.25">
      <c r="K821" s="51" t="str">
        <f t="shared" si="12"/>
        <v>-</v>
      </c>
      <c r="L821" s="51"/>
      <c r="M821" s="51"/>
      <c r="N821" s="51"/>
      <c r="O821" s="51"/>
      <c r="P821" s="51"/>
      <c r="Q821" s="51"/>
      <c r="R821" s="51"/>
      <c r="S821" s="51"/>
      <c r="T821" s="51"/>
      <c r="U821" s="51"/>
      <c r="V821" s="51"/>
      <c r="W821" s="51"/>
      <c r="X821" s="51"/>
      <c r="Y821" s="51"/>
      <c r="Z821" s="51"/>
      <c r="AA821" s="51"/>
      <c r="AB821" s="51"/>
      <c r="AC821" s="51"/>
      <c r="AD821" s="51"/>
      <c r="AE821" s="51"/>
    </row>
    <row r="822" spans="11:31" x14ac:dyDescent="0.25">
      <c r="K822" s="51" t="str">
        <f t="shared" si="12"/>
        <v>-</v>
      </c>
      <c r="L822" s="51"/>
      <c r="M822" s="51"/>
      <c r="N822" s="51"/>
      <c r="O822" s="51"/>
      <c r="P822" s="51"/>
      <c r="Q822" s="51"/>
      <c r="R822" s="51"/>
      <c r="S822" s="51"/>
      <c r="T822" s="51"/>
      <c r="U822" s="51"/>
      <c r="V822" s="51"/>
      <c r="W822" s="51"/>
      <c r="X822" s="51"/>
      <c r="Y822" s="51"/>
      <c r="Z822" s="51"/>
      <c r="AA822" s="51"/>
      <c r="AB822" s="51"/>
      <c r="AC822" s="51"/>
      <c r="AD822" s="51"/>
      <c r="AE822" s="51"/>
    </row>
    <row r="823" spans="11:31" x14ac:dyDescent="0.25">
      <c r="K823" s="51" t="str">
        <f t="shared" si="12"/>
        <v>-</v>
      </c>
      <c r="L823" s="51"/>
      <c r="M823" s="51"/>
      <c r="N823" s="51"/>
      <c r="O823" s="51"/>
      <c r="P823" s="51"/>
      <c r="Q823" s="51"/>
      <c r="R823" s="51"/>
      <c r="S823" s="51"/>
      <c r="T823" s="51"/>
      <c r="U823" s="51"/>
      <c r="V823" s="51"/>
      <c r="W823" s="51"/>
      <c r="X823" s="51"/>
      <c r="Y823" s="51"/>
      <c r="Z823" s="51"/>
      <c r="AA823" s="51"/>
      <c r="AB823" s="51"/>
      <c r="AC823" s="51"/>
      <c r="AD823" s="51"/>
      <c r="AE823" s="51"/>
    </row>
    <row r="824" spans="11:31" x14ac:dyDescent="0.25">
      <c r="K824" s="51" t="str">
        <f t="shared" si="12"/>
        <v>-</v>
      </c>
      <c r="L824" s="51"/>
      <c r="M824" s="51"/>
      <c r="N824" s="51"/>
      <c r="O824" s="51"/>
      <c r="P824" s="51"/>
      <c r="Q824" s="51"/>
      <c r="R824" s="51"/>
      <c r="S824" s="51"/>
      <c r="T824" s="51"/>
      <c r="U824" s="51"/>
      <c r="V824" s="51"/>
      <c r="W824" s="51"/>
      <c r="X824" s="51"/>
      <c r="Y824" s="51"/>
      <c r="Z824" s="51"/>
      <c r="AA824" s="51"/>
      <c r="AB824" s="51"/>
      <c r="AC824" s="51"/>
      <c r="AD824" s="51"/>
      <c r="AE824" s="51"/>
    </row>
    <row r="825" spans="11:31" x14ac:dyDescent="0.25">
      <c r="K825" s="51" t="str">
        <f t="shared" si="12"/>
        <v>-</v>
      </c>
      <c r="L825" s="51"/>
      <c r="M825" s="51"/>
      <c r="N825" s="51"/>
      <c r="O825" s="51"/>
      <c r="P825" s="51"/>
      <c r="Q825" s="51"/>
      <c r="R825" s="51"/>
      <c r="S825" s="51"/>
      <c r="T825" s="51"/>
      <c r="U825" s="51"/>
      <c r="V825" s="51"/>
      <c r="W825" s="51"/>
      <c r="X825" s="51"/>
      <c r="Y825" s="51"/>
      <c r="Z825" s="51"/>
      <c r="AA825" s="51"/>
      <c r="AB825" s="51"/>
      <c r="AC825" s="51"/>
      <c r="AD825" s="51"/>
      <c r="AE825" s="51"/>
    </row>
    <row r="826" spans="11:31" x14ac:dyDescent="0.25">
      <c r="K826" s="51" t="str">
        <f t="shared" si="12"/>
        <v>-</v>
      </c>
      <c r="L826" s="51"/>
      <c r="M826" s="51"/>
      <c r="N826" s="51"/>
      <c r="O826" s="51"/>
      <c r="P826" s="51"/>
      <c r="Q826" s="51"/>
      <c r="R826" s="51"/>
      <c r="S826" s="51"/>
      <c r="T826" s="51"/>
      <c r="U826" s="51"/>
      <c r="V826" s="51"/>
      <c r="W826" s="51"/>
      <c r="X826" s="51"/>
      <c r="Y826" s="51"/>
      <c r="Z826" s="51"/>
      <c r="AA826" s="51"/>
      <c r="AB826" s="51"/>
      <c r="AC826" s="51"/>
      <c r="AD826" s="51"/>
      <c r="AE826" s="51"/>
    </row>
    <row r="827" spans="11:31" x14ac:dyDescent="0.25">
      <c r="K827" s="51" t="str">
        <f t="shared" si="12"/>
        <v>-</v>
      </c>
      <c r="L827" s="51"/>
      <c r="M827" s="51"/>
      <c r="N827" s="51"/>
      <c r="O827" s="51"/>
      <c r="P827" s="51"/>
      <c r="Q827" s="51"/>
      <c r="R827" s="51"/>
      <c r="S827" s="51"/>
      <c r="T827" s="51"/>
      <c r="U827" s="51"/>
      <c r="V827" s="51"/>
      <c r="W827" s="51"/>
      <c r="X827" s="51"/>
      <c r="Y827" s="51"/>
      <c r="Z827" s="51"/>
      <c r="AA827" s="51"/>
      <c r="AB827" s="51"/>
      <c r="AC827" s="51"/>
      <c r="AD827" s="51"/>
      <c r="AE827" s="51"/>
    </row>
    <row r="828" spans="11:31" x14ac:dyDescent="0.25">
      <c r="K828" s="51" t="str">
        <f t="shared" si="12"/>
        <v>-</v>
      </c>
      <c r="L828" s="51"/>
      <c r="M828" s="51"/>
      <c r="N828" s="51"/>
      <c r="O828" s="51"/>
      <c r="P828" s="51"/>
      <c r="Q828" s="51"/>
      <c r="R828" s="51"/>
      <c r="S828" s="51"/>
      <c r="T828" s="51"/>
      <c r="U828" s="51"/>
      <c r="V828" s="51"/>
      <c r="W828" s="51"/>
      <c r="X828" s="51"/>
      <c r="Y828" s="51"/>
      <c r="Z828" s="51"/>
      <c r="AA828" s="51"/>
      <c r="AB828" s="51"/>
      <c r="AC828" s="51"/>
      <c r="AD828" s="51"/>
      <c r="AE828" s="51"/>
    </row>
    <row r="829" spans="11:31" x14ac:dyDescent="0.25">
      <c r="K829" s="51" t="str">
        <f t="shared" si="12"/>
        <v>-</v>
      </c>
      <c r="L829" s="51"/>
      <c r="M829" s="51"/>
      <c r="N829" s="51"/>
      <c r="O829" s="51"/>
      <c r="P829" s="51"/>
      <c r="Q829" s="51"/>
      <c r="R829" s="51"/>
      <c r="S829" s="51"/>
      <c r="T829" s="51"/>
      <c r="U829" s="51"/>
      <c r="V829" s="51"/>
      <c r="W829" s="51"/>
      <c r="X829" s="51"/>
      <c r="Y829" s="51"/>
      <c r="Z829" s="51"/>
      <c r="AA829" s="51"/>
      <c r="AB829" s="51"/>
      <c r="AC829" s="51"/>
      <c r="AD829" s="51"/>
      <c r="AE829" s="51"/>
    </row>
    <row r="830" spans="11:31" x14ac:dyDescent="0.25">
      <c r="K830" s="51" t="str">
        <f t="shared" si="12"/>
        <v>-</v>
      </c>
      <c r="L830" s="51"/>
      <c r="M830" s="51"/>
      <c r="N830" s="51"/>
      <c r="O830" s="51"/>
      <c r="P830" s="51"/>
      <c r="Q830" s="51"/>
      <c r="R830" s="51"/>
      <c r="S830" s="51"/>
      <c r="T830" s="51"/>
      <c r="U830" s="51"/>
      <c r="V830" s="51"/>
      <c r="W830" s="51"/>
      <c r="X830" s="51"/>
      <c r="Y830" s="51"/>
      <c r="Z830" s="51"/>
      <c r="AA830" s="51"/>
      <c r="AB830" s="51"/>
      <c r="AC830" s="51"/>
      <c r="AD830" s="51"/>
      <c r="AE830" s="51"/>
    </row>
    <row r="831" spans="11:31" x14ac:dyDescent="0.25">
      <c r="K831" s="51" t="str">
        <f t="shared" si="12"/>
        <v>-</v>
      </c>
      <c r="L831" s="51"/>
      <c r="M831" s="51"/>
      <c r="N831" s="51"/>
      <c r="O831" s="51"/>
      <c r="P831" s="51"/>
      <c r="Q831" s="51"/>
      <c r="R831" s="51"/>
      <c r="S831" s="51"/>
      <c r="T831" s="51"/>
      <c r="U831" s="51"/>
      <c r="V831" s="51"/>
      <c r="W831" s="51"/>
      <c r="X831" s="51"/>
      <c r="Y831" s="51"/>
      <c r="Z831" s="51"/>
      <c r="AA831" s="51"/>
      <c r="AB831" s="51"/>
      <c r="AC831" s="51"/>
      <c r="AD831" s="51"/>
      <c r="AE831" s="51"/>
    </row>
    <row r="832" spans="11:31" x14ac:dyDescent="0.25">
      <c r="K832" s="51" t="str">
        <f t="shared" si="12"/>
        <v>-</v>
      </c>
      <c r="L832" s="51"/>
      <c r="M832" s="51"/>
      <c r="N832" s="51"/>
      <c r="O832" s="51"/>
      <c r="P832" s="51"/>
      <c r="Q832" s="51"/>
      <c r="R832" s="51"/>
      <c r="S832" s="51"/>
      <c r="T832" s="51"/>
      <c r="U832" s="51"/>
      <c r="V832" s="51"/>
      <c r="W832" s="51"/>
      <c r="X832" s="51"/>
      <c r="Y832" s="51"/>
      <c r="Z832" s="51"/>
      <c r="AA832" s="51"/>
      <c r="AB832" s="51"/>
      <c r="AC832" s="51"/>
      <c r="AD832" s="51"/>
      <c r="AE832" s="51"/>
    </row>
    <row r="833" spans="11:31" x14ac:dyDescent="0.25">
      <c r="K833" s="51" t="str">
        <f t="shared" ref="K833:K896" si="13">CONCATENATE(H833,"-",I833)</f>
        <v>-</v>
      </c>
      <c r="L833" s="51"/>
      <c r="M833" s="51"/>
      <c r="N833" s="51"/>
      <c r="O833" s="51"/>
      <c r="P833" s="51"/>
      <c r="Q833" s="51"/>
      <c r="R833" s="51"/>
      <c r="S833" s="51"/>
      <c r="T833" s="51"/>
      <c r="U833" s="51"/>
      <c r="V833" s="51"/>
      <c r="W833" s="51"/>
      <c r="X833" s="51"/>
      <c r="Y833" s="51"/>
      <c r="Z833" s="51"/>
      <c r="AA833" s="51"/>
      <c r="AB833" s="51"/>
      <c r="AC833" s="51"/>
      <c r="AD833" s="51"/>
      <c r="AE833" s="51"/>
    </row>
    <row r="834" spans="11:31" x14ac:dyDescent="0.25">
      <c r="K834" s="51" t="str">
        <f t="shared" si="13"/>
        <v>-</v>
      </c>
      <c r="L834" s="51"/>
      <c r="M834" s="51"/>
      <c r="N834" s="51"/>
      <c r="O834" s="51"/>
      <c r="P834" s="51"/>
      <c r="Q834" s="51"/>
      <c r="R834" s="51"/>
      <c r="S834" s="51"/>
      <c r="T834" s="51"/>
      <c r="U834" s="51"/>
      <c r="V834" s="51"/>
      <c r="W834" s="51"/>
      <c r="X834" s="51"/>
      <c r="Y834" s="51"/>
      <c r="Z834" s="51"/>
      <c r="AA834" s="51"/>
      <c r="AB834" s="51"/>
      <c r="AC834" s="51"/>
      <c r="AD834" s="51"/>
      <c r="AE834" s="51"/>
    </row>
    <row r="835" spans="11:31" x14ac:dyDescent="0.25">
      <c r="K835" s="51" t="str">
        <f t="shared" si="13"/>
        <v>-</v>
      </c>
      <c r="L835" s="51"/>
      <c r="M835" s="51"/>
      <c r="N835" s="51"/>
      <c r="O835" s="51"/>
      <c r="P835" s="51"/>
      <c r="Q835" s="51"/>
      <c r="R835" s="51"/>
      <c r="S835" s="51"/>
      <c r="T835" s="51"/>
      <c r="U835" s="51"/>
      <c r="V835" s="51"/>
      <c r="W835" s="51"/>
      <c r="X835" s="51"/>
      <c r="Y835" s="51"/>
      <c r="Z835" s="51"/>
      <c r="AA835" s="51"/>
      <c r="AB835" s="51"/>
      <c r="AC835" s="51"/>
      <c r="AD835" s="51"/>
      <c r="AE835" s="51"/>
    </row>
    <row r="836" spans="11:31" x14ac:dyDescent="0.25">
      <c r="K836" s="51" t="str">
        <f t="shared" si="13"/>
        <v>-</v>
      </c>
      <c r="L836" s="51"/>
      <c r="M836" s="51"/>
      <c r="N836" s="51"/>
      <c r="O836" s="51"/>
      <c r="P836" s="51"/>
      <c r="Q836" s="51"/>
      <c r="R836" s="51"/>
      <c r="S836" s="51"/>
      <c r="T836" s="51"/>
      <c r="U836" s="51"/>
      <c r="V836" s="51"/>
      <c r="W836" s="51"/>
      <c r="X836" s="51"/>
      <c r="Y836" s="51"/>
      <c r="Z836" s="51"/>
      <c r="AA836" s="51"/>
      <c r="AB836" s="51"/>
      <c r="AC836" s="51"/>
      <c r="AD836" s="51"/>
      <c r="AE836" s="51"/>
    </row>
    <row r="837" spans="11:31" x14ac:dyDescent="0.25">
      <c r="K837" s="51" t="str">
        <f t="shared" si="13"/>
        <v>-</v>
      </c>
      <c r="L837" s="51"/>
      <c r="M837" s="51"/>
      <c r="N837" s="51"/>
      <c r="O837" s="51"/>
      <c r="P837" s="51"/>
      <c r="Q837" s="51"/>
      <c r="R837" s="51"/>
      <c r="S837" s="51"/>
      <c r="T837" s="51"/>
      <c r="U837" s="51"/>
      <c r="V837" s="51"/>
      <c r="W837" s="51"/>
      <c r="X837" s="51"/>
      <c r="Y837" s="51"/>
      <c r="Z837" s="51"/>
      <c r="AA837" s="51"/>
      <c r="AB837" s="51"/>
      <c r="AC837" s="51"/>
      <c r="AD837" s="51"/>
      <c r="AE837" s="51"/>
    </row>
    <row r="838" spans="11:31" x14ac:dyDescent="0.25">
      <c r="K838" s="51" t="str">
        <f t="shared" si="13"/>
        <v>-</v>
      </c>
      <c r="L838" s="51"/>
      <c r="M838" s="51"/>
      <c r="N838" s="51"/>
      <c r="O838" s="51"/>
      <c r="P838" s="51"/>
      <c r="Q838" s="51"/>
      <c r="R838" s="51"/>
      <c r="S838" s="51"/>
      <c r="T838" s="51"/>
      <c r="U838" s="51"/>
      <c r="V838" s="51"/>
      <c r="W838" s="51"/>
      <c r="X838" s="51"/>
      <c r="Y838" s="51"/>
      <c r="Z838" s="51"/>
      <c r="AA838" s="51"/>
      <c r="AB838" s="51"/>
      <c r="AC838" s="51"/>
      <c r="AD838" s="51"/>
      <c r="AE838" s="51"/>
    </row>
    <row r="839" spans="11:31" x14ac:dyDescent="0.25">
      <c r="K839" s="51" t="str">
        <f t="shared" si="13"/>
        <v>-</v>
      </c>
      <c r="L839" s="51"/>
      <c r="M839" s="51"/>
      <c r="N839" s="51"/>
      <c r="O839" s="51"/>
      <c r="P839" s="51"/>
      <c r="Q839" s="51"/>
      <c r="R839" s="51"/>
      <c r="S839" s="51"/>
      <c r="T839" s="51"/>
      <c r="U839" s="51"/>
      <c r="V839" s="51"/>
      <c r="W839" s="51"/>
      <c r="X839" s="51"/>
      <c r="Y839" s="51"/>
      <c r="Z839" s="51"/>
      <c r="AA839" s="51"/>
      <c r="AB839" s="51"/>
      <c r="AC839" s="51"/>
      <c r="AD839" s="51"/>
      <c r="AE839" s="51"/>
    </row>
    <row r="840" spans="11:31" x14ac:dyDescent="0.25">
      <c r="K840" s="51" t="str">
        <f t="shared" si="13"/>
        <v>-</v>
      </c>
      <c r="L840" s="51"/>
      <c r="M840" s="51"/>
      <c r="N840" s="51"/>
      <c r="O840" s="51"/>
      <c r="P840" s="51"/>
      <c r="Q840" s="51"/>
      <c r="R840" s="51"/>
      <c r="S840" s="51"/>
      <c r="T840" s="51"/>
      <c r="U840" s="51"/>
      <c r="V840" s="51"/>
      <c r="W840" s="51"/>
      <c r="X840" s="51"/>
      <c r="Y840" s="51"/>
      <c r="Z840" s="51"/>
      <c r="AA840" s="51"/>
      <c r="AB840" s="51"/>
      <c r="AC840" s="51"/>
      <c r="AD840" s="51"/>
      <c r="AE840" s="51"/>
    </row>
    <row r="841" spans="11:31" x14ac:dyDescent="0.25">
      <c r="K841" s="51" t="str">
        <f t="shared" si="13"/>
        <v>-</v>
      </c>
      <c r="L841" s="51"/>
      <c r="M841" s="51"/>
      <c r="N841" s="51"/>
      <c r="O841" s="51"/>
      <c r="P841" s="51"/>
      <c r="Q841" s="51"/>
      <c r="R841" s="51"/>
      <c r="S841" s="51"/>
      <c r="T841" s="51"/>
      <c r="U841" s="51"/>
      <c r="V841" s="51"/>
      <c r="W841" s="51"/>
      <c r="X841" s="51"/>
      <c r="Y841" s="51"/>
      <c r="Z841" s="51"/>
      <c r="AA841" s="51"/>
      <c r="AB841" s="51"/>
      <c r="AC841" s="51"/>
      <c r="AD841" s="51"/>
      <c r="AE841" s="51"/>
    </row>
    <row r="842" spans="11:31" x14ac:dyDescent="0.25">
      <c r="K842" s="51" t="str">
        <f t="shared" si="13"/>
        <v>-</v>
      </c>
      <c r="L842" s="51"/>
      <c r="M842" s="51"/>
      <c r="N842" s="51"/>
      <c r="O842" s="51"/>
      <c r="P842" s="51"/>
      <c r="Q842" s="51"/>
      <c r="R842" s="51"/>
      <c r="S842" s="51"/>
      <c r="T842" s="51"/>
      <c r="U842" s="51"/>
      <c r="V842" s="51"/>
      <c r="W842" s="51"/>
      <c r="X842" s="51"/>
      <c r="Y842" s="51"/>
      <c r="Z842" s="51"/>
      <c r="AA842" s="51"/>
      <c r="AB842" s="51"/>
      <c r="AC842" s="51"/>
      <c r="AD842" s="51"/>
      <c r="AE842" s="51"/>
    </row>
    <row r="843" spans="11:31" x14ac:dyDescent="0.25">
      <c r="K843" s="51" t="str">
        <f t="shared" si="13"/>
        <v>-</v>
      </c>
      <c r="L843" s="51"/>
      <c r="M843" s="51"/>
      <c r="N843" s="51"/>
      <c r="O843" s="51"/>
      <c r="P843" s="51"/>
      <c r="Q843" s="51"/>
      <c r="R843" s="51"/>
      <c r="S843" s="51"/>
      <c r="T843" s="51"/>
      <c r="U843" s="51"/>
      <c r="V843" s="51"/>
      <c r="W843" s="51"/>
      <c r="X843" s="51"/>
      <c r="Y843" s="51"/>
      <c r="Z843" s="51"/>
      <c r="AA843" s="51"/>
      <c r="AB843" s="51"/>
      <c r="AC843" s="51"/>
      <c r="AD843" s="51"/>
      <c r="AE843" s="51"/>
    </row>
    <row r="844" spans="11:31" x14ac:dyDescent="0.25">
      <c r="K844" s="51" t="str">
        <f t="shared" si="13"/>
        <v>-</v>
      </c>
      <c r="L844" s="51"/>
      <c r="M844" s="51"/>
      <c r="N844" s="51"/>
      <c r="O844" s="51"/>
      <c r="P844" s="51"/>
      <c r="Q844" s="51"/>
      <c r="R844" s="51"/>
      <c r="S844" s="51"/>
      <c r="T844" s="51"/>
      <c r="U844" s="51"/>
      <c r="V844" s="51"/>
      <c r="W844" s="51"/>
      <c r="X844" s="51"/>
      <c r="Y844" s="51"/>
      <c r="Z844" s="51"/>
      <c r="AA844" s="51"/>
      <c r="AB844" s="51"/>
      <c r="AC844" s="51"/>
      <c r="AD844" s="51"/>
      <c r="AE844" s="51"/>
    </row>
    <row r="845" spans="11:31" x14ac:dyDescent="0.25">
      <c r="K845" s="51" t="str">
        <f t="shared" si="13"/>
        <v>-</v>
      </c>
      <c r="L845" s="51"/>
      <c r="M845" s="51"/>
      <c r="N845" s="51"/>
      <c r="O845" s="51"/>
      <c r="P845" s="51"/>
      <c r="Q845" s="51"/>
      <c r="R845" s="51"/>
      <c r="S845" s="51"/>
      <c r="T845" s="51"/>
      <c r="U845" s="51"/>
      <c r="V845" s="51"/>
      <c r="W845" s="51"/>
      <c r="X845" s="51"/>
      <c r="Y845" s="51"/>
      <c r="Z845" s="51"/>
      <c r="AA845" s="51"/>
      <c r="AB845" s="51"/>
      <c r="AC845" s="51"/>
      <c r="AD845" s="51"/>
      <c r="AE845" s="51"/>
    </row>
    <row r="846" spans="11:31" x14ac:dyDescent="0.25">
      <c r="K846" s="51" t="str">
        <f t="shared" si="13"/>
        <v>-</v>
      </c>
      <c r="L846" s="51"/>
      <c r="M846" s="51"/>
      <c r="N846" s="51"/>
      <c r="O846" s="51"/>
      <c r="P846" s="51"/>
      <c r="Q846" s="51"/>
      <c r="R846" s="51"/>
      <c r="S846" s="51"/>
      <c r="T846" s="51"/>
      <c r="U846" s="51"/>
      <c r="V846" s="51"/>
      <c r="W846" s="51"/>
      <c r="X846" s="51"/>
      <c r="Y846" s="51"/>
      <c r="Z846" s="51"/>
      <c r="AA846" s="51"/>
      <c r="AB846" s="51"/>
      <c r="AC846" s="51"/>
      <c r="AD846" s="51"/>
      <c r="AE846" s="51"/>
    </row>
    <row r="847" spans="11:31" x14ac:dyDescent="0.25">
      <c r="K847" s="51" t="str">
        <f t="shared" si="13"/>
        <v>-</v>
      </c>
      <c r="L847" s="51"/>
      <c r="M847" s="51"/>
      <c r="N847" s="51"/>
      <c r="O847" s="51"/>
      <c r="P847" s="51"/>
      <c r="Q847" s="51"/>
      <c r="R847" s="51"/>
      <c r="S847" s="51"/>
      <c r="T847" s="51"/>
      <c r="U847" s="51"/>
      <c r="V847" s="51"/>
      <c r="W847" s="51"/>
      <c r="X847" s="51"/>
      <c r="Y847" s="51"/>
      <c r="Z847" s="51"/>
      <c r="AA847" s="51"/>
      <c r="AB847" s="51"/>
      <c r="AC847" s="51"/>
      <c r="AD847" s="51"/>
      <c r="AE847" s="51"/>
    </row>
    <row r="848" spans="11:31" x14ac:dyDescent="0.25">
      <c r="K848" s="51" t="str">
        <f t="shared" si="13"/>
        <v>-</v>
      </c>
      <c r="L848" s="51"/>
      <c r="M848" s="51"/>
      <c r="N848" s="51"/>
      <c r="O848" s="51"/>
      <c r="P848" s="51"/>
      <c r="Q848" s="51"/>
      <c r="R848" s="51"/>
      <c r="S848" s="51"/>
      <c r="T848" s="51"/>
      <c r="U848" s="51"/>
      <c r="V848" s="51"/>
      <c r="W848" s="51"/>
      <c r="X848" s="51"/>
      <c r="Y848" s="51"/>
      <c r="Z848" s="51"/>
      <c r="AA848" s="51"/>
      <c r="AB848" s="51"/>
      <c r="AC848" s="51"/>
      <c r="AD848" s="51"/>
      <c r="AE848" s="51"/>
    </row>
    <row r="849" spans="11:31" x14ac:dyDescent="0.25">
      <c r="K849" s="51" t="str">
        <f t="shared" si="13"/>
        <v>-</v>
      </c>
      <c r="L849" s="51"/>
      <c r="M849" s="51"/>
      <c r="N849" s="51"/>
      <c r="O849" s="51"/>
      <c r="P849" s="51"/>
      <c r="Q849" s="51"/>
      <c r="R849" s="51"/>
      <c r="S849" s="51"/>
      <c r="T849" s="51"/>
      <c r="U849" s="51"/>
      <c r="V849" s="51"/>
      <c r="W849" s="51"/>
      <c r="X849" s="51"/>
      <c r="Y849" s="51"/>
      <c r="Z849" s="51"/>
      <c r="AA849" s="51"/>
      <c r="AB849" s="51"/>
      <c r="AC849" s="51"/>
      <c r="AD849" s="51"/>
      <c r="AE849" s="51"/>
    </row>
    <row r="850" spans="11:31" x14ac:dyDescent="0.25">
      <c r="K850" s="51" t="str">
        <f t="shared" si="13"/>
        <v>-</v>
      </c>
      <c r="L850" s="51"/>
      <c r="M850" s="51"/>
      <c r="N850" s="51"/>
      <c r="O850" s="51"/>
      <c r="P850" s="51"/>
      <c r="Q850" s="51"/>
      <c r="R850" s="51"/>
      <c r="S850" s="51"/>
      <c r="T850" s="51"/>
      <c r="U850" s="51"/>
      <c r="V850" s="51"/>
      <c r="W850" s="51"/>
      <c r="X850" s="51"/>
      <c r="Y850" s="51"/>
      <c r="Z850" s="51"/>
      <c r="AA850" s="51"/>
      <c r="AB850" s="51"/>
      <c r="AC850" s="51"/>
      <c r="AD850" s="51"/>
      <c r="AE850" s="51"/>
    </row>
    <row r="851" spans="11:31" x14ac:dyDescent="0.25">
      <c r="K851" s="51" t="str">
        <f t="shared" si="13"/>
        <v>-</v>
      </c>
      <c r="L851" s="51"/>
      <c r="M851" s="51"/>
      <c r="N851" s="51"/>
      <c r="O851" s="51"/>
      <c r="P851" s="51"/>
      <c r="Q851" s="51"/>
      <c r="R851" s="51"/>
      <c r="S851" s="51"/>
      <c r="T851" s="51"/>
      <c r="U851" s="51"/>
      <c r="V851" s="51"/>
      <c r="W851" s="51"/>
      <c r="X851" s="51"/>
      <c r="Y851" s="51"/>
      <c r="Z851" s="51"/>
      <c r="AA851" s="51"/>
      <c r="AB851" s="51"/>
      <c r="AC851" s="51"/>
      <c r="AD851" s="51"/>
      <c r="AE851" s="51"/>
    </row>
    <row r="852" spans="11:31" x14ac:dyDescent="0.25">
      <c r="K852" s="51" t="str">
        <f t="shared" si="13"/>
        <v>-</v>
      </c>
      <c r="L852" s="51"/>
      <c r="M852" s="51"/>
      <c r="N852" s="51"/>
      <c r="O852" s="51"/>
      <c r="P852" s="51"/>
      <c r="Q852" s="51"/>
      <c r="R852" s="51"/>
      <c r="S852" s="51"/>
      <c r="T852" s="51"/>
      <c r="U852" s="51"/>
      <c r="V852" s="51"/>
      <c r="W852" s="51"/>
      <c r="X852" s="51"/>
      <c r="Y852" s="51"/>
      <c r="Z852" s="51"/>
      <c r="AA852" s="51"/>
      <c r="AB852" s="51"/>
      <c r="AC852" s="51"/>
      <c r="AD852" s="51"/>
      <c r="AE852" s="51"/>
    </row>
    <row r="853" spans="11:31" x14ac:dyDescent="0.25">
      <c r="K853" s="51" t="str">
        <f t="shared" si="13"/>
        <v>-</v>
      </c>
      <c r="L853" s="51"/>
      <c r="M853" s="51"/>
      <c r="N853" s="51"/>
      <c r="O853" s="51"/>
      <c r="P853" s="51"/>
      <c r="Q853" s="51"/>
      <c r="R853" s="51"/>
      <c r="S853" s="51"/>
      <c r="T853" s="51"/>
      <c r="U853" s="51"/>
      <c r="V853" s="51"/>
      <c r="W853" s="51"/>
      <c r="X853" s="51"/>
      <c r="Y853" s="51"/>
      <c r="Z853" s="51"/>
      <c r="AA853" s="51"/>
      <c r="AB853" s="51"/>
      <c r="AC853" s="51"/>
      <c r="AD853" s="51"/>
      <c r="AE853" s="51"/>
    </row>
    <row r="854" spans="11:31" x14ac:dyDescent="0.25">
      <c r="K854" s="51" t="str">
        <f t="shared" si="13"/>
        <v>-</v>
      </c>
      <c r="L854" s="51"/>
      <c r="M854" s="51"/>
      <c r="N854" s="51"/>
      <c r="O854" s="51"/>
      <c r="P854" s="51"/>
      <c r="Q854" s="51"/>
      <c r="R854" s="51"/>
      <c r="S854" s="51"/>
      <c r="T854" s="51"/>
      <c r="U854" s="51"/>
      <c r="V854" s="51"/>
      <c r="W854" s="51"/>
      <c r="X854" s="51"/>
      <c r="Y854" s="51"/>
      <c r="Z854" s="51"/>
      <c r="AA854" s="51"/>
      <c r="AB854" s="51"/>
      <c r="AC854" s="51"/>
      <c r="AD854" s="51"/>
      <c r="AE854" s="51"/>
    </row>
    <row r="855" spans="11:31" x14ac:dyDescent="0.25">
      <c r="K855" s="51" t="str">
        <f t="shared" si="13"/>
        <v>-</v>
      </c>
      <c r="L855" s="51"/>
      <c r="M855" s="51"/>
      <c r="N855" s="51"/>
      <c r="O855" s="51"/>
      <c r="P855" s="51"/>
      <c r="Q855" s="51"/>
      <c r="R855" s="51"/>
      <c r="S855" s="51"/>
      <c r="T855" s="51"/>
      <c r="U855" s="51"/>
      <c r="V855" s="51"/>
      <c r="W855" s="51"/>
      <c r="X855" s="51"/>
      <c r="Y855" s="51"/>
      <c r="Z855" s="51"/>
      <c r="AA855" s="51"/>
      <c r="AB855" s="51"/>
      <c r="AC855" s="51"/>
      <c r="AD855" s="51"/>
      <c r="AE855" s="51"/>
    </row>
    <row r="856" spans="11:31" x14ac:dyDescent="0.25">
      <c r="K856" s="51" t="str">
        <f t="shared" si="13"/>
        <v>-</v>
      </c>
      <c r="L856" s="51"/>
      <c r="M856" s="51"/>
      <c r="N856" s="51"/>
      <c r="O856" s="51"/>
      <c r="P856" s="51"/>
      <c r="Q856" s="51"/>
      <c r="R856" s="51"/>
      <c r="S856" s="51"/>
      <c r="T856" s="51"/>
      <c r="U856" s="51"/>
      <c r="V856" s="51"/>
      <c r="W856" s="51"/>
      <c r="X856" s="51"/>
      <c r="Y856" s="51"/>
      <c r="Z856" s="51"/>
      <c r="AA856" s="51"/>
      <c r="AB856" s="51"/>
      <c r="AC856" s="51"/>
      <c r="AD856" s="51"/>
      <c r="AE856" s="51"/>
    </row>
    <row r="857" spans="11:31" x14ac:dyDescent="0.25">
      <c r="K857" s="51" t="str">
        <f t="shared" si="13"/>
        <v>-</v>
      </c>
      <c r="L857" s="51"/>
      <c r="M857" s="51"/>
      <c r="N857" s="51"/>
      <c r="O857" s="51"/>
      <c r="P857" s="51"/>
      <c r="Q857" s="51"/>
      <c r="R857" s="51"/>
      <c r="S857" s="51"/>
      <c r="T857" s="51"/>
      <c r="U857" s="51"/>
      <c r="V857" s="51"/>
      <c r="W857" s="51"/>
      <c r="X857" s="51"/>
      <c r="Y857" s="51"/>
      <c r="Z857" s="51"/>
      <c r="AA857" s="51"/>
      <c r="AB857" s="51"/>
      <c r="AC857" s="51"/>
      <c r="AD857" s="51"/>
      <c r="AE857" s="51"/>
    </row>
    <row r="858" spans="11:31" x14ac:dyDescent="0.25">
      <c r="K858" s="51" t="str">
        <f t="shared" si="13"/>
        <v>-</v>
      </c>
      <c r="L858" s="51"/>
      <c r="M858" s="51"/>
      <c r="N858" s="51"/>
      <c r="O858" s="51"/>
      <c r="P858" s="51"/>
      <c r="Q858" s="51"/>
      <c r="R858" s="51"/>
      <c r="S858" s="51"/>
      <c r="T858" s="51"/>
      <c r="U858" s="51"/>
      <c r="V858" s="51"/>
      <c r="W858" s="51"/>
      <c r="X858" s="51"/>
      <c r="Y858" s="51"/>
      <c r="Z858" s="51"/>
      <c r="AA858" s="51"/>
      <c r="AB858" s="51"/>
      <c r="AC858" s="51"/>
      <c r="AD858" s="51"/>
      <c r="AE858" s="51"/>
    </row>
    <row r="859" spans="11:31" x14ac:dyDescent="0.25">
      <c r="K859" s="51" t="str">
        <f t="shared" si="13"/>
        <v>-</v>
      </c>
      <c r="L859" s="51"/>
      <c r="M859" s="51"/>
      <c r="N859" s="51"/>
      <c r="O859" s="51"/>
      <c r="P859" s="51"/>
      <c r="Q859" s="51"/>
      <c r="R859" s="51"/>
      <c r="S859" s="51"/>
      <c r="T859" s="51"/>
      <c r="U859" s="51"/>
      <c r="V859" s="51"/>
      <c r="W859" s="51"/>
      <c r="X859" s="51"/>
      <c r="Y859" s="51"/>
      <c r="Z859" s="51"/>
      <c r="AA859" s="51"/>
      <c r="AB859" s="51"/>
      <c r="AC859" s="51"/>
      <c r="AD859" s="51"/>
      <c r="AE859" s="51"/>
    </row>
    <row r="860" spans="11:31" x14ac:dyDescent="0.25">
      <c r="K860" s="51" t="str">
        <f t="shared" si="13"/>
        <v>-</v>
      </c>
      <c r="L860" s="51"/>
      <c r="M860" s="51"/>
      <c r="N860" s="51"/>
      <c r="O860" s="51"/>
      <c r="P860" s="51"/>
      <c r="Q860" s="51"/>
      <c r="R860" s="51"/>
      <c r="S860" s="51"/>
      <c r="T860" s="51"/>
      <c r="U860" s="51"/>
      <c r="V860" s="51"/>
      <c r="W860" s="51"/>
      <c r="X860" s="51"/>
      <c r="Y860" s="51"/>
      <c r="Z860" s="51"/>
      <c r="AA860" s="51"/>
      <c r="AB860" s="51"/>
      <c r="AC860" s="51"/>
      <c r="AD860" s="51"/>
      <c r="AE860" s="51"/>
    </row>
    <row r="861" spans="11:31" x14ac:dyDescent="0.25">
      <c r="K861" s="51" t="str">
        <f t="shared" si="13"/>
        <v>-</v>
      </c>
      <c r="L861" s="51"/>
      <c r="M861" s="51"/>
      <c r="N861" s="51"/>
      <c r="O861" s="51"/>
      <c r="P861" s="51"/>
      <c r="Q861" s="51"/>
      <c r="R861" s="51"/>
      <c r="S861" s="51"/>
      <c r="T861" s="51"/>
      <c r="U861" s="51"/>
      <c r="V861" s="51"/>
      <c r="W861" s="51"/>
      <c r="X861" s="51"/>
      <c r="Y861" s="51"/>
      <c r="Z861" s="51"/>
      <c r="AA861" s="51"/>
      <c r="AB861" s="51"/>
      <c r="AC861" s="51"/>
      <c r="AD861" s="51"/>
      <c r="AE861" s="51"/>
    </row>
    <row r="862" spans="11:31" x14ac:dyDescent="0.25">
      <c r="K862" s="51" t="str">
        <f t="shared" si="13"/>
        <v>-</v>
      </c>
      <c r="L862" s="51"/>
      <c r="M862" s="51"/>
      <c r="N862" s="51"/>
      <c r="O862" s="51"/>
      <c r="P862" s="51"/>
      <c r="Q862" s="51"/>
      <c r="R862" s="51"/>
      <c r="S862" s="51"/>
      <c r="T862" s="51"/>
      <c r="U862" s="51"/>
      <c r="V862" s="51"/>
      <c r="W862" s="51"/>
      <c r="X862" s="51"/>
      <c r="Y862" s="51"/>
      <c r="Z862" s="51"/>
      <c r="AA862" s="51"/>
      <c r="AB862" s="51"/>
      <c r="AC862" s="51"/>
      <c r="AD862" s="51"/>
      <c r="AE862" s="51"/>
    </row>
    <row r="863" spans="11:31" x14ac:dyDescent="0.25">
      <c r="K863" s="51" t="str">
        <f t="shared" si="13"/>
        <v>-</v>
      </c>
      <c r="L863" s="51"/>
      <c r="M863" s="51"/>
      <c r="N863" s="51"/>
      <c r="O863" s="51"/>
      <c r="P863" s="51"/>
      <c r="Q863" s="51"/>
      <c r="R863" s="51"/>
      <c r="S863" s="51"/>
      <c r="T863" s="51"/>
      <c r="U863" s="51"/>
      <c r="V863" s="51"/>
      <c r="W863" s="51"/>
      <c r="X863" s="51"/>
      <c r="Y863" s="51"/>
      <c r="Z863" s="51"/>
      <c r="AA863" s="51"/>
      <c r="AB863" s="51"/>
      <c r="AC863" s="51"/>
      <c r="AD863" s="51"/>
      <c r="AE863" s="51"/>
    </row>
    <row r="864" spans="11:31" x14ac:dyDescent="0.25">
      <c r="K864" s="51" t="str">
        <f t="shared" si="13"/>
        <v>-</v>
      </c>
      <c r="L864" s="51"/>
      <c r="M864" s="51"/>
      <c r="N864" s="51"/>
      <c r="O864" s="51"/>
      <c r="P864" s="51"/>
      <c r="Q864" s="51"/>
      <c r="R864" s="51"/>
      <c r="S864" s="51"/>
      <c r="T864" s="51"/>
      <c r="U864" s="51"/>
      <c r="V864" s="51"/>
      <c r="W864" s="51"/>
      <c r="X864" s="51"/>
      <c r="Y864" s="51"/>
      <c r="Z864" s="51"/>
      <c r="AA864" s="51"/>
      <c r="AB864" s="51"/>
      <c r="AC864" s="51"/>
      <c r="AD864" s="51"/>
      <c r="AE864" s="51"/>
    </row>
    <row r="865" spans="11:31" x14ac:dyDescent="0.25">
      <c r="K865" s="51" t="str">
        <f t="shared" si="13"/>
        <v>-</v>
      </c>
      <c r="L865" s="51"/>
      <c r="M865" s="51"/>
      <c r="N865" s="51"/>
      <c r="O865" s="51"/>
      <c r="P865" s="51"/>
      <c r="Q865" s="51"/>
      <c r="R865" s="51"/>
      <c r="S865" s="51"/>
      <c r="T865" s="51"/>
      <c r="U865" s="51"/>
      <c r="V865" s="51"/>
      <c r="W865" s="51"/>
      <c r="X865" s="51"/>
      <c r="Y865" s="51"/>
      <c r="Z865" s="51"/>
      <c r="AA865" s="51"/>
      <c r="AB865" s="51"/>
      <c r="AC865" s="51"/>
      <c r="AD865" s="51"/>
      <c r="AE865" s="51"/>
    </row>
    <row r="866" spans="11:31" x14ac:dyDescent="0.25">
      <c r="K866" s="51" t="str">
        <f t="shared" si="13"/>
        <v>-</v>
      </c>
      <c r="L866" s="51"/>
      <c r="M866" s="51"/>
      <c r="N866" s="51"/>
      <c r="O866" s="51"/>
      <c r="P866" s="51"/>
      <c r="Q866" s="51"/>
      <c r="R866" s="51"/>
      <c r="S866" s="51"/>
      <c r="T866" s="51"/>
      <c r="U866" s="51"/>
      <c r="V866" s="51"/>
      <c r="W866" s="51"/>
      <c r="X866" s="51"/>
      <c r="Y866" s="51"/>
      <c r="Z866" s="51"/>
      <c r="AA866" s="51"/>
      <c r="AB866" s="51"/>
      <c r="AC866" s="51"/>
      <c r="AD866" s="51"/>
      <c r="AE866" s="51"/>
    </row>
    <row r="867" spans="11:31" x14ac:dyDescent="0.25">
      <c r="K867" s="51" t="str">
        <f t="shared" si="13"/>
        <v>-</v>
      </c>
      <c r="L867" s="51"/>
      <c r="M867" s="51"/>
      <c r="N867" s="51"/>
      <c r="O867" s="51"/>
      <c r="P867" s="51"/>
      <c r="Q867" s="51"/>
      <c r="R867" s="51"/>
      <c r="S867" s="51"/>
      <c r="T867" s="51"/>
      <c r="U867" s="51"/>
      <c r="V867" s="51"/>
      <c r="W867" s="51"/>
      <c r="X867" s="51"/>
      <c r="Y867" s="51"/>
      <c r="Z867" s="51"/>
      <c r="AA867" s="51"/>
      <c r="AB867" s="51"/>
      <c r="AC867" s="51"/>
      <c r="AD867" s="51"/>
      <c r="AE867" s="51"/>
    </row>
    <row r="868" spans="11:31" x14ac:dyDescent="0.25">
      <c r="K868" s="51" t="str">
        <f t="shared" si="13"/>
        <v>-</v>
      </c>
      <c r="L868" s="51"/>
      <c r="M868" s="51"/>
      <c r="N868" s="51"/>
      <c r="O868" s="51"/>
      <c r="P868" s="51"/>
      <c r="Q868" s="51"/>
      <c r="R868" s="51"/>
      <c r="S868" s="51"/>
      <c r="T868" s="51"/>
      <c r="U868" s="51"/>
      <c r="V868" s="51"/>
      <c r="W868" s="51"/>
      <c r="X868" s="51"/>
      <c r="Y868" s="51"/>
      <c r="Z868" s="51"/>
      <c r="AA868" s="51"/>
      <c r="AB868" s="51"/>
      <c r="AC868" s="51"/>
      <c r="AD868" s="51"/>
      <c r="AE868" s="51"/>
    </row>
    <row r="869" spans="11:31" x14ac:dyDescent="0.25">
      <c r="K869" s="51" t="str">
        <f t="shared" si="13"/>
        <v>-</v>
      </c>
      <c r="L869" s="51"/>
      <c r="M869" s="51"/>
      <c r="N869" s="51"/>
      <c r="O869" s="51"/>
      <c r="P869" s="51"/>
      <c r="Q869" s="51"/>
      <c r="R869" s="51"/>
      <c r="S869" s="51"/>
      <c r="T869" s="51"/>
      <c r="U869" s="51"/>
      <c r="V869" s="51"/>
      <c r="W869" s="51"/>
      <c r="X869" s="51"/>
      <c r="Y869" s="51"/>
      <c r="Z869" s="51"/>
      <c r="AA869" s="51"/>
      <c r="AB869" s="51"/>
      <c r="AC869" s="51"/>
      <c r="AD869" s="51"/>
      <c r="AE869" s="51"/>
    </row>
    <row r="870" spans="11:31" x14ac:dyDescent="0.25">
      <c r="K870" s="51" t="str">
        <f t="shared" si="13"/>
        <v>-</v>
      </c>
      <c r="L870" s="51"/>
      <c r="M870" s="51"/>
      <c r="N870" s="51"/>
      <c r="O870" s="51"/>
      <c r="P870" s="51"/>
      <c r="Q870" s="51"/>
      <c r="R870" s="51"/>
      <c r="S870" s="51"/>
      <c r="T870" s="51"/>
      <c r="U870" s="51"/>
      <c r="V870" s="51"/>
      <c r="W870" s="51"/>
      <c r="X870" s="51"/>
      <c r="Y870" s="51"/>
      <c r="Z870" s="51"/>
      <c r="AA870" s="51"/>
      <c r="AB870" s="51"/>
      <c r="AC870" s="51"/>
      <c r="AD870" s="51"/>
      <c r="AE870" s="51"/>
    </row>
    <row r="871" spans="11:31" x14ac:dyDescent="0.25">
      <c r="K871" s="51" t="str">
        <f t="shared" si="13"/>
        <v>-</v>
      </c>
      <c r="L871" s="51"/>
      <c r="M871" s="51"/>
      <c r="N871" s="51"/>
      <c r="O871" s="51"/>
      <c r="P871" s="51"/>
      <c r="Q871" s="51"/>
      <c r="R871" s="51"/>
      <c r="S871" s="51"/>
      <c r="T871" s="51"/>
      <c r="U871" s="51"/>
      <c r="V871" s="51"/>
      <c r="W871" s="51"/>
      <c r="X871" s="51"/>
      <c r="Y871" s="51"/>
      <c r="Z871" s="51"/>
      <c r="AA871" s="51"/>
      <c r="AB871" s="51"/>
      <c r="AC871" s="51"/>
      <c r="AD871" s="51"/>
      <c r="AE871" s="51"/>
    </row>
    <row r="872" spans="11:31" x14ac:dyDescent="0.25">
      <c r="K872" s="51" t="str">
        <f t="shared" si="13"/>
        <v>-</v>
      </c>
      <c r="L872" s="51"/>
      <c r="M872" s="51"/>
      <c r="N872" s="51"/>
      <c r="O872" s="51"/>
      <c r="P872" s="51"/>
      <c r="Q872" s="51"/>
      <c r="R872" s="51"/>
      <c r="S872" s="51"/>
      <c r="T872" s="51"/>
      <c r="U872" s="51"/>
      <c r="V872" s="51"/>
      <c r="W872" s="51"/>
      <c r="X872" s="51"/>
      <c r="Y872" s="51"/>
      <c r="Z872" s="51"/>
      <c r="AA872" s="51"/>
      <c r="AB872" s="51"/>
      <c r="AC872" s="51"/>
      <c r="AD872" s="51"/>
      <c r="AE872" s="51"/>
    </row>
    <row r="873" spans="11:31" x14ac:dyDescent="0.25">
      <c r="K873" s="51" t="str">
        <f t="shared" si="13"/>
        <v>-</v>
      </c>
      <c r="L873" s="51"/>
      <c r="M873" s="51"/>
      <c r="N873" s="51"/>
      <c r="O873" s="51"/>
      <c r="P873" s="51"/>
      <c r="Q873" s="51"/>
      <c r="R873" s="51"/>
      <c r="S873" s="51"/>
      <c r="T873" s="51"/>
      <c r="U873" s="51"/>
      <c r="V873" s="51"/>
      <c r="W873" s="51"/>
      <c r="X873" s="51"/>
      <c r="Y873" s="51"/>
      <c r="Z873" s="51"/>
      <c r="AA873" s="51"/>
      <c r="AB873" s="51"/>
      <c r="AC873" s="51"/>
      <c r="AD873" s="51"/>
      <c r="AE873" s="51"/>
    </row>
    <row r="874" spans="11:31" x14ac:dyDescent="0.25">
      <c r="K874" s="51" t="str">
        <f t="shared" si="13"/>
        <v>-</v>
      </c>
      <c r="L874" s="51"/>
      <c r="M874" s="51"/>
      <c r="N874" s="51"/>
      <c r="O874" s="51"/>
      <c r="P874" s="51"/>
      <c r="Q874" s="51"/>
      <c r="R874" s="51"/>
      <c r="S874" s="51"/>
      <c r="T874" s="51"/>
      <c r="U874" s="51"/>
      <c r="V874" s="51"/>
      <c r="W874" s="51"/>
      <c r="X874" s="51"/>
      <c r="Y874" s="51"/>
      <c r="Z874" s="51"/>
      <c r="AA874" s="51"/>
      <c r="AB874" s="51"/>
      <c r="AC874" s="51"/>
      <c r="AD874" s="51"/>
      <c r="AE874" s="51"/>
    </row>
    <row r="875" spans="11:31" x14ac:dyDescent="0.25">
      <c r="K875" s="51" t="str">
        <f t="shared" si="13"/>
        <v>-</v>
      </c>
      <c r="L875" s="51"/>
      <c r="M875" s="51"/>
      <c r="N875" s="51"/>
      <c r="O875" s="51"/>
      <c r="P875" s="51"/>
      <c r="Q875" s="51"/>
      <c r="R875" s="51"/>
      <c r="S875" s="51"/>
      <c r="T875" s="51"/>
      <c r="U875" s="51"/>
      <c r="V875" s="51"/>
      <c r="W875" s="51"/>
      <c r="X875" s="51"/>
      <c r="Y875" s="51"/>
      <c r="Z875" s="51"/>
      <c r="AA875" s="51"/>
      <c r="AB875" s="51"/>
      <c r="AC875" s="51"/>
      <c r="AD875" s="51"/>
      <c r="AE875" s="51"/>
    </row>
    <row r="876" spans="11:31" x14ac:dyDescent="0.25">
      <c r="K876" s="51" t="str">
        <f t="shared" si="13"/>
        <v>-</v>
      </c>
      <c r="L876" s="51"/>
      <c r="M876" s="51"/>
      <c r="N876" s="51"/>
      <c r="O876" s="51"/>
      <c r="P876" s="51"/>
      <c r="Q876" s="51"/>
      <c r="R876" s="51"/>
      <c r="S876" s="51"/>
      <c r="T876" s="51"/>
      <c r="U876" s="51"/>
      <c r="V876" s="51"/>
      <c r="W876" s="51"/>
      <c r="X876" s="51"/>
      <c r="Y876" s="51"/>
      <c r="Z876" s="51"/>
      <c r="AA876" s="51"/>
      <c r="AB876" s="51"/>
      <c r="AC876" s="51"/>
      <c r="AD876" s="51"/>
      <c r="AE876" s="51"/>
    </row>
    <row r="877" spans="11:31" x14ac:dyDescent="0.25">
      <c r="K877" s="51" t="str">
        <f t="shared" si="13"/>
        <v>-</v>
      </c>
      <c r="L877" s="51"/>
      <c r="M877" s="51"/>
      <c r="N877" s="51"/>
      <c r="O877" s="51"/>
      <c r="P877" s="51"/>
      <c r="Q877" s="51"/>
      <c r="R877" s="51"/>
      <c r="S877" s="51"/>
      <c r="T877" s="51"/>
      <c r="U877" s="51"/>
      <c r="V877" s="51"/>
      <c r="W877" s="51"/>
      <c r="X877" s="51"/>
      <c r="Y877" s="51"/>
      <c r="Z877" s="51"/>
      <c r="AA877" s="51"/>
      <c r="AB877" s="51"/>
      <c r="AC877" s="51"/>
      <c r="AD877" s="51"/>
      <c r="AE877" s="51"/>
    </row>
    <row r="878" spans="11:31" x14ac:dyDescent="0.25">
      <c r="K878" s="51" t="str">
        <f t="shared" si="13"/>
        <v>-</v>
      </c>
      <c r="L878" s="51"/>
      <c r="M878" s="51"/>
      <c r="N878" s="51"/>
      <c r="O878" s="51"/>
      <c r="P878" s="51"/>
      <c r="Q878" s="51"/>
      <c r="R878" s="51"/>
      <c r="S878" s="51"/>
      <c r="T878" s="51"/>
      <c r="U878" s="51"/>
      <c r="V878" s="51"/>
      <c r="W878" s="51"/>
      <c r="X878" s="51"/>
      <c r="Y878" s="51"/>
      <c r="Z878" s="51"/>
      <c r="AA878" s="51"/>
      <c r="AB878" s="51"/>
      <c r="AC878" s="51"/>
      <c r="AD878" s="51"/>
      <c r="AE878" s="51"/>
    </row>
    <row r="879" spans="11:31" x14ac:dyDescent="0.25">
      <c r="K879" s="51" t="str">
        <f t="shared" si="13"/>
        <v>-</v>
      </c>
      <c r="L879" s="51"/>
      <c r="M879" s="51"/>
      <c r="N879" s="51"/>
      <c r="O879" s="51"/>
      <c r="P879" s="51"/>
      <c r="Q879" s="51"/>
      <c r="R879" s="51"/>
      <c r="S879" s="51"/>
      <c r="T879" s="51"/>
      <c r="U879" s="51"/>
      <c r="V879" s="51"/>
      <c r="W879" s="51"/>
      <c r="X879" s="51"/>
      <c r="Y879" s="51"/>
      <c r="Z879" s="51"/>
      <c r="AA879" s="51"/>
      <c r="AB879" s="51"/>
      <c r="AC879" s="51"/>
      <c r="AD879" s="51"/>
      <c r="AE879" s="51"/>
    </row>
    <row r="880" spans="11:31" x14ac:dyDescent="0.25">
      <c r="K880" s="51" t="str">
        <f t="shared" si="13"/>
        <v>-</v>
      </c>
      <c r="L880" s="51"/>
      <c r="M880" s="51"/>
      <c r="N880" s="51"/>
      <c r="O880" s="51"/>
      <c r="P880" s="51"/>
      <c r="Q880" s="51"/>
      <c r="R880" s="51"/>
      <c r="S880" s="51"/>
      <c r="T880" s="51"/>
      <c r="U880" s="51"/>
      <c r="V880" s="51"/>
      <c r="W880" s="51"/>
      <c r="X880" s="51"/>
      <c r="Y880" s="51"/>
      <c r="Z880" s="51"/>
      <c r="AA880" s="51"/>
      <c r="AB880" s="51"/>
      <c r="AC880" s="51"/>
      <c r="AD880" s="51"/>
      <c r="AE880" s="51"/>
    </row>
    <row r="881" spans="11:31" x14ac:dyDescent="0.25">
      <c r="K881" s="51" t="str">
        <f t="shared" si="13"/>
        <v>-</v>
      </c>
      <c r="L881" s="51"/>
      <c r="M881" s="51"/>
      <c r="N881" s="51"/>
      <c r="O881" s="51"/>
      <c r="P881" s="51"/>
      <c r="Q881" s="51"/>
      <c r="R881" s="51"/>
      <c r="S881" s="51"/>
      <c r="T881" s="51"/>
      <c r="U881" s="51"/>
      <c r="V881" s="51"/>
      <c r="W881" s="51"/>
      <c r="X881" s="51"/>
      <c r="Y881" s="51"/>
      <c r="Z881" s="51"/>
      <c r="AA881" s="51"/>
      <c r="AB881" s="51"/>
      <c r="AC881" s="51"/>
      <c r="AD881" s="51"/>
      <c r="AE881" s="51"/>
    </row>
    <row r="882" spans="11:31" x14ac:dyDescent="0.25">
      <c r="K882" s="51" t="str">
        <f t="shared" si="13"/>
        <v>-</v>
      </c>
      <c r="L882" s="51"/>
      <c r="M882" s="51"/>
      <c r="N882" s="51"/>
      <c r="O882" s="51"/>
      <c r="P882" s="51"/>
      <c r="Q882" s="51"/>
      <c r="R882" s="51"/>
      <c r="S882" s="51"/>
      <c r="T882" s="51"/>
      <c r="U882" s="51"/>
      <c r="V882" s="51"/>
      <c r="W882" s="51"/>
      <c r="X882" s="51"/>
      <c r="Y882" s="51"/>
      <c r="Z882" s="51"/>
      <c r="AA882" s="51"/>
      <c r="AB882" s="51"/>
      <c r="AC882" s="51"/>
      <c r="AD882" s="51"/>
      <c r="AE882" s="51"/>
    </row>
    <row r="883" spans="11:31" x14ac:dyDescent="0.25">
      <c r="K883" s="51" t="str">
        <f t="shared" si="13"/>
        <v>-</v>
      </c>
      <c r="L883" s="51"/>
      <c r="M883" s="51"/>
      <c r="N883" s="51"/>
      <c r="O883" s="51"/>
      <c r="P883" s="51"/>
      <c r="Q883" s="51"/>
      <c r="R883" s="51"/>
      <c r="S883" s="51"/>
      <c r="T883" s="51"/>
      <c r="U883" s="51"/>
      <c r="V883" s="51"/>
      <c r="W883" s="51"/>
      <c r="X883" s="51"/>
      <c r="Y883" s="51"/>
      <c r="Z883" s="51"/>
      <c r="AA883" s="51"/>
      <c r="AB883" s="51"/>
      <c r="AC883" s="51"/>
      <c r="AD883" s="51"/>
      <c r="AE883" s="51"/>
    </row>
    <row r="884" spans="11:31" x14ac:dyDescent="0.25">
      <c r="K884" s="51" t="str">
        <f t="shared" si="13"/>
        <v>-</v>
      </c>
      <c r="L884" s="51"/>
      <c r="M884" s="51"/>
      <c r="N884" s="51"/>
      <c r="O884" s="51"/>
      <c r="P884" s="51"/>
      <c r="Q884" s="51"/>
      <c r="R884" s="51"/>
      <c r="S884" s="51"/>
      <c r="T884" s="51"/>
      <c r="U884" s="51"/>
      <c r="V884" s="51"/>
      <c r="W884" s="51"/>
      <c r="X884" s="51"/>
      <c r="Y884" s="51"/>
      <c r="Z884" s="51"/>
      <c r="AA884" s="51"/>
      <c r="AB884" s="51"/>
      <c r="AC884" s="51"/>
      <c r="AD884" s="51"/>
      <c r="AE884" s="51"/>
    </row>
    <row r="885" spans="11:31" x14ac:dyDescent="0.25">
      <c r="K885" s="51" t="str">
        <f t="shared" si="13"/>
        <v>-</v>
      </c>
      <c r="L885" s="51"/>
      <c r="M885" s="51"/>
      <c r="N885" s="51"/>
      <c r="O885" s="51"/>
      <c r="P885" s="51"/>
      <c r="Q885" s="51"/>
      <c r="R885" s="51"/>
      <c r="S885" s="51"/>
      <c r="T885" s="51"/>
      <c r="U885" s="51"/>
      <c r="V885" s="51"/>
      <c r="W885" s="51"/>
      <c r="X885" s="51"/>
      <c r="Y885" s="51"/>
      <c r="Z885" s="51"/>
      <c r="AA885" s="51"/>
      <c r="AB885" s="51"/>
      <c r="AC885" s="51"/>
      <c r="AD885" s="51"/>
      <c r="AE885" s="51"/>
    </row>
    <row r="886" spans="11:31" x14ac:dyDescent="0.25">
      <c r="K886" s="51" t="str">
        <f t="shared" si="13"/>
        <v>-</v>
      </c>
      <c r="L886" s="51"/>
      <c r="M886" s="51"/>
      <c r="N886" s="51"/>
      <c r="O886" s="51"/>
      <c r="P886" s="51"/>
      <c r="Q886" s="51"/>
      <c r="R886" s="51"/>
      <c r="S886" s="51"/>
      <c r="T886" s="51"/>
      <c r="U886" s="51"/>
      <c r="V886" s="51"/>
      <c r="W886" s="51"/>
      <c r="X886" s="51"/>
      <c r="Y886" s="51"/>
      <c r="Z886" s="51"/>
      <c r="AA886" s="51"/>
      <c r="AB886" s="51"/>
      <c r="AC886" s="51"/>
      <c r="AD886" s="51"/>
      <c r="AE886" s="51"/>
    </row>
    <row r="887" spans="11:31" x14ac:dyDescent="0.25">
      <c r="K887" s="51" t="str">
        <f t="shared" si="13"/>
        <v>-</v>
      </c>
      <c r="L887" s="51"/>
      <c r="M887" s="51"/>
      <c r="N887" s="51"/>
      <c r="O887" s="51"/>
      <c r="P887" s="51"/>
      <c r="Q887" s="51"/>
      <c r="R887" s="51"/>
      <c r="S887" s="51"/>
      <c r="T887" s="51"/>
      <c r="U887" s="51"/>
      <c r="V887" s="51"/>
      <c r="W887" s="51"/>
      <c r="X887" s="51"/>
      <c r="Y887" s="51"/>
      <c r="Z887" s="51"/>
      <c r="AA887" s="51"/>
      <c r="AB887" s="51"/>
      <c r="AC887" s="51"/>
      <c r="AD887" s="51"/>
      <c r="AE887" s="51"/>
    </row>
    <row r="888" spans="11:31" x14ac:dyDescent="0.25">
      <c r="K888" s="51" t="str">
        <f t="shared" si="13"/>
        <v>-</v>
      </c>
      <c r="L888" s="51"/>
      <c r="M888" s="51"/>
      <c r="N888" s="51"/>
      <c r="O888" s="51"/>
      <c r="P888" s="51"/>
      <c r="Q888" s="51"/>
      <c r="R888" s="51"/>
      <c r="S888" s="51"/>
      <c r="T888" s="51"/>
      <c r="U888" s="51"/>
      <c r="V888" s="51"/>
      <c r="W888" s="51"/>
      <c r="X888" s="51"/>
      <c r="Y888" s="51"/>
      <c r="Z888" s="51"/>
      <c r="AA888" s="51"/>
      <c r="AB888" s="51"/>
      <c r="AC888" s="51"/>
      <c r="AD888" s="51"/>
      <c r="AE888" s="51"/>
    </row>
    <row r="889" spans="11:31" x14ac:dyDescent="0.25">
      <c r="K889" s="51" t="str">
        <f t="shared" si="13"/>
        <v>-</v>
      </c>
      <c r="L889" s="51"/>
      <c r="M889" s="51"/>
      <c r="N889" s="51"/>
      <c r="O889" s="51"/>
      <c r="P889" s="51"/>
      <c r="Q889" s="51"/>
      <c r="R889" s="51"/>
      <c r="S889" s="51"/>
      <c r="T889" s="51"/>
      <c r="U889" s="51"/>
      <c r="V889" s="51"/>
      <c r="W889" s="51"/>
      <c r="X889" s="51"/>
      <c r="Y889" s="51"/>
      <c r="Z889" s="51"/>
      <c r="AA889" s="51"/>
      <c r="AB889" s="51"/>
      <c r="AC889" s="51"/>
      <c r="AD889" s="51"/>
      <c r="AE889" s="51"/>
    </row>
    <row r="890" spans="11:31" x14ac:dyDescent="0.25">
      <c r="K890" s="51" t="str">
        <f t="shared" si="13"/>
        <v>-</v>
      </c>
      <c r="L890" s="51"/>
      <c r="M890" s="51"/>
      <c r="N890" s="51"/>
      <c r="O890" s="51"/>
      <c r="P890" s="51"/>
      <c r="Q890" s="51"/>
      <c r="R890" s="51"/>
      <c r="S890" s="51"/>
      <c r="T890" s="51"/>
      <c r="U890" s="51"/>
      <c r="V890" s="51"/>
      <c r="W890" s="51"/>
      <c r="X890" s="51"/>
      <c r="Y890" s="51"/>
      <c r="Z890" s="51"/>
      <c r="AA890" s="51"/>
      <c r="AB890" s="51"/>
      <c r="AC890" s="51"/>
      <c r="AD890" s="51"/>
      <c r="AE890" s="51"/>
    </row>
    <row r="891" spans="11:31" x14ac:dyDescent="0.25">
      <c r="K891" s="51" t="str">
        <f t="shared" si="13"/>
        <v>-</v>
      </c>
      <c r="L891" s="51"/>
      <c r="M891" s="51"/>
      <c r="N891" s="51"/>
      <c r="O891" s="51"/>
      <c r="P891" s="51"/>
      <c r="Q891" s="51"/>
      <c r="R891" s="51"/>
      <c r="S891" s="51"/>
      <c r="T891" s="51"/>
      <c r="U891" s="51"/>
      <c r="V891" s="51"/>
      <c r="W891" s="51"/>
      <c r="X891" s="51"/>
      <c r="Y891" s="51"/>
      <c r="Z891" s="51"/>
      <c r="AA891" s="51"/>
      <c r="AB891" s="51"/>
      <c r="AC891" s="51"/>
      <c r="AD891" s="51"/>
      <c r="AE891" s="51"/>
    </row>
    <row r="892" spans="11:31" x14ac:dyDescent="0.25">
      <c r="K892" s="51" t="str">
        <f t="shared" si="13"/>
        <v>-</v>
      </c>
      <c r="L892" s="51"/>
      <c r="M892" s="51"/>
      <c r="N892" s="51"/>
      <c r="O892" s="51"/>
      <c r="P892" s="51"/>
      <c r="Q892" s="51"/>
      <c r="R892" s="51"/>
      <c r="S892" s="51"/>
      <c r="T892" s="51"/>
      <c r="U892" s="51"/>
      <c r="V892" s="51"/>
      <c r="W892" s="51"/>
      <c r="X892" s="51"/>
      <c r="Y892" s="51"/>
      <c r="Z892" s="51"/>
      <c r="AA892" s="51"/>
      <c r="AB892" s="51"/>
      <c r="AC892" s="51"/>
      <c r="AD892" s="51"/>
      <c r="AE892" s="51"/>
    </row>
    <row r="893" spans="11:31" x14ac:dyDescent="0.25">
      <c r="K893" s="51" t="str">
        <f t="shared" si="13"/>
        <v>-</v>
      </c>
      <c r="L893" s="51"/>
      <c r="M893" s="51"/>
      <c r="N893" s="51"/>
      <c r="O893" s="51"/>
      <c r="P893" s="51"/>
      <c r="Q893" s="51"/>
      <c r="R893" s="51"/>
      <c r="S893" s="51"/>
      <c r="T893" s="51"/>
      <c r="U893" s="51"/>
      <c r="V893" s="51"/>
      <c r="W893" s="51"/>
      <c r="X893" s="51"/>
      <c r="Y893" s="51"/>
      <c r="Z893" s="51"/>
      <c r="AA893" s="51"/>
      <c r="AB893" s="51"/>
      <c r="AC893" s="51"/>
      <c r="AD893" s="51"/>
      <c r="AE893" s="51"/>
    </row>
    <row r="894" spans="11:31" x14ac:dyDescent="0.25">
      <c r="K894" s="51" t="str">
        <f t="shared" si="13"/>
        <v>-</v>
      </c>
      <c r="L894" s="51"/>
      <c r="M894" s="51"/>
      <c r="N894" s="51"/>
      <c r="O894" s="51"/>
      <c r="P894" s="51"/>
      <c r="Q894" s="51"/>
      <c r="R894" s="51"/>
      <c r="S894" s="51"/>
      <c r="T894" s="51"/>
      <c r="U894" s="51"/>
      <c r="V894" s="51"/>
      <c r="W894" s="51"/>
      <c r="X894" s="51"/>
      <c r="Y894" s="51"/>
      <c r="Z894" s="51"/>
      <c r="AA894" s="51"/>
      <c r="AB894" s="51"/>
      <c r="AC894" s="51"/>
      <c r="AD894" s="51"/>
      <c r="AE894" s="51"/>
    </row>
    <row r="895" spans="11:31" x14ac:dyDescent="0.25">
      <c r="K895" s="51" t="str">
        <f t="shared" si="13"/>
        <v>-</v>
      </c>
      <c r="L895" s="51"/>
      <c r="M895" s="51"/>
      <c r="N895" s="51"/>
      <c r="O895" s="51"/>
      <c r="P895" s="51"/>
      <c r="Q895" s="51"/>
      <c r="R895" s="51"/>
      <c r="S895" s="51"/>
      <c r="T895" s="51"/>
      <c r="U895" s="51"/>
      <c r="V895" s="51"/>
      <c r="W895" s="51"/>
      <c r="X895" s="51"/>
      <c r="Y895" s="51"/>
      <c r="Z895" s="51"/>
      <c r="AA895" s="51"/>
      <c r="AB895" s="51"/>
      <c r="AC895" s="51"/>
      <c r="AD895" s="51"/>
      <c r="AE895" s="51"/>
    </row>
    <row r="896" spans="11:31" x14ac:dyDescent="0.25">
      <c r="K896" s="51" t="str">
        <f t="shared" si="13"/>
        <v>-</v>
      </c>
      <c r="L896" s="51"/>
      <c r="M896" s="51"/>
      <c r="N896" s="51"/>
      <c r="O896" s="51"/>
      <c r="P896" s="51"/>
      <c r="Q896" s="51"/>
      <c r="R896" s="51"/>
      <c r="S896" s="51"/>
      <c r="T896" s="51"/>
      <c r="U896" s="51"/>
      <c r="V896" s="51"/>
      <c r="W896" s="51"/>
      <c r="X896" s="51"/>
      <c r="Y896" s="51"/>
      <c r="Z896" s="51"/>
      <c r="AA896" s="51"/>
      <c r="AB896" s="51"/>
      <c r="AC896" s="51"/>
      <c r="AD896" s="51"/>
      <c r="AE896" s="51"/>
    </row>
    <row r="897" spans="11:31" x14ac:dyDescent="0.25">
      <c r="K897" s="51" t="str">
        <f t="shared" ref="K897:K960" si="14">CONCATENATE(H897,"-",I897)</f>
        <v>-</v>
      </c>
      <c r="L897" s="51"/>
      <c r="M897" s="51"/>
      <c r="N897" s="51"/>
      <c r="O897" s="51"/>
      <c r="P897" s="51"/>
      <c r="Q897" s="51"/>
      <c r="R897" s="51"/>
      <c r="S897" s="51"/>
      <c r="T897" s="51"/>
      <c r="U897" s="51"/>
      <c r="V897" s="51"/>
      <c r="W897" s="51"/>
      <c r="X897" s="51"/>
      <c r="Y897" s="51"/>
      <c r="Z897" s="51"/>
      <c r="AA897" s="51"/>
      <c r="AB897" s="51"/>
      <c r="AC897" s="51"/>
      <c r="AD897" s="51"/>
      <c r="AE897" s="51"/>
    </row>
    <row r="898" spans="11:31" x14ac:dyDescent="0.25">
      <c r="K898" s="51" t="str">
        <f t="shared" si="14"/>
        <v>-</v>
      </c>
      <c r="L898" s="51"/>
      <c r="M898" s="51"/>
      <c r="N898" s="51"/>
      <c r="O898" s="51"/>
      <c r="P898" s="51"/>
      <c r="Q898" s="51"/>
      <c r="R898" s="51"/>
      <c r="S898" s="51"/>
      <c r="T898" s="51"/>
      <c r="U898" s="51"/>
      <c r="V898" s="51"/>
      <c r="W898" s="51"/>
      <c r="X898" s="51"/>
      <c r="Y898" s="51"/>
      <c r="Z898" s="51"/>
      <c r="AA898" s="51"/>
      <c r="AB898" s="51"/>
      <c r="AC898" s="51"/>
      <c r="AD898" s="51"/>
      <c r="AE898" s="51"/>
    </row>
    <row r="899" spans="11:31" x14ac:dyDescent="0.25">
      <c r="K899" s="51" t="str">
        <f t="shared" si="14"/>
        <v>-</v>
      </c>
      <c r="L899" s="51"/>
      <c r="M899" s="51"/>
      <c r="N899" s="51"/>
      <c r="O899" s="51"/>
      <c r="P899" s="51"/>
      <c r="Q899" s="51"/>
      <c r="R899" s="51"/>
      <c r="S899" s="51"/>
      <c r="T899" s="51"/>
      <c r="U899" s="51"/>
      <c r="V899" s="51"/>
      <c r="W899" s="51"/>
      <c r="X899" s="51"/>
      <c r="Y899" s="51"/>
      <c r="Z899" s="51"/>
      <c r="AA899" s="51"/>
      <c r="AB899" s="51"/>
      <c r="AC899" s="51"/>
      <c r="AD899" s="51"/>
      <c r="AE899" s="51"/>
    </row>
    <row r="900" spans="11:31" x14ac:dyDescent="0.25">
      <c r="K900" s="51" t="str">
        <f t="shared" si="14"/>
        <v>-</v>
      </c>
      <c r="L900" s="51"/>
      <c r="M900" s="51"/>
      <c r="N900" s="51"/>
      <c r="O900" s="51"/>
      <c r="P900" s="51"/>
      <c r="Q900" s="51"/>
      <c r="R900" s="51"/>
      <c r="S900" s="51"/>
      <c r="T900" s="51"/>
      <c r="U900" s="51"/>
      <c r="V900" s="51"/>
      <c r="W900" s="51"/>
      <c r="X900" s="51"/>
      <c r="Y900" s="51"/>
      <c r="Z900" s="51"/>
      <c r="AA900" s="51"/>
      <c r="AB900" s="51"/>
      <c r="AC900" s="51"/>
      <c r="AD900" s="51"/>
      <c r="AE900" s="51"/>
    </row>
    <row r="901" spans="11:31" x14ac:dyDescent="0.25">
      <c r="K901" s="51" t="str">
        <f t="shared" si="14"/>
        <v>-</v>
      </c>
      <c r="L901" s="51"/>
      <c r="M901" s="51"/>
      <c r="N901" s="51"/>
      <c r="O901" s="51"/>
      <c r="P901" s="51"/>
      <c r="Q901" s="51"/>
      <c r="R901" s="51"/>
      <c r="S901" s="51"/>
      <c r="T901" s="51"/>
      <c r="U901" s="51"/>
      <c r="V901" s="51"/>
      <c r="W901" s="51"/>
      <c r="X901" s="51"/>
      <c r="Y901" s="51"/>
      <c r="Z901" s="51"/>
      <c r="AA901" s="51"/>
      <c r="AB901" s="51"/>
      <c r="AC901" s="51"/>
      <c r="AD901" s="51"/>
      <c r="AE901" s="51"/>
    </row>
    <row r="902" spans="11:31" x14ac:dyDescent="0.25">
      <c r="K902" s="51" t="str">
        <f t="shared" si="14"/>
        <v>-</v>
      </c>
      <c r="L902" s="51"/>
      <c r="M902" s="51"/>
      <c r="N902" s="51"/>
      <c r="O902" s="51"/>
      <c r="P902" s="51"/>
      <c r="Q902" s="51"/>
      <c r="R902" s="51"/>
      <c r="S902" s="51"/>
      <c r="T902" s="51"/>
      <c r="U902" s="51"/>
      <c r="V902" s="51"/>
      <c r="W902" s="51"/>
      <c r="X902" s="51"/>
      <c r="Y902" s="51"/>
      <c r="Z902" s="51"/>
      <c r="AA902" s="51"/>
      <c r="AB902" s="51"/>
      <c r="AC902" s="51"/>
      <c r="AD902" s="51"/>
      <c r="AE902" s="51"/>
    </row>
    <row r="903" spans="11:31" x14ac:dyDescent="0.25">
      <c r="K903" s="51" t="str">
        <f t="shared" si="14"/>
        <v>-</v>
      </c>
      <c r="L903" s="51"/>
      <c r="M903" s="51"/>
      <c r="N903" s="51"/>
      <c r="O903" s="51"/>
      <c r="P903" s="51"/>
      <c r="Q903" s="51"/>
      <c r="R903" s="51"/>
      <c r="S903" s="51"/>
      <c r="T903" s="51"/>
      <c r="U903" s="51"/>
      <c r="V903" s="51"/>
      <c r="W903" s="51"/>
      <c r="X903" s="51"/>
      <c r="Y903" s="51"/>
      <c r="Z903" s="51"/>
      <c r="AA903" s="51"/>
      <c r="AB903" s="51"/>
      <c r="AC903" s="51"/>
      <c r="AD903" s="51"/>
      <c r="AE903" s="51"/>
    </row>
    <row r="904" spans="11:31" x14ac:dyDescent="0.25">
      <c r="K904" s="51" t="str">
        <f t="shared" si="14"/>
        <v>-</v>
      </c>
      <c r="L904" s="51"/>
      <c r="M904" s="51"/>
      <c r="N904" s="51"/>
      <c r="O904" s="51"/>
      <c r="P904" s="51"/>
      <c r="Q904" s="51"/>
      <c r="R904" s="51"/>
      <c r="S904" s="51"/>
      <c r="T904" s="51"/>
      <c r="U904" s="51"/>
      <c r="V904" s="51"/>
      <c r="W904" s="51"/>
      <c r="X904" s="51"/>
      <c r="Y904" s="51"/>
      <c r="Z904" s="51"/>
      <c r="AA904" s="51"/>
      <c r="AB904" s="51"/>
      <c r="AC904" s="51"/>
      <c r="AD904" s="51"/>
      <c r="AE904" s="51"/>
    </row>
    <row r="905" spans="11:31" x14ac:dyDescent="0.25">
      <c r="K905" s="51" t="str">
        <f t="shared" si="14"/>
        <v>-</v>
      </c>
      <c r="L905" s="51"/>
      <c r="M905" s="51"/>
      <c r="N905" s="51"/>
      <c r="O905" s="51"/>
      <c r="P905" s="51"/>
      <c r="Q905" s="51"/>
      <c r="R905" s="51"/>
      <c r="S905" s="51"/>
      <c r="T905" s="51"/>
      <c r="U905" s="51"/>
      <c r="V905" s="51"/>
      <c r="W905" s="51"/>
      <c r="X905" s="51"/>
      <c r="Y905" s="51"/>
      <c r="Z905" s="51"/>
      <c r="AA905" s="51"/>
      <c r="AB905" s="51"/>
      <c r="AC905" s="51"/>
      <c r="AD905" s="51"/>
      <c r="AE905" s="51"/>
    </row>
    <row r="906" spans="11:31" x14ac:dyDescent="0.25">
      <c r="K906" s="51" t="str">
        <f t="shared" si="14"/>
        <v>-</v>
      </c>
      <c r="L906" s="51"/>
      <c r="M906" s="51"/>
      <c r="N906" s="51"/>
      <c r="O906" s="51"/>
      <c r="P906" s="51"/>
      <c r="Q906" s="51"/>
      <c r="R906" s="51"/>
      <c r="S906" s="51"/>
      <c r="T906" s="51"/>
      <c r="U906" s="51"/>
      <c r="V906" s="51"/>
      <c r="W906" s="51"/>
      <c r="X906" s="51"/>
      <c r="Y906" s="51"/>
      <c r="Z906" s="51"/>
      <c r="AA906" s="51"/>
      <c r="AB906" s="51"/>
      <c r="AC906" s="51"/>
      <c r="AD906" s="51"/>
      <c r="AE906" s="51"/>
    </row>
    <row r="907" spans="11:31" x14ac:dyDescent="0.25">
      <c r="K907" s="51" t="str">
        <f t="shared" si="14"/>
        <v>-</v>
      </c>
      <c r="L907" s="51"/>
      <c r="M907" s="51"/>
      <c r="N907" s="51"/>
      <c r="O907" s="51"/>
      <c r="P907" s="51"/>
      <c r="Q907" s="51"/>
      <c r="R907" s="51"/>
      <c r="S907" s="51"/>
      <c r="T907" s="51"/>
      <c r="U907" s="51"/>
      <c r="V907" s="51"/>
      <c r="W907" s="51"/>
      <c r="X907" s="51"/>
      <c r="Y907" s="51"/>
      <c r="Z907" s="51"/>
      <c r="AA907" s="51"/>
      <c r="AB907" s="51"/>
      <c r="AC907" s="51"/>
      <c r="AD907" s="51"/>
      <c r="AE907" s="51"/>
    </row>
    <row r="908" spans="11:31" x14ac:dyDescent="0.25">
      <c r="K908" s="51" t="str">
        <f t="shared" si="14"/>
        <v>-</v>
      </c>
      <c r="L908" s="51"/>
      <c r="M908" s="51"/>
      <c r="N908" s="51"/>
      <c r="O908" s="51"/>
      <c r="P908" s="51"/>
      <c r="Q908" s="51"/>
      <c r="R908" s="51"/>
      <c r="S908" s="51"/>
      <c r="T908" s="51"/>
      <c r="U908" s="51"/>
      <c r="V908" s="51"/>
      <c r="W908" s="51"/>
      <c r="X908" s="51"/>
      <c r="Y908" s="51"/>
      <c r="Z908" s="51"/>
      <c r="AA908" s="51"/>
      <c r="AB908" s="51"/>
      <c r="AC908" s="51"/>
      <c r="AD908" s="51"/>
      <c r="AE908" s="51"/>
    </row>
    <row r="909" spans="11:31" x14ac:dyDescent="0.25">
      <c r="K909" s="51" t="str">
        <f t="shared" si="14"/>
        <v>-</v>
      </c>
      <c r="L909" s="51"/>
      <c r="M909" s="51"/>
      <c r="N909" s="51"/>
      <c r="O909" s="51"/>
      <c r="P909" s="51"/>
      <c r="Q909" s="51"/>
      <c r="R909" s="51"/>
      <c r="S909" s="51"/>
      <c r="T909" s="51"/>
      <c r="U909" s="51"/>
      <c r="V909" s="51"/>
      <c r="W909" s="51"/>
      <c r="X909" s="51"/>
      <c r="Y909" s="51"/>
      <c r="Z909" s="51"/>
      <c r="AA909" s="51"/>
      <c r="AB909" s="51"/>
      <c r="AC909" s="51"/>
      <c r="AD909" s="51"/>
      <c r="AE909" s="51"/>
    </row>
    <row r="910" spans="11:31" x14ac:dyDescent="0.25">
      <c r="K910" s="51" t="str">
        <f t="shared" si="14"/>
        <v>-</v>
      </c>
      <c r="L910" s="51"/>
      <c r="M910" s="51"/>
      <c r="N910" s="51"/>
      <c r="O910" s="51"/>
      <c r="P910" s="51"/>
      <c r="Q910" s="51"/>
      <c r="R910" s="51"/>
      <c r="S910" s="51"/>
      <c r="T910" s="51"/>
      <c r="U910" s="51"/>
      <c r="V910" s="51"/>
      <c r="W910" s="51"/>
      <c r="X910" s="51"/>
      <c r="Y910" s="51"/>
      <c r="Z910" s="51"/>
      <c r="AA910" s="51"/>
      <c r="AB910" s="51"/>
      <c r="AC910" s="51"/>
      <c r="AD910" s="51"/>
      <c r="AE910" s="51"/>
    </row>
    <row r="911" spans="11:31" x14ac:dyDescent="0.25">
      <c r="K911" s="51" t="str">
        <f t="shared" si="14"/>
        <v>-</v>
      </c>
      <c r="L911" s="51"/>
      <c r="M911" s="51"/>
      <c r="N911" s="51"/>
      <c r="O911" s="51"/>
      <c r="P911" s="51"/>
      <c r="Q911" s="51"/>
      <c r="R911" s="51"/>
      <c r="S911" s="51"/>
      <c r="T911" s="51"/>
      <c r="U911" s="51"/>
      <c r="V911" s="51"/>
      <c r="W911" s="51"/>
      <c r="X911" s="51"/>
      <c r="Y911" s="51"/>
      <c r="Z911" s="51"/>
      <c r="AA911" s="51"/>
      <c r="AB911" s="51"/>
      <c r="AC911" s="51"/>
      <c r="AD911" s="51"/>
      <c r="AE911" s="51"/>
    </row>
    <row r="912" spans="11:31" x14ac:dyDescent="0.25">
      <c r="K912" s="51" t="str">
        <f t="shared" si="14"/>
        <v>-</v>
      </c>
      <c r="L912" s="51"/>
      <c r="M912" s="51"/>
      <c r="N912" s="51"/>
      <c r="O912" s="51"/>
      <c r="P912" s="51"/>
      <c r="Q912" s="51"/>
      <c r="R912" s="51"/>
      <c r="S912" s="51"/>
      <c r="T912" s="51"/>
      <c r="U912" s="51"/>
      <c r="V912" s="51"/>
      <c r="W912" s="51"/>
      <c r="X912" s="51"/>
      <c r="Y912" s="51"/>
      <c r="Z912" s="51"/>
      <c r="AA912" s="51"/>
      <c r="AB912" s="51"/>
      <c r="AC912" s="51"/>
      <c r="AD912" s="51"/>
      <c r="AE912" s="51"/>
    </row>
    <row r="913" spans="11:31" x14ac:dyDescent="0.25">
      <c r="K913" s="51" t="str">
        <f t="shared" si="14"/>
        <v>-</v>
      </c>
      <c r="L913" s="51"/>
      <c r="M913" s="51"/>
      <c r="N913" s="51"/>
      <c r="O913" s="51"/>
      <c r="P913" s="51"/>
      <c r="Q913" s="51"/>
      <c r="R913" s="51"/>
      <c r="S913" s="51"/>
      <c r="T913" s="51"/>
      <c r="U913" s="51"/>
      <c r="V913" s="51"/>
      <c r="W913" s="51"/>
      <c r="X913" s="51"/>
      <c r="Y913" s="51"/>
      <c r="Z913" s="51"/>
      <c r="AA913" s="51"/>
      <c r="AB913" s="51"/>
      <c r="AC913" s="51"/>
      <c r="AD913" s="51"/>
      <c r="AE913" s="51"/>
    </row>
    <row r="914" spans="11:31" x14ac:dyDescent="0.25">
      <c r="K914" s="51" t="str">
        <f t="shared" si="14"/>
        <v>-</v>
      </c>
      <c r="L914" s="51"/>
      <c r="M914" s="51"/>
      <c r="N914" s="51"/>
      <c r="O914" s="51"/>
      <c r="P914" s="51"/>
      <c r="Q914" s="51"/>
      <c r="R914" s="51"/>
      <c r="S914" s="51"/>
      <c r="T914" s="51"/>
      <c r="U914" s="51"/>
      <c r="V914" s="51"/>
      <c r="W914" s="51"/>
      <c r="X914" s="51"/>
      <c r="Y914" s="51"/>
      <c r="Z914" s="51"/>
      <c r="AA914" s="51"/>
      <c r="AB914" s="51"/>
      <c r="AC914" s="51"/>
      <c r="AD914" s="51"/>
      <c r="AE914" s="51"/>
    </row>
    <row r="915" spans="11:31" x14ac:dyDescent="0.25">
      <c r="K915" s="51" t="str">
        <f t="shared" si="14"/>
        <v>-</v>
      </c>
      <c r="L915" s="51"/>
      <c r="M915" s="51"/>
      <c r="N915" s="51"/>
      <c r="O915" s="51"/>
      <c r="P915" s="51"/>
      <c r="Q915" s="51"/>
      <c r="R915" s="51"/>
      <c r="S915" s="51"/>
      <c r="T915" s="51"/>
      <c r="U915" s="51"/>
      <c r="V915" s="51"/>
      <c r="W915" s="51"/>
      <c r="X915" s="51"/>
      <c r="Y915" s="51"/>
      <c r="Z915" s="51"/>
      <c r="AA915" s="51"/>
      <c r="AB915" s="51"/>
      <c r="AC915" s="51"/>
      <c r="AD915" s="51"/>
      <c r="AE915" s="51"/>
    </row>
    <row r="916" spans="11:31" x14ac:dyDescent="0.25">
      <c r="K916" s="51" t="str">
        <f t="shared" si="14"/>
        <v>-</v>
      </c>
      <c r="L916" s="51"/>
      <c r="M916" s="51"/>
      <c r="N916" s="51"/>
      <c r="O916" s="51"/>
      <c r="P916" s="51"/>
      <c r="Q916" s="51"/>
      <c r="R916" s="51"/>
      <c r="S916" s="51"/>
      <c r="T916" s="51"/>
      <c r="U916" s="51"/>
      <c r="V916" s="51"/>
      <c r="W916" s="51"/>
      <c r="X916" s="51"/>
      <c r="Y916" s="51"/>
      <c r="Z916" s="51"/>
      <c r="AA916" s="51"/>
      <c r="AB916" s="51"/>
      <c r="AC916" s="51"/>
      <c r="AD916" s="51"/>
      <c r="AE916" s="51"/>
    </row>
    <row r="917" spans="11:31" x14ac:dyDescent="0.25">
      <c r="K917" s="51" t="str">
        <f t="shared" si="14"/>
        <v>-</v>
      </c>
      <c r="L917" s="51"/>
      <c r="M917" s="51"/>
      <c r="N917" s="51"/>
      <c r="O917" s="51"/>
      <c r="P917" s="51"/>
      <c r="Q917" s="51"/>
      <c r="R917" s="51"/>
      <c r="S917" s="51"/>
      <c r="T917" s="51"/>
      <c r="U917" s="51"/>
      <c r="V917" s="51"/>
      <c r="W917" s="51"/>
      <c r="X917" s="51"/>
      <c r="Y917" s="51"/>
      <c r="Z917" s="51"/>
      <c r="AA917" s="51"/>
      <c r="AB917" s="51"/>
      <c r="AC917" s="51"/>
      <c r="AD917" s="51"/>
      <c r="AE917" s="51"/>
    </row>
    <row r="918" spans="11:31" x14ac:dyDescent="0.25">
      <c r="K918" s="51" t="str">
        <f t="shared" si="14"/>
        <v>-</v>
      </c>
      <c r="L918" s="51"/>
      <c r="M918" s="51"/>
      <c r="N918" s="51"/>
      <c r="O918" s="51"/>
      <c r="P918" s="51"/>
      <c r="Q918" s="51"/>
      <c r="R918" s="51"/>
      <c r="S918" s="51"/>
      <c r="T918" s="51"/>
      <c r="U918" s="51"/>
      <c r="V918" s="51"/>
      <c r="W918" s="51"/>
      <c r="X918" s="51"/>
      <c r="Y918" s="51"/>
      <c r="Z918" s="51"/>
      <c r="AA918" s="51"/>
      <c r="AB918" s="51"/>
      <c r="AC918" s="51"/>
      <c r="AD918" s="51"/>
      <c r="AE918" s="51"/>
    </row>
    <row r="919" spans="11:31" x14ac:dyDescent="0.25">
      <c r="K919" s="51" t="str">
        <f t="shared" si="14"/>
        <v>-</v>
      </c>
      <c r="L919" s="51"/>
      <c r="M919" s="51"/>
      <c r="N919" s="51"/>
      <c r="O919" s="51"/>
      <c r="P919" s="51"/>
      <c r="Q919" s="51"/>
      <c r="R919" s="51"/>
      <c r="S919" s="51"/>
      <c r="T919" s="51"/>
      <c r="U919" s="51"/>
      <c r="V919" s="51"/>
      <c r="W919" s="51"/>
      <c r="X919" s="51"/>
      <c r="Y919" s="51"/>
      <c r="Z919" s="51"/>
      <c r="AA919" s="51"/>
      <c r="AB919" s="51"/>
      <c r="AC919" s="51"/>
      <c r="AD919" s="51"/>
      <c r="AE919" s="51"/>
    </row>
    <row r="920" spans="11:31" x14ac:dyDescent="0.25">
      <c r="K920" s="51" t="str">
        <f t="shared" si="14"/>
        <v>-</v>
      </c>
      <c r="L920" s="51"/>
      <c r="M920" s="51"/>
      <c r="N920" s="51"/>
      <c r="O920" s="51"/>
      <c r="P920" s="51"/>
      <c r="Q920" s="51"/>
      <c r="R920" s="51"/>
      <c r="S920" s="51"/>
      <c r="T920" s="51"/>
      <c r="U920" s="51"/>
      <c r="V920" s="51"/>
      <c r="W920" s="51"/>
      <c r="X920" s="51"/>
      <c r="Y920" s="51"/>
      <c r="Z920" s="51"/>
      <c r="AA920" s="51"/>
      <c r="AB920" s="51"/>
      <c r="AC920" s="51"/>
      <c r="AD920" s="51"/>
      <c r="AE920" s="51"/>
    </row>
    <row r="921" spans="11:31" x14ac:dyDescent="0.25">
      <c r="K921" s="51" t="str">
        <f t="shared" si="14"/>
        <v>-</v>
      </c>
      <c r="L921" s="51"/>
      <c r="M921" s="51"/>
      <c r="N921" s="51"/>
      <c r="O921" s="51"/>
      <c r="P921" s="51"/>
      <c r="Q921" s="51"/>
      <c r="R921" s="51"/>
      <c r="S921" s="51"/>
      <c r="T921" s="51"/>
      <c r="U921" s="51"/>
      <c r="V921" s="51"/>
      <c r="W921" s="51"/>
      <c r="X921" s="51"/>
      <c r="Y921" s="51"/>
      <c r="Z921" s="51"/>
      <c r="AA921" s="51"/>
      <c r="AB921" s="51"/>
      <c r="AC921" s="51"/>
      <c r="AD921" s="51"/>
      <c r="AE921" s="51"/>
    </row>
    <row r="922" spans="11:31" x14ac:dyDescent="0.25">
      <c r="K922" s="51" t="str">
        <f t="shared" si="14"/>
        <v>-</v>
      </c>
      <c r="L922" s="51"/>
      <c r="M922" s="51"/>
      <c r="N922" s="51"/>
      <c r="O922" s="51"/>
      <c r="P922" s="51"/>
      <c r="Q922" s="51"/>
      <c r="R922" s="51"/>
      <c r="S922" s="51"/>
      <c r="T922" s="51"/>
      <c r="U922" s="51"/>
      <c r="V922" s="51"/>
      <c r="W922" s="51"/>
      <c r="X922" s="51"/>
      <c r="Y922" s="51"/>
      <c r="Z922" s="51"/>
      <c r="AA922" s="51"/>
      <c r="AB922" s="51"/>
      <c r="AC922" s="51"/>
      <c r="AD922" s="51"/>
      <c r="AE922" s="51"/>
    </row>
    <row r="923" spans="11:31" x14ac:dyDescent="0.25">
      <c r="K923" s="51" t="str">
        <f t="shared" si="14"/>
        <v>-</v>
      </c>
      <c r="L923" s="51"/>
      <c r="M923" s="51"/>
      <c r="N923" s="51"/>
      <c r="O923" s="51"/>
      <c r="P923" s="51"/>
      <c r="Q923" s="51"/>
      <c r="R923" s="51"/>
      <c r="S923" s="51"/>
      <c r="T923" s="51"/>
      <c r="U923" s="51"/>
      <c r="V923" s="51"/>
      <c r="W923" s="51"/>
      <c r="X923" s="51"/>
      <c r="Y923" s="51"/>
      <c r="Z923" s="51"/>
      <c r="AA923" s="51"/>
      <c r="AB923" s="51"/>
      <c r="AC923" s="51"/>
      <c r="AD923" s="51"/>
      <c r="AE923" s="51"/>
    </row>
    <row r="924" spans="11:31" x14ac:dyDescent="0.25">
      <c r="K924" s="51" t="str">
        <f t="shared" si="14"/>
        <v>-</v>
      </c>
      <c r="L924" s="51"/>
      <c r="M924" s="51"/>
      <c r="N924" s="51"/>
      <c r="O924" s="51"/>
      <c r="P924" s="51"/>
      <c r="Q924" s="51"/>
      <c r="R924" s="51"/>
      <c r="S924" s="51"/>
      <c r="T924" s="51"/>
      <c r="U924" s="51"/>
      <c r="V924" s="51"/>
      <c r="W924" s="51"/>
      <c r="X924" s="51"/>
      <c r="Y924" s="51"/>
      <c r="Z924" s="51"/>
      <c r="AA924" s="51"/>
      <c r="AB924" s="51"/>
      <c r="AC924" s="51"/>
      <c r="AD924" s="51"/>
      <c r="AE924" s="51"/>
    </row>
    <row r="925" spans="11:31" x14ac:dyDescent="0.25">
      <c r="K925" s="51" t="str">
        <f t="shared" si="14"/>
        <v>-</v>
      </c>
      <c r="L925" s="51"/>
      <c r="M925" s="51"/>
      <c r="N925" s="51"/>
      <c r="O925" s="51"/>
      <c r="P925" s="51"/>
      <c r="Q925" s="51"/>
      <c r="R925" s="51"/>
      <c r="S925" s="51"/>
      <c r="T925" s="51"/>
      <c r="U925" s="51"/>
      <c r="V925" s="51"/>
      <c r="W925" s="51"/>
      <c r="X925" s="51"/>
      <c r="Y925" s="51"/>
      <c r="Z925" s="51"/>
      <c r="AA925" s="51"/>
      <c r="AB925" s="51"/>
      <c r="AC925" s="51"/>
      <c r="AD925" s="51"/>
      <c r="AE925" s="51"/>
    </row>
    <row r="926" spans="11:31" x14ac:dyDescent="0.25">
      <c r="K926" s="51" t="str">
        <f t="shared" si="14"/>
        <v>-</v>
      </c>
      <c r="L926" s="51"/>
      <c r="M926" s="51"/>
      <c r="N926" s="51"/>
      <c r="O926" s="51"/>
      <c r="P926" s="51"/>
      <c r="Q926" s="51"/>
      <c r="R926" s="51"/>
      <c r="S926" s="51"/>
      <c r="T926" s="51"/>
      <c r="U926" s="51"/>
      <c r="V926" s="51"/>
      <c r="W926" s="51"/>
      <c r="X926" s="51"/>
      <c r="Y926" s="51"/>
      <c r="Z926" s="51"/>
      <c r="AA926" s="51"/>
      <c r="AB926" s="51"/>
      <c r="AC926" s="51"/>
      <c r="AD926" s="51"/>
      <c r="AE926" s="51"/>
    </row>
    <row r="927" spans="11:31" x14ac:dyDescent="0.25">
      <c r="K927" s="51" t="str">
        <f t="shared" si="14"/>
        <v>-</v>
      </c>
      <c r="L927" s="51"/>
      <c r="M927" s="51"/>
      <c r="N927" s="51"/>
      <c r="O927" s="51"/>
      <c r="P927" s="51"/>
      <c r="Q927" s="51"/>
      <c r="R927" s="51"/>
      <c r="S927" s="51"/>
      <c r="T927" s="51"/>
      <c r="U927" s="51"/>
      <c r="V927" s="51"/>
      <c r="W927" s="51"/>
      <c r="X927" s="51"/>
      <c r="Y927" s="51"/>
      <c r="Z927" s="51"/>
      <c r="AA927" s="51"/>
      <c r="AB927" s="51"/>
      <c r="AC927" s="51"/>
      <c r="AD927" s="51"/>
      <c r="AE927" s="51"/>
    </row>
    <row r="928" spans="11:31" x14ac:dyDescent="0.25">
      <c r="K928" s="51" t="str">
        <f t="shared" si="14"/>
        <v>-</v>
      </c>
      <c r="L928" s="51"/>
      <c r="M928" s="51"/>
      <c r="N928" s="51"/>
      <c r="O928" s="51"/>
      <c r="P928" s="51"/>
      <c r="Q928" s="51"/>
      <c r="R928" s="51"/>
      <c r="S928" s="51"/>
      <c r="T928" s="51"/>
      <c r="U928" s="51"/>
      <c r="V928" s="51"/>
      <c r="W928" s="51"/>
      <c r="X928" s="51"/>
      <c r="Y928" s="51"/>
      <c r="Z928" s="51"/>
      <c r="AA928" s="51"/>
      <c r="AB928" s="51"/>
      <c r="AC928" s="51"/>
      <c r="AD928" s="51"/>
      <c r="AE928" s="51"/>
    </row>
    <row r="929" spans="11:31" x14ac:dyDescent="0.25">
      <c r="K929" s="51" t="str">
        <f t="shared" si="14"/>
        <v>-</v>
      </c>
      <c r="L929" s="51"/>
      <c r="M929" s="51"/>
      <c r="N929" s="51"/>
      <c r="O929" s="51"/>
      <c r="P929" s="51"/>
      <c r="Q929" s="51"/>
      <c r="R929" s="51"/>
      <c r="S929" s="51"/>
      <c r="T929" s="51"/>
      <c r="U929" s="51"/>
      <c r="V929" s="51"/>
      <c r="W929" s="51"/>
      <c r="X929" s="51"/>
      <c r="Y929" s="51"/>
      <c r="Z929" s="51"/>
      <c r="AA929" s="51"/>
      <c r="AB929" s="51"/>
      <c r="AC929" s="51"/>
      <c r="AD929" s="51"/>
      <c r="AE929" s="51"/>
    </row>
    <row r="930" spans="11:31" x14ac:dyDescent="0.25">
      <c r="K930" s="51" t="str">
        <f t="shared" si="14"/>
        <v>-</v>
      </c>
      <c r="L930" s="51"/>
      <c r="M930" s="51"/>
      <c r="N930" s="51"/>
      <c r="O930" s="51"/>
      <c r="P930" s="51"/>
      <c r="Q930" s="51"/>
      <c r="R930" s="51"/>
      <c r="S930" s="51"/>
      <c r="T930" s="51"/>
      <c r="U930" s="51"/>
      <c r="V930" s="51"/>
      <c r="W930" s="51"/>
      <c r="X930" s="51"/>
      <c r="Y930" s="51"/>
      <c r="Z930" s="51"/>
      <c r="AA930" s="51"/>
      <c r="AB930" s="51"/>
      <c r="AC930" s="51"/>
      <c r="AD930" s="51"/>
      <c r="AE930" s="51"/>
    </row>
    <row r="931" spans="11:31" x14ac:dyDescent="0.25">
      <c r="K931" s="51" t="str">
        <f t="shared" si="14"/>
        <v>-</v>
      </c>
      <c r="L931" s="51"/>
      <c r="M931" s="51"/>
      <c r="N931" s="51"/>
      <c r="O931" s="51"/>
      <c r="P931" s="51"/>
      <c r="Q931" s="51"/>
      <c r="R931" s="51"/>
      <c r="S931" s="51"/>
      <c r="T931" s="51"/>
      <c r="U931" s="51"/>
      <c r="V931" s="51"/>
      <c r="W931" s="51"/>
      <c r="X931" s="51"/>
      <c r="Y931" s="51"/>
      <c r="Z931" s="51"/>
      <c r="AA931" s="51"/>
      <c r="AB931" s="51"/>
      <c r="AC931" s="51"/>
      <c r="AD931" s="51"/>
      <c r="AE931" s="51"/>
    </row>
    <row r="932" spans="11:31" x14ac:dyDescent="0.25">
      <c r="K932" s="51" t="str">
        <f t="shared" si="14"/>
        <v>-</v>
      </c>
      <c r="L932" s="51"/>
      <c r="M932" s="51"/>
      <c r="N932" s="51"/>
      <c r="O932" s="51"/>
      <c r="P932" s="51"/>
      <c r="Q932" s="51"/>
      <c r="R932" s="51"/>
      <c r="S932" s="51"/>
      <c r="T932" s="51"/>
      <c r="U932" s="51"/>
      <c r="V932" s="51"/>
      <c r="W932" s="51"/>
      <c r="X932" s="51"/>
      <c r="Y932" s="51"/>
      <c r="Z932" s="51"/>
      <c r="AA932" s="51"/>
      <c r="AB932" s="51"/>
      <c r="AC932" s="51"/>
      <c r="AD932" s="51"/>
      <c r="AE932" s="51"/>
    </row>
    <row r="933" spans="11:31" x14ac:dyDescent="0.25">
      <c r="K933" s="51" t="str">
        <f t="shared" si="14"/>
        <v>-</v>
      </c>
      <c r="L933" s="51"/>
      <c r="M933" s="51"/>
      <c r="N933" s="51"/>
      <c r="O933" s="51"/>
      <c r="P933" s="51"/>
      <c r="Q933" s="51"/>
      <c r="R933" s="51"/>
      <c r="S933" s="51"/>
      <c r="T933" s="51"/>
      <c r="U933" s="51"/>
      <c r="V933" s="51"/>
      <c r="W933" s="51"/>
      <c r="X933" s="51"/>
      <c r="Y933" s="51"/>
      <c r="Z933" s="51"/>
      <c r="AA933" s="51"/>
      <c r="AB933" s="51"/>
      <c r="AC933" s="51"/>
      <c r="AD933" s="51"/>
      <c r="AE933" s="51"/>
    </row>
    <row r="934" spans="11:31" x14ac:dyDescent="0.25">
      <c r="K934" s="51" t="str">
        <f t="shared" si="14"/>
        <v>-</v>
      </c>
      <c r="L934" s="51"/>
      <c r="M934" s="51"/>
      <c r="N934" s="51"/>
      <c r="O934" s="51"/>
      <c r="P934" s="51"/>
      <c r="Q934" s="51"/>
      <c r="R934" s="51"/>
      <c r="S934" s="51"/>
      <c r="T934" s="51"/>
      <c r="U934" s="51"/>
      <c r="V934" s="51"/>
      <c r="W934" s="51"/>
      <c r="X934" s="51"/>
      <c r="Y934" s="51"/>
      <c r="Z934" s="51"/>
      <c r="AA934" s="51"/>
      <c r="AB934" s="51"/>
      <c r="AC934" s="51"/>
      <c r="AD934" s="51"/>
      <c r="AE934" s="51"/>
    </row>
    <row r="935" spans="11:31" x14ac:dyDescent="0.25">
      <c r="K935" s="51" t="str">
        <f t="shared" si="14"/>
        <v>-</v>
      </c>
      <c r="L935" s="51"/>
      <c r="M935" s="51"/>
      <c r="N935" s="51"/>
      <c r="O935" s="51"/>
      <c r="P935" s="51"/>
      <c r="Q935" s="51"/>
      <c r="R935" s="51"/>
      <c r="S935" s="51"/>
      <c r="T935" s="51"/>
      <c r="U935" s="51"/>
      <c r="V935" s="51"/>
      <c r="W935" s="51"/>
      <c r="X935" s="51"/>
      <c r="Y935" s="51"/>
      <c r="Z935" s="51"/>
      <c r="AA935" s="51"/>
      <c r="AB935" s="51"/>
      <c r="AC935" s="51"/>
      <c r="AD935" s="51"/>
      <c r="AE935" s="51"/>
    </row>
    <row r="936" spans="11:31" x14ac:dyDescent="0.25">
      <c r="K936" s="51" t="str">
        <f t="shared" si="14"/>
        <v>-</v>
      </c>
      <c r="L936" s="51"/>
      <c r="M936" s="51"/>
      <c r="N936" s="51"/>
      <c r="O936" s="51"/>
      <c r="P936" s="51"/>
      <c r="Q936" s="51"/>
      <c r="R936" s="51"/>
      <c r="S936" s="51"/>
      <c r="T936" s="51"/>
      <c r="U936" s="51"/>
      <c r="V936" s="51"/>
      <c r="W936" s="51"/>
      <c r="X936" s="51"/>
      <c r="Y936" s="51"/>
      <c r="Z936" s="51"/>
      <c r="AA936" s="51"/>
      <c r="AB936" s="51"/>
      <c r="AC936" s="51"/>
      <c r="AD936" s="51"/>
      <c r="AE936" s="51"/>
    </row>
    <row r="937" spans="11:31" x14ac:dyDescent="0.25">
      <c r="K937" s="51" t="str">
        <f t="shared" si="14"/>
        <v>-</v>
      </c>
      <c r="L937" s="51"/>
      <c r="M937" s="51"/>
      <c r="N937" s="51"/>
      <c r="O937" s="51"/>
      <c r="P937" s="51"/>
      <c r="Q937" s="51"/>
      <c r="R937" s="51"/>
      <c r="S937" s="51"/>
      <c r="T937" s="51"/>
      <c r="U937" s="51"/>
      <c r="V937" s="51"/>
      <c r="W937" s="51"/>
      <c r="X937" s="51"/>
      <c r="Y937" s="51"/>
      <c r="Z937" s="51"/>
      <c r="AA937" s="51"/>
      <c r="AB937" s="51"/>
      <c r="AC937" s="51"/>
      <c r="AD937" s="51"/>
      <c r="AE937" s="51"/>
    </row>
    <row r="938" spans="11:31" x14ac:dyDescent="0.25">
      <c r="K938" s="51" t="str">
        <f t="shared" si="14"/>
        <v>-</v>
      </c>
      <c r="L938" s="51"/>
      <c r="M938" s="51"/>
      <c r="N938" s="51"/>
      <c r="O938" s="51"/>
      <c r="P938" s="51"/>
      <c r="Q938" s="51"/>
      <c r="R938" s="51"/>
      <c r="S938" s="51"/>
      <c r="T938" s="51"/>
      <c r="U938" s="51"/>
      <c r="V938" s="51"/>
      <c r="W938" s="51"/>
      <c r="X938" s="51"/>
      <c r="Y938" s="51"/>
      <c r="Z938" s="51"/>
      <c r="AA938" s="51"/>
      <c r="AB938" s="51"/>
      <c r="AC938" s="51"/>
      <c r="AD938" s="51"/>
      <c r="AE938" s="51"/>
    </row>
    <row r="939" spans="11:31" x14ac:dyDescent="0.25">
      <c r="K939" s="51" t="str">
        <f t="shared" si="14"/>
        <v>-</v>
      </c>
      <c r="L939" s="51"/>
      <c r="M939" s="51"/>
      <c r="N939" s="51"/>
      <c r="O939" s="51"/>
      <c r="P939" s="51"/>
      <c r="Q939" s="51"/>
      <c r="R939" s="51"/>
      <c r="S939" s="51"/>
      <c r="T939" s="51"/>
      <c r="U939" s="51"/>
      <c r="V939" s="51"/>
      <c r="W939" s="51"/>
      <c r="X939" s="51"/>
      <c r="Y939" s="51"/>
      <c r="Z939" s="51"/>
      <c r="AA939" s="51"/>
      <c r="AB939" s="51"/>
      <c r="AC939" s="51"/>
      <c r="AD939" s="51"/>
      <c r="AE939" s="51"/>
    </row>
    <row r="940" spans="11:31" x14ac:dyDescent="0.25">
      <c r="K940" s="51" t="str">
        <f t="shared" si="14"/>
        <v>-</v>
      </c>
      <c r="L940" s="51"/>
      <c r="M940" s="51"/>
      <c r="N940" s="51"/>
      <c r="O940" s="51"/>
      <c r="P940" s="51"/>
      <c r="Q940" s="51"/>
      <c r="R940" s="51"/>
      <c r="S940" s="51"/>
      <c r="T940" s="51"/>
      <c r="U940" s="51"/>
      <c r="V940" s="51"/>
      <c r="W940" s="51"/>
      <c r="X940" s="51"/>
      <c r="Y940" s="51"/>
      <c r="Z940" s="51"/>
      <c r="AA940" s="51"/>
      <c r="AB940" s="51"/>
      <c r="AC940" s="51"/>
      <c r="AD940" s="51"/>
      <c r="AE940" s="51"/>
    </row>
    <row r="941" spans="11:31" x14ac:dyDescent="0.25">
      <c r="K941" s="51" t="str">
        <f t="shared" si="14"/>
        <v>-</v>
      </c>
      <c r="L941" s="51"/>
      <c r="M941" s="51"/>
      <c r="N941" s="51"/>
      <c r="O941" s="51"/>
      <c r="P941" s="51"/>
      <c r="Q941" s="51"/>
      <c r="R941" s="51"/>
      <c r="S941" s="51"/>
      <c r="T941" s="51"/>
      <c r="U941" s="51"/>
      <c r="V941" s="51"/>
      <c r="W941" s="51"/>
      <c r="X941" s="51"/>
      <c r="Y941" s="51"/>
      <c r="Z941" s="51"/>
      <c r="AA941" s="51"/>
      <c r="AB941" s="51"/>
      <c r="AC941" s="51"/>
      <c r="AD941" s="51"/>
      <c r="AE941" s="51"/>
    </row>
    <row r="942" spans="11:31" x14ac:dyDescent="0.25">
      <c r="K942" s="51" t="str">
        <f t="shared" si="14"/>
        <v>-</v>
      </c>
      <c r="L942" s="51"/>
      <c r="M942" s="51"/>
      <c r="N942" s="51"/>
      <c r="O942" s="51"/>
      <c r="P942" s="51"/>
      <c r="Q942" s="51"/>
      <c r="R942" s="51"/>
      <c r="S942" s="51"/>
      <c r="T942" s="51"/>
      <c r="U942" s="51"/>
      <c r="V942" s="51"/>
      <c r="W942" s="51"/>
      <c r="X942" s="51"/>
      <c r="Y942" s="51"/>
      <c r="Z942" s="51"/>
      <c r="AA942" s="51"/>
      <c r="AB942" s="51"/>
      <c r="AC942" s="51"/>
      <c r="AD942" s="51"/>
      <c r="AE942" s="51"/>
    </row>
    <row r="943" spans="11:31" x14ac:dyDescent="0.25">
      <c r="K943" s="51" t="str">
        <f t="shared" si="14"/>
        <v>-</v>
      </c>
      <c r="L943" s="51"/>
      <c r="M943" s="51"/>
      <c r="N943" s="51"/>
      <c r="O943" s="51"/>
      <c r="P943" s="51"/>
      <c r="Q943" s="51"/>
      <c r="R943" s="51"/>
      <c r="S943" s="51"/>
      <c r="T943" s="51"/>
      <c r="U943" s="51"/>
      <c r="V943" s="51"/>
      <c r="W943" s="51"/>
      <c r="X943" s="51"/>
      <c r="Y943" s="51"/>
      <c r="Z943" s="51"/>
      <c r="AA943" s="51"/>
      <c r="AB943" s="51"/>
      <c r="AC943" s="51"/>
      <c r="AD943" s="51"/>
      <c r="AE943" s="51"/>
    </row>
    <row r="944" spans="11:31" x14ac:dyDescent="0.25">
      <c r="K944" s="51" t="str">
        <f t="shared" si="14"/>
        <v>-</v>
      </c>
      <c r="L944" s="51"/>
      <c r="M944" s="51"/>
      <c r="N944" s="51"/>
      <c r="O944" s="51"/>
      <c r="P944" s="51"/>
      <c r="Q944" s="51"/>
      <c r="R944" s="51"/>
      <c r="S944" s="51"/>
      <c r="T944" s="51"/>
      <c r="U944" s="51"/>
      <c r="V944" s="51"/>
      <c r="W944" s="51"/>
      <c r="X944" s="51"/>
      <c r="Y944" s="51"/>
      <c r="Z944" s="51"/>
      <c r="AA944" s="51"/>
      <c r="AB944" s="51"/>
      <c r="AC944" s="51"/>
      <c r="AD944" s="51"/>
      <c r="AE944" s="51"/>
    </row>
    <row r="945" spans="11:31" x14ac:dyDescent="0.25">
      <c r="K945" s="51" t="str">
        <f t="shared" si="14"/>
        <v>-</v>
      </c>
      <c r="L945" s="51"/>
      <c r="M945" s="51"/>
      <c r="N945" s="51"/>
      <c r="O945" s="51"/>
      <c r="P945" s="51"/>
      <c r="Q945" s="51"/>
      <c r="R945" s="51"/>
      <c r="S945" s="51"/>
      <c r="T945" s="51"/>
      <c r="U945" s="51"/>
      <c r="V945" s="51"/>
      <c r="W945" s="51"/>
      <c r="X945" s="51"/>
      <c r="Y945" s="51"/>
      <c r="Z945" s="51"/>
      <c r="AA945" s="51"/>
      <c r="AB945" s="51"/>
      <c r="AC945" s="51"/>
      <c r="AD945" s="51"/>
      <c r="AE945" s="51"/>
    </row>
    <row r="946" spans="11:31" x14ac:dyDescent="0.25">
      <c r="K946" s="51" t="str">
        <f t="shared" si="14"/>
        <v>-</v>
      </c>
      <c r="L946" s="51"/>
      <c r="M946" s="51"/>
      <c r="N946" s="51"/>
      <c r="O946" s="51"/>
      <c r="P946" s="51"/>
      <c r="Q946" s="51"/>
      <c r="R946" s="51"/>
      <c r="S946" s="51"/>
      <c r="T946" s="51"/>
      <c r="U946" s="51"/>
      <c r="V946" s="51"/>
      <c r="W946" s="51"/>
      <c r="X946" s="51"/>
      <c r="Y946" s="51"/>
      <c r="Z946" s="51"/>
      <c r="AA946" s="51"/>
      <c r="AB946" s="51"/>
      <c r="AC946" s="51"/>
      <c r="AD946" s="51"/>
      <c r="AE946" s="51"/>
    </row>
    <row r="947" spans="11:31" x14ac:dyDescent="0.25">
      <c r="K947" s="51" t="str">
        <f t="shared" si="14"/>
        <v>-</v>
      </c>
      <c r="L947" s="51"/>
      <c r="M947" s="51"/>
      <c r="N947" s="51"/>
      <c r="O947" s="51"/>
      <c r="P947" s="51"/>
      <c r="Q947" s="51"/>
      <c r="R947" s="51"/>
      <c r="S947" s="51"/>
      <c r="T947" s="51"/>
      <c r="U947" s="51"/>
      <c r="V947" s="51"/>
      <c r="W947" s="51"/>
      <c r="X947" s="51"/>
      <c r="Y947" s="51"/>
      <c r="Z947" s="51"/>
      <c r="AA947" s="51"/>
      <c r="AB947" s="51"/>
      <c r="AC947" s="51"/>
      <c r="AD947" s="51"/>
      <c r="AE947" s="51"/>
    </row>
    <row r="948" spans="11:31" x14ac:dyDescent="0.25">
      <c r="K948" s="51" t="str">
        <f t="shared" si="14"/>
        <v>-</v>
      </c>
      <c r="L948" s="51"/>
      <c r="M948" s="51"/>
      <c r="N948" s="51"/>
      <c r="O948" s="51"/>
      <c r="P948" s="51"/>
      <c r="Q948" s="51"/>
      <c r="R948" s="51"/>
      <c r="S948" s="51"/>
      <c r="T948" s="51"/>
      <c r="U948" s="51"/>
      <c r="V948" s="51"/>
      <c r="W948" s="51"/>
      <c r="X948" s="51"/>
      <c r="Y948" s="51"/>
      <c r="Z948" s="51"/>
      <c r="AA948" s="51"/>
      <c r="AB948" s="51"/>
      <c r="AC948" s="51"/>
      <c r="AD948" s="51"/>
      <c r="AE948" s="51"/>
    </row>
    <row r="949" spans="11:31" x14ac:dyDescent="0.25">
      <c r="K949" s="51" t="str">
        <f t="shared" si="14"/>
        <v>-</v>
      </c>
      <c r="L949" s="51"/>
      <c r="M949" s="51"/>
      <c r="N949" s="51"/>
      <c r="O949" s="51"/>
      <c r="P949" s="51"/>
      <c r="Q949" s="51"/>
      <c r="R949" s="51"/>
      <c r="S949" s="51"/>
      <c r="T949" s="51"/>
      <c r="U949" s="51"/>
      <c r="V949" s="51"/>
      <c r="W949" s="51"/>
      <c r="X949" s="51"/>
      <c r="Y949" s="51"/>
      <c r="Z949" s="51"/>
      <c r="AA949" s="51"/>
      <c r="AB949" s="51"/>
      <c r="AC949" s="51"/>
      <c r="AD949" s="51"/>
      <c r="AE949" s="51"/>
    </row>
    <row r="950" spans="11:31" x14ac:dyDescent="0.25">
      <c r="K950" s="51" t="str">
        <f t="shared" si="14"/>
        <v>-</v>
      </c>
      <c r="L950" s="51"/>
      <c r="M950" s="51"/>
      <c r="N950" s="51"/>
      <c r="O950" s="51"/>
      <c r="P950" s="51"/>
      <c r="Q950" s="51"/>
      <c r="R950" s="51"/>
      <c r="S950" s="51"/>
      <c r="T950" s="51"/>
      <c r="U950" s="51"/>
      <c r="V950" s="51"/>
      <c r="W950" s="51"/>
      <c r="X950" s="51"/>
      <c r="Y950" s="51"/>
      <c r="Z950" s="51"/>
      <c r="AA950" s="51"/>
      <c r="AB950" s="51"/>
      <c r="AC950" s="51"/>
      <c r="AD950" s="51"/>
      <c r="AE950" s="51"/>
    </row>
    <row r="951" spans="11:31" x14ac:dyDescent="0.25">
      <c r="K951" s="51" t="str">
        <f t="shared" si="14"/>
        <v>-</v>
      </c>
      <c r="L951" s="51"/>
      <c r="M951" s="51"/>
      <c r="N951" s="51"/>
      <c r="O951" s="51"/>
      <c r="P951" s="51"/>
      <c r="Q951" s="51"/>
      <c r="R951" s="51"/>
      <c r="S951" s="51"/>
      <c r="T951" s="51"/>
      <c r="U951" s="51"/>
      <c r="V951" s="51"/>
      <c r="W951" s="51"/>
      <c r="X951" s="51"/>
      <c r="Y951" s="51"/>
      <c r="Z951" s="51"/>
      <c r="AA951" s="51"/>
      <c r="AB951" s="51"/>
      <c r="AC951" s="51"/>
      <c r="AD951" s="51"/>
      <c r="AE951" s="51"/>
    </row>
    <row r="952" spans="11:31" x14ac:dyDescent="0.25">
      <c r="K952" s="51" t="str">
        <f t="shared" si="14"/>
        <v>-</v>
      </c>
      <c r="L952" s="51"/>
      <c r="M952" s="51"/>
      <c r="N952" s="51"/>
      <c r="O952" s="51"/>
      <c r="P952" s="51"/>
      <c r="Q952" s="51"/>
      <c r="R952" s="51"/>
      <c r="S952" s="51"/>
      <c r="T952" s="51"/>
      <c r="U952" s="51"/>
      <c r="V952" s="51"/>
      <c r="W952" s="51"/>
      <c r="X952" s="51"/>
      <c r="Y952" s="51"/>
      <c r="Z952" s="51"/>
      <c r="AA952" s="51"/>
      <c r="AB952" s="51"/>
      <c r="AC952" s="51"/>
      <c r="AD952" s="51"/>
      <c r="AE952" s="51"/>
    </row>
    <row r="953" spans="11:31" x14ac:dyDescent="0.25">
      <c r="K953" s="51" t="str">
        <f t="shared" si="14"/>
        <v>-</v>
      </c>
      <c r="L953" s="51"/>
      <c r="M953" s="51"/>
      <c r="N953" s="51"/>
      <c r="O953" s="51"/>
      <c r="P953" s="51"/>
      <c r="Q953" s="51"/>
      <c r="R953" s="51"/>
      <c r="S953" s="51"/>
      <c r="T953" s="51"/>
      <c r="U953" s="51"/>
      <c r="V953" s="51"/>
      <c r="W953" s="51"/>
      <c r="X953" s="51"/>
      <c r="Y953" s="51"/>
      <c r="Z953" s="51"/>
      <c r="AA953" s="51"/>
      <c r="AB953" s="51"/>
      <c r="AC953" s="51"/>
      <c r="AD953" s="51"/>
      <c r="AE953" s="51"/>
    </row>
    <row r="954" spans="11:31" x14ac:dyDescent="0.25">
      <c r="K954" s="51" t="str">
        <f t="shared" si="14"/>
        <v>-</v>
      </c>
      <c r="L954" s="51"/>
      <c r="M954" s="51"/>
      <c r="N954" s="51"/>
      <c r="O954" s="51"/>
      <c r="P954" s="51"/>
      <c r="Q954" s="51"/>
      <c r="R954" s="51"/>
      <c r="S954" s="51"/>
      <c r="T954" s="51"/>
      <c r="U954" s="51"/>
      <c r="V954" s="51"/>
      <c r="W954" s="51"/>
      <c r="X954" s="51"/>
      <c r="Y954" s="51"/>
      <c r="Z954" s="51"/>
      <c r="AA954" s="51"/>
      <c r="AB954" s="51"/>
      <c r="AC954" s="51"/>
      <c r="AD954" s="51"/>
      <c r="AE954" s="51"/>
    </row>
    <row r="955" spans="11:31" x14ac:dyDescent="0.25">
      <c r="K955" s="51" t="str">
        <f t="shared" si="14"/>
        <v>-</v>
      </c>
      <c r="L955" s="51"/>
      <c r="M955" s="51"/>
      <c r="N955" s="51"/>
      <c r="O955" s="51"/>
      <c r="P955" s="51"/>
      <c r="Q955" s="51"/>
      <c r="R955" s="51"/>
      <c r="S955" s="51"/>
      <c r="T955" s="51"/>
      <c r="U955" s="51"/>
      <c r="V955" s="51"/>
      <c r="W955" s="51"/>
      <c r="X955" s="51"/>
      <c r="Y955" s="51"/>
      <c r="Z955" s="51"/>
      <c r="AA955" s="51"/>
      <c r="AB955" s="51"/>
      <c r="AC955" s="51"/>
      <c r="AD955" s="51"/>
      <c r="AE955" s="51"/>
    </row>
    <row r="956" spans="11:31" x14ac:dyDescent="0.25">
      <c r="K956" s="51" t="str">
        <f t="shared" si="14"/>
        <v>-</v>
      </c>
      <c r="L956" s="51"/>
      <c r="M956" s="51"/>
      <c r="N956" s="51"/>
      <c r="O956" s="51"/>
      <c r="P956" s="51"/>
      <c r="Q956" s="51"/>
      <c r="R956" s="51"/>
      <c r="S956" s="51"/>
      <c r="T956" s="51"/>
      <c r="U956" s="51"/>
      <c r="V956" s="51"/>
      <c r="W956" s="51"/>
      <c r="X956" s="51"/>
      <c r="Y956" s="51"/>
      <c r="Z956" s="51"/>
      <c r="AA956" s="51"/>
      <c r="AB956" s="51"/>
      <c r="AC956" s="51"/>
      <c r="AD956" s="51"/>
      <c r="AE956" s="51"/>
    </row>
    <row r="957" spans="11:31" x14ac:dyDescent="0.25">
      <c r="K957" s="51" t="str">
        <f t="shared" si="14"/>
        <v>-</v>
      </c>
      <c r="L957" s="51"/>
      <c r="M957" s="51"/>
      <c r="N957" s="51"/>
      <c r="O957" s="51"/>
      <c r="P957" s="51"/>
      <c r="Q957" s="51"/>
      <c r="R957" s="51"/>
      <c r="S957" s="51"/>
      <c r="T957" s="51"/>
      <c r="U957" s="51"/>
      <c r="V957" s="51"/>
      <c r="W957" s="51"/>
      <c r="X957" s="51"/>
      <c r="Y957" s="51"/>
      <c r="Z957" s="51"/>
      <c r="AA957" s="51"/>
      <c r="AB957" s="51"/>
      <c r="AC957" s="51"/>
      <c r="AD957" s="51"/>
      <c r="AE957" s="51"/>
    </row>
    <row r="958" spans="11:31" x14ac:dyDescent="0.25">
      <c r="K958" s="51" t="str">
        <f t="shared" si="14"/>
        <v>-</v>
      </c>
      <c r="L958" s="51"/>
      <c r="M958" s="51"/>
      <c r="N958" s="51"/>
      <c r="O958" s="51"/>
      <c r="P958" s="51"/>
      <c r="Q958" s="51"/>
      <c r="R958" s="51"/>
      <c r="S958" s="51"/>
      <c r="T958" s="51"/>
      <c r="U958" s="51"/>
      <c r="V958" s="51"/>
      <c r="W958" s="51"/>
      <c r="X958" s="51"/>
      <c r="Y958" s="51"/>
      <c r="Z958" s="51"/>
      <c r="AA958" s="51"/>
      <c r="AB958" s="51"/>
      <c r="AC958" s="51"/>
      <c r="AD958" s="51"/>
      <c r="AE958" s="51"/>
    </row>
    <row r="959" spans="11:31" x14ac:dyDescent="0.25">
      <c r="K959" s="51" t="str">
        <f t="shared" si="14"/>
        <v>-</v>
      </c>
      <c r="L959" s="51"/>
      <c r="M959" s="51"/>
      <c r="N959" s="51"/>
      <c r="O959" s="51"/>
      <c r="P959" s="51"/>
      <c r="Q959" s="51"/>
      <c r="R959" s="51"/>
      <c r="S959" s="51"/>
      <c r="T959" s="51"/>
      <c r="U959" s="51"/>
      <c r="V959" s="51"/>
      <c r="W959" s="51"/>
      <c r="X959" s="51"/>
      <c r="Y959" s="51"/>
      <c r="Z959" s="51"/>
      <c r="AA959" s="51"/>
      <c r="AB959" s="51"/>
      <c r="AC959" s="51"/>
      <c r="AD959" s="51"/>
      <c r="AE959" s="51"/>
    </row>
    <row r="960" spans="11:31" x14ac:dyDescent="0.25">
      <c r="K960" s="51" t="str">
        <f t="shared" si="14"/>
        <v>-</v>
      </c>
      <c r="L960" s="51"/>
      <c r="M960" s="51"/>
      <c r="N960" s="51"/>
      <c r="O960" s="51"/>
      <c r="P960" s="51"/>
      <c r="Q960" s="51"/>
      <c r="R960" s="51"/>
      <c r="S960" s="51"/>
      <c r="T960" s="51"/>
      <c r="U960" s="51"/>
      <c r="V960" s="51"/>
      <c r="W960" s="51"/>
      <c r="X960" s="51"/>
      <c r="Y960" s="51"/>
      <c r="Z960" s="51"/>
      <c r="AA960" s="51"/>
      <c r="AB960" s="51"/>
      <c r="AC960" s="51"/>
      <c r="AD960" s="51"/>
      <c r="AE960" s="51"/>
    </row>
    <row r="961" spans="11:31" x14ac:dyDescent="0.25">
      <c r="K961" s="51" t="str">
        <f t="shared" ref="K961:K1024" si="15">CONCATENATE(H961,"-",I961)</f>
        <v>-</v>
      </c>
      <c r="L961" s="51"/>
      <c r="M961" s="51"/>
      <c r="N961" s="51"/>
      <c r="O961" s="51"/>
      <c r="P961" s="51"/>
      <c r="Q961" s="51"/>
      <c r="R961" s="51"/>
      <c r="S961" s="51"/>
      <c r="T961" s="51"/>
      <c r="U961" s="51"/>
      <c r="V961" s="51"/>
      <c r="W961" s="51"/>
      <c r="X961" s="51"/>
      <c r="Y961" s="51"/>
      <c r="Z961" s="51"/>
      <c r="AA961" s="51"/>
      <c r="AB961" s="51"/>
      <c r="AC961" s="51"/>
      <c r="AD961" s="51"/>
      <c r="AE961" s="51"/>
    </row>
    <row r="962" spans="11:31" x14ac:dyDescent="0.25">
      <c r="K962" s="51" t="str">
        <f t="shared" si="15"/>
        <v>-</v>
      </c>
      <c r="L962" s="51"/>
      <c r="M962" s="51"/>
      <c r="N962" s="51"/>
      <c r="O962" s="51"/>
      <c r="P962" s="51"/>
      <c r="Q962" s="51"/>
      <c r="R962" s="51"/>
      <c r="S962" s="51"/>
      <c r="T962" s="51"/>
      <c r="U962" s="51"/>
      <c r="V962" s="51"/>
      <c r="W962" s="51"/>
      <c r="X962" s="51"/>
      <c r="Y962" s="51"/>
      <c r="Z962" s="51"/>
      <c r="AA962" s="51"/>
      <c r="AB962" s="51"/>
      <c r="AC962" s="51"/>
      <c r="AD962" s="51"/>
      <c r="AE962" s="51"/>
    </row>
    <row r="963" spans="11:31" x14ac:dyDescent="0.25">
      <c r="K963" s="51" t="str">
        <f t="shared" si="15"/>
        <v>-</v>
      </c>
      <c r="L963" s="51"/>
      <c r="M963" s="51"/>
      <c r="N963" s="51"/>
      <c r="O963" s="51"/>
      <c r="P963" s="51"/>
      <c r="Q963" s="51"/>
      <c r="R963" s="51"/>
      <c r="S963" s="51"/>
      <c r="T963" s="51"/>
      <c r="U963" s="51"/>
      <c r="V963" s="51"/>
      <c r="W963" s="51"/>
      <c r="X963" s="51"/>
      <c r="Y963" s="51"/>
      <c r="Z963" s="51"/>
      <c r="AA963" s="51"/>
      <c r="AB963" s="51"/>
      <c r="AC963" s="51"/>
      <c r="AD963" s="51"/>
      <c r="AE963" s="51"/>
    </row>
    <row r="964" spans="11:31" x14ac:dyDescent="0.25">
      <c r="K964" s="51" t="str">
        <f t="shared" si="15"/>
        <v>-</v>
      </c>
      <c r="L964" s="51"/>
      <c r="M964" s="51"/>
      <c r="N964" s="51"/>
      <c r="O964" s="51"/>
      <c r="P964" s="51"/>
      <c r="Q964" s="51"/>
      <c r="R964" s="51"/>
      <c r="S964" s="51"/>
      <c r="T964" s="51"/>
      <c r="U964" s="51"/>
      <c r="V964" s="51"/>
      <c r="W964" s="51"/>
      <c r="X964" s="51"/>
      <c r="Y964" s="51"/>
      <c r="Z964" s="51"/>
      <c r="AA964" s="51"/>
      <c r="AB964" s="51"/>
      <c r="AC964" s="51"/>
      <c r="AD964" s="51"/>
      <c r="AE964" s="51"/>
    </row>
    <row r="965" spans="11:31" x14ac:dyDescent="0.25">
      <c r="K965" s="51" t="str">
        <f t="shared" si="15"/>
        <v>-</v>
      </c>
      <c r="L965" s="51"/>
      <c r="M965" s="51"/>
      <c r="N965" s="51"/>
      <c r="O965" s="51"/>
      <c r="P965" s="51"/>
      <c r="Q965" s="51"/>
      <c r="R965" s="51"/>
      <c r="S965" s="51"/>
      <c r="T965" s="51"/>
      <c r="U965" s="51"/>
      <c r="V965" s="51"/>
      <c r="W965" s="51"/>
      <c r="X965" s="51"/>
      <c r="Y965" s="51"/>
      <c r="Z965" s="51"/>
      <c r="AA965" s="51"/>
      <c r="AB965" s="51"/>
      <c r="AC965" s="51"/>
      <c r="AD965" s="51"/>
      <c r="AE965" s="51"/>
    </row>
    <row r="966" spans="11:31" x14ac:dyDescent="0.25">
      <c r="K966" s="51" t="str">
        <f t="shared" si="15"/>
        <v>-</v>
      </c>
      <c r="L966" s="51"/>
      <c r="M966" s="51"/>
      <c r="N966" s="51"/>
      <c r="O966" s="51"/>
      <c r="P966" s="51"/>
      <c r="Q966" s="51"/>
      <c r="R966" s="51"/>
      <c r="S966" s="51"/>
      <c r="T966" s="51"/>
      <c r="U966" s="51"/>
      <c r="V966" s="51"/>
      <c r="W966" s="51"/>
      <c r="X966" s="51"/>
      <c r="Y966" s="51"/>
      <c r="Z966" s="51"/>
      <c r="AA966" s="51"/>
      <c r="AB966" s="51"/>
      <c r="AC966" s="51"/>
      <c r="AD966" s="51"/>
      <c r="AE966" s="51"/>
    </row>
    <row r="967" spans="11:31" x14ac:dyDescent="0.25">
      <c r="K967" s="51" t="str">
        <f t="shared" si="15"/>
        <v>-</v>
      </c>
      <c r="L967" s="51"/>
      <c r="M967" s="51"/>
      <c r="N967" s="51"/>
      <c r="O967" s="51"/>
      <c r="P967" s="51"/>
      <c r="Q967" s="51"/>
      <c r="R967" s="51"/>
      <c r="S967" s="51"/>
      <c r="T967" s="51"/>
      <c r="U967" s="51"/>
      <c r="V967" s="51"/>
      <c r="W967" s="51"/>
      <c r="X967" s="51"/>
      <c r="Y967" s="51"/>
      <c r="Z967" s="51"/>
      <c r="AA967" s="51"/>
      <c r="AB967" s="51"/>
      <c r="AC967" s="51"/>
      <c r="AD967" s="51"/>
      <c r="AE967" s="51"/>
    </row>
    <row r="968" spans="11:31" x14ac:dyDescent="0.25">
      <c r="K968" s="51" t="str">
        <f t="shared" si="15"/>
        <v>-</v>
      </c>
      <c r="L968" s="51"/>
      <c r="M968" s="51"/>
      <c r="N968" s="51"/>
      <c r="O968" s="51"/>
      <c r="P968" s="51"/>
      <c r="Q968" s="51"/>
      <c r="R968" s="51"/>
      <c r="S968" s="51"/>
      <c r="T968" s="51"/>
      <c r="U968" s="51"/>
      <c r="V968" s="51"/>
      <c r="W968" s="51"/>
      <c r="X968" s="51"/>
      <c r="Y968" s="51"/>
      <c r="Z968" s="51"/>
      <c r="AA968" s="51"/>
      <c r="AB968" s="51"/>
      <c r="AC968" s="51"/>
      <c r="AD968" s="51"/>
      <c r="AE968" s="51"/>
    </row>
    <row r="969" spans="11:31" x14ac:dyDescent="0.25">
      <c r="K969" s="51" t="str">
        <f t="shared" si="15"/>
        <v>-</v>
      </c>
      <c r="L969" s="51"/>
      <c r="M969" s="51"/>
      <c r="N969" s="51"/>
      <c r="O969" s="51"/>
      <c r="P969" s="51"/>
      <c r="Q969" s="51"/>
      <c r="R969" s="51"/>
      <c r="S969" s="51"/>
      <c r="T969" s="51"/>
      <c r="U969" s="51"/>
      <c r="V969" s="51"/>
      <c r="W969" s="51"/>
      <c r="X969" s="51"/>
      <c r="Y969" s="51"/>
      <c r="Z969" s="51"/>
      <c r="AA969" s="51"/>
      <c r="AB969" s="51"/>
      <c r="AC969" s="51"/>
      <c r="AD969" s="51"/>
      <c r="AE969" s="51"/>
    </row>
    <row r="970" spans="11:31" x14ac:dyDescent="0.25">
      <c r="K970" s="51" t="str">
        <f t="shared" si="15"/>
        <v>-</v>
      </c>
      <c r="L970" s="51"/>
      <c r="M970" s="51"/>
      <c r="N970" s="51"/>
      <c r="O970" s="51"/>
      <c r="P970" s="51"/>
      <c r="Q970" s="51"/>
      <c r="R970" s="51"/>
      <c r="S970" s="51"/>
      <c r="T970" s="51"/>
      <c r="U970" s="51"/>
      <c r="V970" s="51"/>
      <c r="W970" s="51"/>
      <c r="X970" s="51"/>
      <c r="Y970" s="51"/>
      <c r="Z970" s="51"/>
      <c r="AA970" s="51"/>
      <c r="AB970" s="51"/>
      <c r="AC970" s="51"/>
      <c r="AD970" s="51"/>
      <c r="AE970" s="51"/>
    </row>
    <row r="971" spans="11:31" x14ac:dyDescent="0.25">
      <c r="K971" s="51" t="str">
        <f t="shared" si="15"/>
        <v>-</v>
      </c>
      <c r="L971" s="51"/>
      <c r="M971" s="51"/>
      <c r="N971" s="51"/>
      <c r="O971" s="51"/>
      <c r="P971" s="51"/>
      <c r="Q971" s="51"/>
      <c r="R971" s="51"/>
      <c r="S971" s="51"/>
      <c r="T971" s="51"/>
      <c r="U971" s="51"/>
      <c r="V971" s="51"/>
      <c r="W971" s="51"/>
      <c r="X971" s="51"/>
      <c r="Y971" s="51"/>
      <c r="Z971" s="51"/>
      <c r="AA971" s="51"/>
      <c r="AB971" s="51"/>
      <c r="AC971" s="51"/>
      <c r="AD971" s="51"/>
      <c r="AE971" s="51"/>
    </row>
    <row r="972" spans="11:31" x14ac:dyDescent="0.25">
      <c r="K972" s="51" t="str">
        <f t="shared" si="15"/>
        <v>-</v>
      </c>
      <c r="L972" s="51"/>
      <c r="M972" s="51"/>
      <c r="N972" s="51"/>
      <c r="O972" s="51"/>
      <c r="P972" s="51"/>
      <c r="Q972" s="51"/>
      <c r="R972" s="51"/>
      <c r="S972" s="51"/>
      <c r="T972" s="51"/>
      <c r="U972" s="51"/>
      <c r="V972" s="51"/>
      <c r="W972" s="51"/>
      <c r="X972" s="51"/>
      <c r="Y972" s="51"/>
      <c r="Z972" s="51"/>
      <c r="AA972" s="51"/>
      <c r="AB972" s="51"/>
      <c r="AC972" s="51"/>
      <c r="AD972" s="51"/>
      <c r="AE972" s="51"/>
    </row>
    <row r="973" spans="11:31" x14ac:dyDescent="0.25">
      <c r="K973" s="51" t="str">
        <f t="shared" si="15"/>
        <v>-</v>
      </c>
      <c r="L973" s="51"/>
      <c r="M973" s="51"/>
      <c r="N973" s="51"/>
      <c r="O973" s="51"/>
      <c r="P973" s="51"/>
      <c r="Q973" s="51"/>
      <c r="R973" s="51"/>
      <c r="S973" s="51"/>
      <c r="T973" s="51"/>
      <c r="U973" s="51"/>
      <c r="V973" s="51"/>
      <c r="W973" s="51"/>
      <c r="X973" s="51"/>
      <c r="Y973" s="51"/>
      <c r="Z973" s="51"/>
      <c r="AA973" s="51"/>
      <c r="AB973" s="51"/>
      <c r="AC973" s="51"/>
      <c r="AD973" s="51"/>
      <c r="AE973" s="51"/>
    </row>
    <row r="974" spans="11:31" x14ac:dyDescent="0.25">
      <c r="K974" s="51" t="str">
        <f t="shared" si="15"/>
        <v>-</v>
      </c>
      <c r="L974" s="51"/>
      <c r="M974" s="51"/>
      <c r="N974" s="51"/>
      <c r="O974" s="51"/>
      <c r="P974" s="51"/>
      <c r="Q974" s="51"/>
      <c r="R974" s="51"/>
      <c r="S974" s="51"/>
      <c r="T974" s="51"/>
      <c r="U974" s="51"/>
      <c r="V974" s="51"/>
      <c r="W974" s="51"/>
      <c r="X974" s="51"/>
      <c r="Y974" s="51"/>
      <c r="Z974" s="51"/>
      <c r="AA974" s="51"/>
      <c r="AB974" s="51"/>
      <c r="AC974" s="51"/>
      <c r="AD974" s="51"/>
      <c r="AE974" s="51"/>
    </row>
    <row r="975" spans="11:31" x14ac:dyDescent="0.25">
      <c r="K975" s="51" t="str">
        <f t="shared" si="15"/>
        <v>-</v>
      </c>
      <c r="L975" s="51"/>
      <c r="M975" s="51"/>
      <c r="N975" s="51"/>
      <c r="O975" s="51"/>
      <c r="P975" s="51"/>
      <c r="Q975" s="51"/>
      <c r="R975" s="51"/>
      <c r="S975" s="51"/>
      <c r="T975" s="51"/>
      <c r="U975" s="51"/>
      <c r="V975" s="51"/>
      <c r="W975" s="51"/>
      <c r="X975" s="51"/>
      <c r="Y975" s="51"/>
      <c r="Z975" s="51"/>
      <c r="AA975" s="51"/>
      <c r="AB975" s="51"/>
      <c r="AC975" s="51"/>
      <c r="AD975" s="51"/>
      <c r="AE975" s="51"/>
    </row>
    <row r="976" spans="11:31" x14ac:dyDescent="0.25">
      <c r="K976" s="51" t="str">
        <f t="shared" si="15"/>
        <v>-</v>
      </c>
      <c r="L976" s="51"/>
      <c r="M976" s="51"/>
      <c r="N976" s="51"/>
      <c r="O976" s="51"/>
      <c r="P976" s="51"/>
      <c r="Q976" s="51"/>
      <c r="R976" s="51"/>
      <c r="S976" s="51"/>
      <c r="T976" s="51"/>
      <c r="U976" s="51"/>
      <c r="V976" s="51"/>
      <c r="W976" s="51"/>
      <c r="X976" s="51"/>
      <c r="Y976" s="51"/>
      <c r="Z976" s="51"/>
      <c r="AA976" s="51"/>
      <c r="AB976" s="51"/>
      <c r="AC976" s="51"/>
      <c r="AD976" s="51"/>
      <c r="AE976" s="51"/>
    </row>
    <row r="977" spans="11:31" x14ac:dyDescent="0.25">
      <c r="K977" s="51" t="str">
        <f t="shared" si="15"/>
        <v>-</v>
      </c>
      <c r="L977" s="51"/>
      <c r="M977" s="51"/>
      <c r="N977" s="51"/>
      <c r="O977" s="51"/>
      <c r="P977" s="51"/>
      <c r="Q977" s="51"/>
      <c r="R977" s="51"/>
      <c r="S977" s="51"/>
      <c r="T977" s="51"/>
      <c r="U977" s="51"/>
      <c r="V977" s="51"/>
      <c r="W977" s="51"/>
      <c r="X977" s="51"/>
      <c r="Y977" s="51"/>
      <c r="Z977" s="51"/>
      <c r="AA977" s="51"/>
      <c r="AB977" s="51"/>
      <c r="AC977" s="51"/>
      <c r="AD977" s="51"/>
      <c r="AE977" s="51"/>
    </row>
    <row r="978" spans="11:31" x14ac:dyDescent="0.25">
      <c r="K978" s="51" t="str">
        <f t="shared" si="15"/>
        <v>-</v>
      </c>
      <c r="L978" s="51"/>
      <c r="M978" s="51"/>
      <c r="N978" s="51"/>
      <c r="O978" s="51"/>
      <c r="P978" s="51"/>
      <c r="Q978" s="51"/>
      <c r="R978" s="51"/>
      <c r="S978" s="51"/>
      <c r="T978" s="51"/>
      <c r="U978" s="51"/>
      <c r="V978" s="51"/>
      <c r="W978" s="51"/>
      <c r="X978" s="51"/>
      <c r="Y978" s="51"/>
      <c r="Z978" s="51"/>
      <c r="AA978" s="51"/>
      <c r="AB978" s="51"/>
      <c r="AC978" s="51"/>
      <c r="AD978" s="51"/>
      <c r="AE978" s="51"/>
    </row>
    <row r="979" spans="11:31" x14ac:dyDescent="0.25">
      <c r="K979" s="51" t="str">
        <f t="shared" si="15"/>
        <v>-</v>
      </c>
      <c r="L979" s="51"/>
      <c r="M979" s="51"/>
      <c r="N979" s="51"/>
      <c r="O979" s="51"/>
      <c r="P979" s="51"/>
      <c r="Q979" s="51"/>
      <c r="R979" s="51"/>
      <c r="S979" s="51"/>
      <c r="T979" s="51"/>
      <c r="U979" s="51"/>
      <c r="V979" s="51"/>
      <c r="W979" s="51"/>
      <c r="X979" s="51"/>
      <c r="Y979" s="51"/>
      <c r="Z979" s="51"/>
      <c r="AA979" s="51"/>
      <c r="AB979" s="51"/>
      <c r="AC979" s="51"/>
      <c r="AD979" s="51"/>
      <c r="AE979" s="51"/>
    </row>
    <row r="980" spans="11:31" x14ac:dyDescent="0.25">
      <c r="K980" s="51" t="str">
        <f t="shared" si="15"/>
        <v>-</v>
      </c>
      <c r="L980" s="51"/>
      <c r="M980" s="51"/>
      <c r="N980" s="51"/>
      <c r="O980" s="51"/>
      <c r="P980" s="51"/>
      <c r="Q980" s="51"/>
      <c r="R980" s="51"/>
      <c r="S980" s="51"/>
      <c r="T980" s="51"/>
      <c r="U980" s="51"/>
      <c r="V980" s="51"/>
      <c r="W980" s="51"/>
      <c r="X980" s="51"/>
      <c r="Y980" s="51"/>
      <c r="Z980" s="51"/>
      <c r="AA980" s="51"/>
      <c r="AB980" s="51"/>
      <c r="AC980" s="51"/>
      <c r="AD980" s="51"/>
      <c r="AE980" s="51"/>
    </row>
    <row r="981" spans="11:31" x14ac:dyDescent="0.25">
      <c r="K981" s="51" t="str">
        <f t="shared" si="15"/>
        <v>-</v>
      </c>
      <c r="L981" s="51"/>
      <c r="M981" s="51"/>
      <c r="N981" s="51"/>
      <c r="O981" s="51"/>
      <c r="P981" s="51"/>
      <c r="Q981" s="51"/>
      <c r="R981" s="51"/>
      <c r="S981" s="51"/>
      <c r="T981" s="51"/>
      <c r="U981" s="51"/>
      <c r="V981" s="51"/>
      <c r="W981" s="51"/>
      <c r="X981" s="51"/>
      <c r="Y981" s="51"/>
      <c r="Z981" s="51"/>
      <c r="AA981" s="51"/>
      <c r="AB981" s="51"/>
      <c r="AC981" s="51"/>
      <c r="AD981" s="51"/>
      <c r="AE981" s="51"/>
    </row>
    <row r="982" spans="11:31" x14ac:dyDescent="0.25">
      <c r="K982" s="51" t="str">
        <f t="shared" si="15"/>
        <v>-</v>
      </c>
      <c r="L982" s="51"/>
      <c r="M982" s="51"/>
      <c r="N982" s="51"/>
      <c r="O982" s="51"/>
      <c r="P982" s="51"/>
      <c r="Q982" s="51"/>
      <c r="R982" s="51"/>
      <c r="S982" s="51"/>
      <c r="T982" s="51"/>
      <c r="U982" s="51"/>
      <c r="V982" s="51"/>
      <c r="W982" s="51"/>
      <c r="X982" s="51"/>
      <c r="Y982" s="51"/>
      <c r="Z982" s="51"/>
      <c r="AA982" s="51"/>
      <c r="AB982" s="51"/>
      <c r="AC982" s="51"/>
      <c r="AD982" s="51"/>
      <c r="AE982" s="51"/>
    </row>
    <row r="983" spans="11:31" x14ac:dyDescent="0.25">
      <c r="K983" s="51" t="str">
        <f t="shared" si="15"/>
        <v>-</v>
      </c>
      <c r="L983" s="51"/>
      <c r="M983" s="51"/>
      <c r="N983" s="51"/>
      <c r="O983" s="51"/>
      <c r="P983" s="51"/>
      <c r="Q983" s="51"/>
      <c r="R983" s="51"/>
      <c r="S983" s="51"/>
      <c r="T983" s="51"/>
      <c r="U983" s="51"/>
      <c r="V983" s="51"/>
      <c r="W983" s="51"/>
      <c r="X983" s="51"/>
      <c r="Y983" s="51"/>
      <c r="Z983" s="51"/>
      <c r="AA983" s="51"/>
      <c r="AB983" s="51"/>
      <c r="AC983" s="51"/>
      <c r="AD983" s="51"/>
      <c r="AE983" s="51"/>
    </row>
    <row r="984" spans="11:31" x14ac:dyDescent="0.25">
      <c r="K984" s="51" t="str">
        <f t="shared" si="15"/>
        <v>-</v>
      </c>
      <c r="L984" s="51"/>
      <c r="M984" s="51"/>
      <c r="N984" s="51"/>
      <c r="O984" s="51"/>
      <c r="P984" s="51"/>
      <c r="Q984" s="51"/>
      <c r="R984" s="51"/>
      <c r="S984" s="51"/>
      <c r="T984" s="51"/>
      <c r="U984" s="51"/>
      <c r="V984" s="51"/>
      <c r="W984" s="51"/>
      <c r="X984" s="51"/>
      <c r="Y984" s="51"/>
      <c r="Z984" s="51"/>
      <c r="AA984" s="51"/>
      <c r="AB984" s="51"/>
      <c r="AC984" s="51"/>
      <c r="AD984" s="51"/>
      <c r="AE984" s="51"/>
    </row>
    <row r="985" spans="11:31" x14ac:dyDescent="0.25">
      <c r="K985" s="51" t="str">
        <f t="shared" si="15"/>
        <v>-</v>
      </c>
      <c r="L985" s="51"/>
      <c r="M985" s="51"/>
      <c r="N985" s="51"/>
      <c r="O985" s="51"/>
      <c r="P985" s="51"/>
      <c r="Q985" s="51"/>
      <c r="R985" s="51"/>
      <c r="S985" s="51"/>
      <c r="T985" s="51"/>
      <c r="U985" s="51"/>
      <c r="V985" s="51"/>
      <c r="W985" s="51"/>
      <c r="X985" s="51"/>
      <c r="Y985" s="51"/>
      <c r="Z985" s="51"/>
      <c r="AA985" s="51"/>
      <c r="AB985" s="51"/>
      <c r="AC985" s="51"/>
      <c r="AD985" s="51"/>
      <c r="AE985" s="51"/>
    </row>
    <row r="986" spans="11:31" x14ac:dyDescent="0.25">
      <c r="K986" s="51" t="str">
        <f t="shared" si="15"/>
        <v>-</v>
      </c>
      <c r="L986" s="51"/>
      <c r="M986" s="51"/>
      <c r="N986" s="51"/>
      <c r="O986" s="51"/>
      <c r="P986" s="51"/>
      <c r="Q986" s="51"/>
      <c r="R986" s="51"/>
      <c r="S986" s="51"/>
      <c r="T986" s="51"/>
      <c r="U986" s="51"/>
      <c r="V986" s="51"/>
      <c r="W986" s="51"/>
      <c r="X986" s="51"/>
      <c r="Y986" s="51"/>
      <c r="Z986" s="51"/>
      <c r="AA986" s="51"/>
      <c r="AB986" s="51"/>
      <c r="AC986" s="51"/>
      <c r="AD986" s="51"/>
      <c r="AE986" s="51"/>
    </row>
    <row r="987" spans="11:31" x14ac:dyDescent="0.25">
      <c r="K987" s="51" t="str">
        <f t="shared" si="15"/>
        <v>-</v>
      </c>
      <c r="L987" s="51"/>
      <c r="M987" s="51"/>
      <c r="N987" s="51"/>
      <c r="O987" s="51"/>
      <c r="P987" s="51"/>
      <c r="Q987" s="51"/>
      <c r="R987" s="51"/>
      <c r="S987" s="51"/>
      <c r="T987" s="51"/>
      <c r="U987" s="51"/>
      <c r="V987" s="51"/>
      <c r="W987" s="51"/>
      <c r="X987" s="51"/>
      <c r="Y987" s="51"/>
      <c r="Z987" s="51"/>
      <c r="AA987" s="51"/>
      <c r="AB987" s="51"/>
      <c r="AC987" s="51"/>
      <c r="AD987" s="51"/>
      <c r="AE987" s="51"/>
    </row>
    <row r="988" spans="11:31" x14ac:dyDescent="0.25">
      <c r="K988" s="51" t="str">
        <f t="shared" si="15"/>
        <v>-</v>
      </c>
      <c r="L988" s="51"/>
      <c r="M988" s="51"/>
      <c r="N988" s="51"/>
      <c r="O988" s="51"/>
      <c r="P988" s="51"/>
      <c r="Q988" s="51"/>
      <c r="R988" s="51"/>
      <c r="S988" s="51"/>
      <c r="T988" s="51"/>
      <c r="U988" s="51"/>
      <c r="V988" s="51"/>
      <c r="W988" s="51"/>
      <c r="X988" s="51"/>
      <c r="Y988" s="51"/>
      <c r="Z988" s="51"/>
      <c r="AA988" s="51"/>
      <c r="AB988" s="51"/>
      <c r="AC988" s="51"/>
      <c r="AD988" s="51"/>
      <c r="AE988" s="51"/>
    </row>
    <row r="989" spans="11:31" x14ac:dyDescent="0.25">
      <c r="K989" s="51" t="str">
        <f t="shared" si="15"/>
        <v>-</v>
      </c>
      <c r="L989" s="51"/>
      <c r="M989" s="51"/>
      <c r="N989" s="51"/>
      <c r="O989" s="51"/>
      <c r="P989" s="51"/>
      <c r="Q989" s="51"/>
      <c r="R989" s="51"/>
      <c r="S989" s="51"/>
      <c r="T989" s="51"/>
      <c r="U989" s="51"/>
      <c r="V989" s="51"/>
      <c r="W989" s="51"/>
      <c r="X989" s="51"/>
      <c r="Y989" s="51"/>
      <c r="Z989" s="51"/>
      <c r="AA989" s="51"/>
      <c r="AB989" s="51"/>
      <c r="AC989" s="51"/>
      <c r="AD989" s="51"/>
      <c r="AE989" s="51"/>
    </row>
    <row r="990" spans="11:31" x14ac:dyDescent="0.25">
      <c r="K990" s="51" t="str">
        <f t="shared" si="15"/>
        <v>-</v>
      </c>
      <c r="L990" s="51"/>
      <c r="M990" s="51"/>
      <c r="N990" s="51"/>
      <c r="O990" s="51"/>
      <c r="P990" s="51"/>
      <c r="Q990" s="51"/>
      <c r="R990" s="51"/>
      <c r="S990" s="51"/>
      <c r="T990" s="51"/>
      <c r="U990" s="51"/>
      <c r="V990" s="51"/>
      <c r="W990" s="51"/>
      <c r="X990" s="51"/>
      <c r="Y990" s="51"/>
      <c r="Z990" s="51"/>
      <c r="AA990" s="51"/>
      <c r="AB990" s="51"/>
      <c r="AC990" s="51"/>
      <c r="AD990" s="51"/>
      <c r="AE990" s="51"/>
    </row>
    <row r="991" spans="11:31" x14ac:dyDescent="0.25">
      <c r="K991" s="51" t="str">
        <f t="shared" si="15"/>
        <v>-</v>
      </c>
      <c r="L991" s="51"/>
      <c r="M991" s="51"/>
      <c r="N991" s="51"/>
      <c r="O991" s="51"/>
      <c r="P991" s="51"/>
      <c r="Q991" s="51"/>
      <c r="R991" s="51"/>
      <c r="S991" s="51"/>
      <c r="T991" s="51"/>
      <c r="U991" s="51"/>
      <c r="V991" s="51"/>
      <c r="W991" s="51"/>
      <c r="X991" s="51"/>
      <c r="Y991" s="51"/>
      <c r="Z991" s="51"/>
      <c r="AA991" s="51"/>
      <c r="AB991" s="51"/>
      <c r="AC991" s="51"/>
      <c r="AD991" s="51"/>
      <c r="AE991" s="51"/>
    </row>
    <row r="992" spans="11:31" x14ac:dyDescent="0.25">
      <c r="K992" s="51" t="str">
        <f t="shared" si="15"/>
        <v>-</v>
      </c>
      <c r="L992" s="51"/>
      <c r="M992" s="51"/>
      <c r="N992" s="51"/>
      <c r="O992" s="51"/>
      <c r="P992" s="51"/>
      <c r="Q992" s="51"/>
      <c r="R992" s="51"/>
      <c r="S992" s="51"/>
      <c r="T992" s="51"/>
      <c r="U992" s="51"/>
      <c r="V992" s="51"/>
      <c r="W992" s="51"/>
      <c r="X992" s="51"/>
      <c r="Y992" s="51"/>
      <c r="Z992" s="51"/>
      <c r="AA992" s="51"/>
      <c r="AB992" s="51"/>
      <c r="AC992" s="51"/>
      <c r="AD992" s="51"/>
      <c r="AE992" s="51"/>
    </row>
    <row r="993" spans="11:31" x14ac:dyDescent="0.25">
      <c r="K993" s="51" t="str">
        <f t="shared" si="15"/>
        <v>-</v>
      </c>
      <c r="L993" s="51"/>
      <c r="M993" s="51"/>
      <c r="N993" s="51"/>
      <c r="O993" s="51"/>
      <c r="P993" s="51"/>
      <c r="Q993" s="51"/>
      <c r="R993" s="51"/>
      <c r="S993" s="51"/>
      <c r="T993" s="51"/>
      <c r="U993" s="51"/>
      <c r="V993" s="51"/>
      <c r="W993" s="51"/>
      <c r="X993" s="51"/>
      <c r="Y993" s="51"/>
      <c r="Z993" s="51"/>
      <c r="AA993" s="51"/>
      <c r="AB993" s="51"/>
      <c r="AC993" s="51"/>
      <c r="AD993" s="51"/>
      <c r="AE993" s="51"/>
    </row>
    <row r="994" spans="11:31" x14ac:dyDescent="0.25">
      <c r="K994" s="51" t="str">
        <f t="shared" si="15"/>
        <v>-</v>
      </c>
      <c r="L994" s="51"/>
      <c r="M994" s="51"/>
      <c r="N994" s="51"/>
      <c r="O994" s="51"/>
      <c r="P994" s="51"/>
      <c r="Q994" s="51"/>
      <c r="R994" s="51"/>
      <c r="S994" s="51"/>
      <c r="T994" s="51"/>
      <c r="U994" s="51"/>
      <c r="V994" s="51"/>
      <c r="W994" s="51"/>
      <c r="X994" s="51"/>
      <c r="Y994" s="51"/>
      <c r="Z994" s="51"/>
      <c r="AA994" s="51"/>
      <c r="AB994" s="51"/>
      <c r="AC994" s="51"/>
      <c r="AD994" s="51"/>
      <c r="AE994" s="51"/>
    </row>
    <row r="995" spans="11:31" x14ac:dyDescent="0.25">
      <c r="K995" s="51" t="str">
        <f t="shared" si="15"/>
        <v>-</v>
      </c>
      <c r="L995" s="51"/>
      <c r="M995" s="51"/>
      <c r="N995" s="51"/>
      <c r="O995" s="51"/>
      <c r="P995" s="51"/>
      <c r="Q995" s="51"/>
      <c r="R995" s="51"/>
      <c r="S995" s="51"/>
      <c r="T995" s="51"/>
      <c r="U995" s="51"/>
      <c r="V995" s="51"/>
      <c r="W995" s="51"/>
      <c r="X995" s="51"/>
      <c r="Y995" s="51"/>
      <c r="Z995" s="51"/>
      <c r="AA995" s="51"/>
      <c r="AB995" s="51"/>
      <c r="AC995" s="51"/>
      <c r="AD995" s="51"/>
      <c r="AE995" s="51"/>
    </row>
    <row r="996" spans="11:31" x14ac:dyDescent="0.25">
      <c r="K996" s="51" t="str">
        <f t="shared" si="15"/>
        <v>-</v>
      </c>
      <c r="L996" s="51"/>
      <c r="M996" s="51"/>
      <c r="N996" s="51"/>
      <c r="O996" s="51"/>
      <c r="P996" s="51"/>
      <c r="Q996" s="51"/>
      <c r="R996" s="51"/>
      <c r="S996" s="51"/>
      <c r="T996" s="51"/>
      <c r="U996" s="51"/>
      <c r="V996" s="51"/>
      <c r="W996" s="51"/>
      <c r="X996" s="51"/>
      <c r="Y996" s="51"/>
      <c r="Z996" s="51"/>
      <c r="AA996" s="51"/>
      <c r="AB996" s="51"/>
      <c r="AC996" s="51"/>
      <c r="AD996" s="51"/>
      <c r="AE996" s="51"/>
    </row>
    <row r="997" spans="11:31" x14ac:dyDescent="0.25">
      <c r="K997" s="51" t="str">
        <f t="shared" si="15"/>
        <v>-</v>
      </c>
      <c r="L997" s="51"/>
      <c r="M997" s="51"/>
      <c r="N997" s="51"/>
      <c r="O997" s="51"/>
      <c r="P997" s="51"/>
      <c r="Q997" s="51"/>
      <c r="R997" s="51"/>
      <c r="S997" s="51"/>
      <c r="T997" s="51"/>
      <c r="U997" s="51"/>
      <c r="V997" s="51"/>
      <c r="W997" s="51"/>
      <c r="X997" s="51"/>
      <c r="Y997" s="51"/>
      <c r="Z997" s="51"/>
      <c r="AA997" s="51"/>
      <c r="AB997" s="51"/>
      <c r="AC997" s="51"/>
      <c r="AD997" s="51"/>
      <c r="AE997" s="51"/>
    </row>
    <row r="998" spans="11:31" x14ac:dyDescent="0.25">
      <c r="K998" s="51" t="str">
        <f t="shared" si="15"/>
        <v>-</v>
      </c>
      <c r="L998" s="51"/>
      <c r="M998" s="51"/>
      <c r="N998" s="51"/>
      <c r="O998" s="51"/>
      <c r="P998" s="51"/>
      <c r="Q998" s="51"/>
      <c r="R998" s="51"/>
      <c r="S998" s="51"/>
      <c r="T998" s="51"/>
      <c r="U998" s="51"/>
      <c r="V998" s="51"/>
      <c r="W998" s="51"/>
      <c r="X998" s="51"/>
      <c r="Y998" s="51"/>
      <c r="Z998" s="51"/>
      <c r="AA998" s="51"/>
      <c r="AB998" s="51"/>
      <c r="AC998" s="51"/>
      <c r="AD998" s="51"/>
      <c r="AE998" s="51"/>
    </row>
    <row r="999" spans="11:31" x14ac:dyDescent="0.25">
      <c r="K999" s="51" t="str">
        <f t="shared" si="15"/>
        <v>-</v>
      </c>
      <c r="L999" s="51"/>
      <c r="M999" s="51"/>
      <c r="N999" s="51"/>
      <c r="O999" s="51"/>
      <c r="P999" s="51"/>
      <c r="Q999" s="51"/>
      <c r="R999" s="51"/>
      <c r="S999" s="51"/>
      <c r="T999" s="51"/>
      <c r="U999" s="51"/>
      <c r="V999" s="51"/>
      <c r="W999" s="51"/>
      <c r="X999" s="51"/>
      <c r="Y999" s="51"/>
      <c r="Z999" s="51"/>
      <c r="AA999" s="51"/>
      <c r="AB999" s="51"/>
      <c r="AC999" s="51"/>
      <c r="AD999" s="51"/>
      <c r="AE999" s="51"/>
    </row>
    <row r="1000" spans="11:31" x14ac:dyDescent="0.25">
      <c r="K1000" s="51" t="str">
        <f t="shared" si="15"/>
        <v>-</v>
      </c>
      <c r="L1000" s="51"/>
      <c r="M1000" s="51"/>
      <c r="N1000" s="51"/>
      <c r="O1000" s="51"/>
      <c r="P1000" s="51"/>
      <c r="Q1000" s="51"/>
      <c r="R1000" s="51"/>
      <c r="S1000" s="51"/>
      <c r="T1000" s="51"/>
      <c r="U1000" s="51"/>
      <c r="V1000" s="51"/>
      <c r="W1000" s="51"/>
      <c r="X1000" s="51"/>
      <c r="Y1000" s="51"/>
      <c r="Z1000" s="51"/>
      <c r="AA1000" s="51"/>
      <c r="AB1000" s="51"/>
      <c r="AC1000" s="51"/>
      <c r="AD1000" s="51"/>
      <c r="AE1000" s="51"/>
    </row>
    <row r="1001" spans="11:31" x14ac:dyDescent="0.25">
      <c r="K1001" s="51" t="str">
        <f t="shared" si="15"/>
        <v>-</v>
      </c>
      <c r="L1001" s="51"/>
      <c r="M1001" s="51"/>
      <c r="N1001" s="51"/>
      <c r="O1001" s="51"/>
      <c r="P1001" s="51"/>
      <c r="Q1001" s="51"/>
      <c r="R1001" s="51"/>
      <c r="S1001" s="51"/>
      <c r="T1001" s="51"/>
      <c r="U1001" s="51"/>
      <c r="V1001" s="51"/>
      <c r="W1001" s="51"/>
      <c r="X1001" s="51"/>
      <c r="Y1001" s="51"/>
      <c r="Z1001" s="51"/>
      <c r="AA1001" s="51"/>
      <c r="AB1001" s="51"/>
      <c r="AC1001" s="51"/>
      <c r="AD1001" s="51"/>
      <c r="AE1001" s="51"/>
    </row>
    <row r="1002" spans="11:31" x14ac:dyDescent="0.25">
      <c r="K1002" s="51" t="str">
        <f t="shared" si="15"/>
        <v>-</v>
      </c>
      <c r="L1002" s="51"/>
      <c r="M1002" s="51"/>
      <c r="N1002" s="51"/>
      <c r="O1002" s="51"/>
      <c r="P1002" s="51"/>
      <c r="Q1002" s="51"/>
      <c r="R1002" s="51"/>
      <c r="S1002" s="51"/>
      <c r="T1002" s="51"/>
      <c r="U1002" s="51"/>
      <c r="V1002" s="51"/>
      <c r="W1002" s="51"/>
      <c r="X1002" s="51"/>
      <c r="Y1002" s="51"/>
      <c r="Z1002" s="51"/>
      <c r="AA1002" s="51"/>
      <c r="AB1002" s="51"/>
      <c r="AC1002" s="51"/>
      <c r="AD1002" s="51"/>
      <c r="AE1002" s="51"/>
    </row>
    <row r="1003" spans="11:31" x14ac:dyDescent="0.25">
      <c r="K1003" s="51" t="str">
        <f t="shared" si="15"/>
        <v>-</v>
      </c>
      <c r="L1003" s="51"/>
      <c r="M1003" s="51"/>
      <c r="N1003" s="51"/>
      <c r="O1003" s="51"/>
      <c r="P1003" s="51"/>
      <c r="Q1003" s="51"/>
      <c r="R1003" s="51"/>
      <c r="S1003" s="51"/>
      <c r="T1003" s="51"/>
      <c r="U1003" s="51"/>
      <c r="V1003" s="51"/>
      <c r="W1003" s="51"/>
      <c r="X1003" s="51"/>
      <c r="Y1003" s="51"/>
      <c r="Z1003" s="51"/>
      <c r="AA1003" s="51"/>
      <c r="AB1003" s="51"/>
      <c r="AC1003" s="51"/>
      <c r="AD1003" s="51"/>
      <c r="AE1003" s="51"/>
    </row>
    <row r="1004" spans="11:31" x14ac:dyDescent="0.25">
      <c r="K1004" s="51" t="str">
        <f t="shared" si="15"/>
        <v>-</v>
      </c>
      <c r="L1004" s="51"/>
      <c r="M1004" s="51"/>
      <c r="N1004" s="51"/>
      <c r="O1004" s="51"/>
      <c r="P1004" s="51"/>
      <c r="Q1004" s="51"/>
      <c r="R1004" s="51"/>
      <c r="S1004" s="51"/>
      <c r="T1004" s="51"/>
      <c r="U1004" s="51"/>
      <c r="V1004" s="51"/>
      <c r="W1004" s="51"/>
      <c r="X1004" s="51"/>
      <c r="Y1004" s="51"/>
      <c r="Z1004" s="51"/>
      <c r="AA1004" s="51"/>
      <c r="AB1004" s="51"/>
      <c r="AC1004" s="51"/>
      <c r="AD1004" s="51"/>
      <c r="AE1004" s="51"/>
    </row>
    <row r="1005" spans="11:31" x14ac:dyDescent="0.25">
      <c r="K1005" s="51" t="str">
        <f t="shared" si="15"/>
        <v>-</v>
      </c>
      <c r="L1005" s="51"/>
      <c r="M1005" s="51"/>
      <c r="N1005" s="51"/>
      <c r="O1005" s="51"/>
      <c r="P1005" s="51"/>
      <c r="Q1005" s="51"/>
      <c r="R1005" s="51"/>
      <c r="S1005" s="51"/>
      <c r="T1005" s="51"/>
      <c r="U1005" s="51"/>
      <c r="V1005" s="51"/>
      <c r="W1005" s="51"/>
      <c r="X1005" s="51"/>
      <c r="Y1005" s="51"/>
      <c r="Z1005" s="51"/>
      <c r="AA1005" s="51"/>
      <c r="AB1005" s="51"/>
      <c r="AC1005" s="51"/>
      <c r="AD1005" s="51"/>
      <c r="AE1005" s="51"/>
    </row>
    <row r="1006" spans="11:31" x14ac:dyDescent="0.25">
      <c r="K1006" s="51" t="str">
        <f t="shared" si="15"/>
        <v>-</v>
      </c>
      <c r="L1006" s="51"/>
      <c r="M1006" s="51"/>
      <c r="N1006" s="51"/>
      <c r="O1006" s="51"/>
      <c r="P1006" s="51"/>
      <c r="Q1006" s="51"/>
      <c r="R1006" s="51"/>
      <c r="S1006" s="51"/>
      <c r="T1006" s="51"/>
      <c r="U1006" s="51"/>
      <c r="V1006" s="51"/>
      <c r="W1006" s="51"/>
      <c r="X1006" s="51"/>
      <c r="Y1006" s="51"/>
      <c r="Z1006" s="51"/>
      <c r="AA1006" s="51"/>
      <c r="AB1006" s="51"/>
      <c r="AC1006" s="51"/>
      <c r="AD1006" s="51"/>
      <c r="AE1006" s="51"/>
    </row>
    <row r="1007" spans="11:31" x14ac:dyDescent="0.25">
      <c r="K1007" s="51" t="str">
        <f t="shared" si="15"/>
        <v>-</v>
      </c>
      <c r="L1007" s="51"/>
      <c r="M1007" s="51"/>
      <c r="N1007" s="51"/>
      <c r="O1007" s="51"/>
      <c r="P1007" s="51"/>
      <c r="Q1007" s="51"/>
      <c r="R1007" s="51"/>
      <c r="S1007" s="51"/>
      <c r="T1007" s="51"/>
      <c r="U1007" s="51"/>
      <c r="V1007" s="51"/>
      <c r="W1007" s="51"/>
      <c r="X1007" s="51"/>
      <c r="Y1007" s="51"/>
      <c r="Z1007" s="51"/>
      <c r="AA1007" s="51"/>
      <c r="AB1007" s="51"/>
      <c r="AC1007" s="51"/>
      <c r="AD1007" s="51"/>
      <c r="AE1007" s="51"/>
    </row>
    <row r="1008" spans="11:31" x14ac:dyDescent="0.25">
      <c r="K1008" s="51" t="str">
        <f t="shared" si="15"/>
        <v>-</v>
      </c>
      <c r="L1008" s="51"/>
      <c r="M1008" s="51"/>
      <c r="N1008" s="51"/>
      <c r="O1008" s="51"/>
      <c r="P1008" s="51"/>
      <c r="Q1008" s="51"/>
      <c r="R1008" s="51"/>
      <c r="S1008" s="51"/>
      <c r="T1008" s="51"/>
      <c r="U1008" s="51"/>
      <c r="V1008" s="51"/>
      <c r="W1008" s="51"/>
      <c r="X1008" s="51"/>
      <c r="Y1008" s="51"/>
      <c r="Z1008" s="51"/>
      <c r="AA1008" s="51"/>
      <c r="AB1008" s="51"/>
      <c r="AC1008" s="51"/>
      <c r="AD1008" s="51"/>
      <c r="AE1008" s="51"/>
    </row>
    <row r="1009" spans="11:31" x14ac:dyDescent="0.25">
      <c r="K1009" s="51" t="str">
        <f t="shared" si="15"/>
        <v>-</v>
      </c>
      <c r="L1009" s="51"/>
      <c r="M1009" s="51"/>
      <c r="N1009" s="51"/>
      <c r="O1009" s="51"/>
      <c r="P1009" s="51"/>
      <c r="Q1009" s="51"/>
      <c r="R1009" s="51"/>
      <c r="S1009" s="51"/>
      <c r="T1009" s="51"/>
      <c r="U1009" s="51"/>
      <c r="V1009" s="51"/>
      <c r="W1009" s="51"/>
      <c r="X1009" s="51"/>
      <c r="Y1009" s="51"/>
      <c r="Z1009" s="51"/>
      <c r="AA1009" s="51"/>
      <c r="AB1009" s="51"/>
      <c r="AC1009" s="51"/>
      <c r="AD1009" s="51"/>
      <c r="AE1009" s="51"/>
    </row>
    <row r="1010" spans="11:31" x14ac:dyDescent="0.25">
      <c r="K1010" s="51" t="str">
        <f t="shared" si="15"/>
        <v>-</v>
      </c>
      <c r="L1010" s="51"/>
      <c r="M1010" s="51"/>
      <c r="N1010" s="51"/>
      <c r="O1010" s="51"/>
      <c r="P1010" s="51"/>
      <c r="Q1010" s="51"/>
      <c r="R1010" s="51"/>
      <c r="S1010" s="51"/>
      <c r="T1010" s="51"/>
      <c r="U1010" s="51"/>
      <c r="V1010" s="51"/>
      <c r="W1010" s="51"/>
      <c r="X1010" s="51"/>
      <c r="Y1010" s="51"/>
      <c r="Z1010" s="51"/>
      <c r="AA1010" s="51"/>
      <c r="AB1010" s="51"/>
      <c r="AC1010" s="51"/>
      <c r="AD1010" s="51"/>
      <c r="AE1010" s="51"/>
    </row>
    <row r="1011" spans="11:31" x14ac:dyDescent="0.25">
      <c r="K1011" s="51" t="str">
        <f t="shared" si="15"/>
        <v>-</v>
      </c>
      <c r="L1011" s="51"/>
      <c r="M1011" s="51"/>
      <c r="N1011" s="51"/>
      <c r="O1011" s="51"/>
      <c r="P1011" s="51"/>
      <c r="Q1011" s="51"/>
      <c r="R1011" s="51"/>
      <c r="S1011" s="51"/>
      <c r="T1011" s="51"/>
      <c r="U1011" s="51"/>
      <c r="V1011" s="51"/>
      <c r="W1011" s="51"/>
      <c r="X1011" s="51"/>
      <c r="Y1011" s="51"/>
      <c r="Z1011" s="51"/>
      <c r="AA1011" s="51"/>
      <c r="AB1011" s="51"/>
      <c r="AC1011" s="51"/>
      <c r="AD1011" s="51"/>
      <c r="AE1011" s="51"/>
    </row>
    <row r="1012" spans="11:31" x14ac:dyDescent="0.25">
      <c r="K1012" s="51" t="str">
        <f t="shared" si="15"/>
        <v>-</v>
      </c>
      <c r="L1012" s="51"/>
      <c r="M1012" s="51"/>
      <c r="N1012" s="51"/>
      <c r="O1012" s="51"/>
      <c r="P1012" s="51"/>
      <c r="Q1012" s="51"/>
      <c r="R1012" s="51"/>
      <c r="S1012" s="51"/>
      <c r="T1012" s="51"/>
      <c r="U1012" s="51"/>
      <c r="V1012" s="51"/>
      <c r="W1012" s="51"/>
      <c r="X1012" s="51"/>
      <c r="Y1012" s="51"/>
      <c r="Z1012" s="51"/>
      <c r="AA1012" s="51"/>
      <c r="AB1012" s="51"/>
      <c r="AC1012" s="51"/>
      <c r="AD1012" s="51"/>
      <c r="AE1012" s="51"/>
    </row>
    <row r="1013" spans="11:31" x14ac:dyDescent="0.25">
      <c r="K1013" s="51" t="str">
        <f t="shared" si="15"/>
        <v>-</v>
      </c>
      <c r="L1013" s="51"/>
      <c r="M1013" s="51"/>
      <c r="N1013" s="51"/>
      <c r="O1013" s="51"/>
      <c r="P1013" s="51"/>
      <c r="Q1013" s="51"/>
      <c r="R1013" s="51"/>
      <c r="S1013" s="51"/>
      <c r="T1013" s="51"/>
      <c r="U1013" s="51"/>
      <c r="V1013" s="51"/>
      <c r="W1013" s="51"/>
      <c r="X1013" s="51"/>
      <c r="Y1013" s="51"/>
      <c r="Z1013" s="51"/>
      <c r="AA1013" s="51"/>
      <c r="AB1013" s="51"/>
      <c r="AC1013" s="51"/>
      <c r="AD1013" s="51"/>
      <c r="AE1013" s="51"/>
    </row>
    <row r="1014" spans="11:31" x14ac:dyDescent="0.25">
      <c r="K1014" s="51" t="str">
        <f t="shared" si="15"/>
        <v>-</v>
      </c>
      <c r="L1014" s="51"/>
      <c r="M1014" s="51"/>
      <c r="N1014" s="51"/>
      <c r="O1014" s="51"/>
      <c r="P1014" s="51"/>
      <c r="Q1014" s="51"/>
      <c r="R1014" s="51"/>
      <c r="S1014" s="51"/>
      <c r="T1014" s="51"/>
      <c r="U1014" s="51"/>
      <c r="V1014" s="51"/>
      <c r="W1014" s="51"/>
      <c r="X1014" s="51"/>
      <c r="Y1014" s="51"/>
      <c r="Z1014" s="51"/>
      <c r="AA1014" s="51"/>
      <c r="AB1014" s="51"/>
      <c r="AC1014" s="51"/>
      <c r="AD1014" s="51"/>
      <c r="AE1014" s="51"/>
    </row>
    <row r="1015" spans="11:31" x14ac:dyDescent="0.25">
      <c r="K1015" s="51" t="str">
        <f t="shared" si="15"/>
        <v>-</v>
      </c>
      <c r="L1015" s="51"/>
      <c r="M1015" s="51"/>
      <c r="N1015" s="51"/>
      <c r="O1015" s="51"/>
      <c r="P1015" s="51"/>
      <c r="Q1015" s="51"/>
      <c r="R1015" s="51"/>
      <c r="S1015" s="51"/>
      <c r="T1015" s="51"/>
      <c r="U1015" s="51"/>
      <c r="V1015" s="51"/>
      <c r="W1015" s="51"/>
      <c r="X1015" s="51"/>
      <c r="Y1015" s="51"/>
      <c r="Z1015" s="51"/>
      <c r="AA1015" s="51"/>
      <c r="AB1015" s="51"/>
      <c r="AC1015" s="51"/>
      <c r="AD1015" s="51"/>
      <c r="AE1015" s="51"/>
    </row>
    <row r="1016" spans="11:31" x14ac:dyDescent="0.25">
      <c r="K1016" s="51" t="str">
        <f t="shared" si="15"/>
        <v>-</v>
      </c>
      <c r="L1016" s="51"/>
      <c r="M1016" s="51"/>
      <c r="N1016" s="51"/>
      <c r="O1016" s="51"/>
      <c r="P1016" s="51"/>
      <c r="Q1016" s="51"/>
      <c r="R1016" s="51"/>
      <c r="S1016" s="51"/>
      <c r="T1016" s="51"/>
      <c r="U1016" s="51"/>
      <c r="V1016" s="51"/>
      <c r="W1016" s="51"/>
      <c r="X1016" s="51"/>
      <c r="Y1016" s="51"/>
      <c r="Z1016" s="51"/>
      <c r="AA1016" s="51"/>
      <c r="AB1016" s="51"/>
      <c r="AC1016" s="51"/>
      <c r="AD1016" s="51"/>
      <c r="AE1016" s="51"/>
    </row>
    <row r="1017" spans="11:31" x14ac:dyDescent="0.25">
      <c r="K1017" s="51" t="str">
        <f t="shared" si="15"/>
        <v>-</v>
      </c>
      <c r="L1017" s="51"/>
      <c r="M1017" s="51"/>
      <c r="N1017" s="51"/>
      <c r="O1017" s="51"/>
      <c r="P1017" s="51"/>
      <c r="Q1017" s="51"/>
      <c r="R1017" s="51"/>
      <c r="S1017" s="51"/>
      <c r="T1017" s="51"/>
      <c r="U1017" s="51"/>
      <c r="V1017" s="51"/>
      <c r="W1017" s="51"/>
      <c r="X1017" s="51"/>
      <c r="Y1017" s="51"/>
      <c r="Z1017" s="51"/>
      <c r="AA1017" s="51"/>
      <c r="AB1017" s="51"/>
      <c r="AC1017" s="51"/>
      <c r="AD1017" s="51"/>
      <c r="AE1017" s="51"/>
    </row>
    <row r="1018" spans="11:31" x14ac:dyDescent="0.25">
      <c r="K1018" s="51" t="str">
        <f t="shared" si="15"/>
        <v>-</v>
      </c>
      <c r="L1018" s="51"/>
      <c r="M1018" s="51"/>
      <c r="N1018" s="51"/>
      <c r="O1018" s="51"/>
      <c r="P1018" s="51"/>
      <c r="Q1018" s="51"/>
      <c r="R1018" s="51"/>
      <c r="S1018" s="51"/>
      <c r="T1018" s="51"/>
      <c r="U1018" s="51"/>
      <c r="V1018" s="51"/>
      <c r="W1018" s="51"/>
      <c r="X1018" s="51"/>
      <c r="Y1018" s="51"/>
      <c r="Z1018" s="51"/>
      <c r="AA1018" s="51"/>
      <c r="AB1018" s="51"/>
      <c r="AC1018" s="51"/>
      <c r="AD1018" s="51"/>
      <c r="AE1018" s="51"/>
    </row>
    <row r="1019" spans="11:31" x14ac:dyDescent="0.25">
      <c r="K1019" s="51" t="str">
        <f t="shared" si="15"/>
        <v>-</v>
      </c>
      <c r="L1019" s="51"/>
      <c r="M1019" s="51"/>
      <c r="N1019" s="51"/>
      <c r="O1019" s="51"/>
      <c r="P1019" s="51"/>
      <c r="Q1019" s="51"/>
      <c r="R1019" s="51"/>
      <c r="S1019" s="51"/>
      <c r="T1019" s="51"/>
      <c r="U1019" s="51"/>
      <c r="V1019" s="51"/>
      <c r="W1019" s="51"/>
      <c r="X1019" s="51"/>
      <c r="Y1019" s="51"/>
      <c r="Z1019" s="51"/>
      <c r="AA1019" s="51"/>
      <c r="AB1019" s="51"/>
      <c r="AC1019" s="51"/>
      <c r="AD1019" s="51"/>
      <c r="AE1019" s="51"/>
    </row>
    <row r="1020" spans="11:31" x14ac:dyDescent="0.25">
      <c r="K1020" s="51" t="str">
        <f t="shared" si="15"/>
        <v>-</v>
      </c>
      <c r="L1020" s="51"/>
      <c r="M1020" s="51"/>
      <c r="N1020" s="51"/>
      <c r="O1020" s="51"/>
      <c r="P1020" s="51"/>
      <c r="Q1020" s="51"/>
      <c r="R1020" s="51"/>
      <c r="S1020" s="51"/>
      <c r="T1020" s="51"/>
      <c r="U1020" s="51"/>
      <c r="V1020" s="51"/>
      <c r="W1020" s="51"/>
      <c r="X1020" s="51"/>
      <c r="Y1020" s="51"/>
      <c r="Z1020" s="51"/>
      <c r="AA1020" s="51"/>
      <c r="AB1020" s="51"/>
      <c r="AC1020" s="51"/>
      <c r="AD1020" s="51"/>
      <c r="AE1020" s="51"/>
    </row>
    <row r="1021" spans="11:31" x14ac:dyDescent="0.25">
      <c r="K1021" s="51" t="str">
        <f t="shared" si="15"/>
        <v>-</v>
      </c>
      <c r="L1021" s="51"/>
      <c r="M1021" s="51"/>
      <c r="N1021" s="51"/>
      <c r="O1021" s="51"/>
      <c r="P1021" s="51"/>
      <c r="Q1021" s="51"/>
      <c r="R1021" s="51"/>
      <c r="S1021" s="51"/>
      <c r="T1021" s="51"/>
      <c r="U1021" s="51"/>
      <c r="V1021" s="51"/>
      <c r="W1021" s="51"/>
      <c r="X1021" s="51"/>
      <c r="Y1021" s="51"/>
      <c r="Z1021" s="51"/>
      <c r="AA1021" s="51"/>
      <c r="AB1021" s="51"/>
      <c r="AC1021" s="51"/>
      <c r="AD1021" s="51"/>
      <c r="AE1021" s="51"/>
    </row>
    <row r="1022" spans="11:31" x14ac:dyDescent="0.25">
      <c r="K1022" s="51" t="str">
        <f t="shared" si="15"/>
        <v>-</v>
      </c>
      <c r="L1022" s="51"/>
      <c r="M1022" s="51"/>
      <c r="N1022" s="51"/>
      <c r="O1022" s="51"/>
      <c r="P1022" s="51"/>
      <c r="Q1022" s="51"/>
      <c r="R1022" s="51"/>
      <c r="S1022" s="51"/>
      <c r="T1022" s="51"/>
      <c r="U1022" s="51"/>
      <c r="V1022" s="51"/>
      <c r="W1022" s="51"/>
      <c r="X1022" s="51"/>
      <c r="Y1022" s="51"/>
      <c r="Z1022" s="51"/>
      <c r="AA1022" s="51"/>
      <c r="AB1022" s="51"/>
      <c r="AC1022" s="51"/>
      <c r="AD1022" s="51"/>
      <c r="AE1022" s="51"/>
    </row>
    <row r="1023" spans="11:31" x14ac:dyDescent="0.25">
      <c r="K1023" s="51" t="str">
        <f t="shared" si="15"/>
        <v>-</v>
      </c>
      <c r="L1023" s="51"/>
      <c r="M1023" s="51"/>
      <c r="N1023" s="51"/>
      <c r="O1023" s="51"/>
      <c r="P1023" s="51"/>
      <c r="Q1023" s="51"/>
      <c r="R1023" s="51"/>
      <c r="S1023" s="51"/>
      <c r="T1023" s="51"/>
      <c r="U1023" s="51"/>
      <c r="V1023" s="51"/>
      <c r="W1023" s="51"/>
      <c r="X1023" s="51"/>
      <c r="Y1023" s="51"/>
      <c r="Z1023" s="51"/>
      <c r="AA1023" s="51"/>
      <c r="AB1023" s="51"/>
      <c r="AC1023" s="51"/>
      <c r="AD1023" s="51"/>
      <c r="AE1023" s="51"/>
    </row>
    <row r="1024" spans="11:31" x14ac:dyDescent="0.25">
      <c r="K1024" s="51" t="str">
        <f t="shared" si="15"/>
        <v>-</v>
      </c>
      <c r="L1024" s="51"/>
      <c r="M1024" s="51"/>
      <c r="N1024" s="51"/>
      <c r="O1024" s="51"/>
      <c r="P1024" s="51"/>
      <c r="Q1024" s="51"/>
      <c r="R1024" s="51"/>
      <c r="S1024" s="51"/>
      <c r="T1024" s="51"/>
      <c r="U1024" s="51"/>
      <c r="V1024" s="51"/>
      <c r="W1024" s="51"/>
      <c r="X1024" s="51"/>
      <c r="Y1024" s="51"/>
      <c r="Z1024" s="51"/>
      <c r="AA1024" s="51"/>
      <c r="AB1024" s="51"/>
      <c r="AC1024" s="51"/>
      <c r="AD1024" s="51"/>
      <c r="AE1024" s="51"/>
    </row>
    <row r="1025" spans="11:31" x14ac:dyDescent="0.25">
      <c r="K1025" s="51" t="str">
        <f t="shared" ref="K1025:K1088" si="16">CONCATENATE(H1025,"-",I1025)</f>
        <v>-</v>
      </c>
      <c r="L1025" s="51"/>
      <c r="M1025" s="51"/>
      <c r="N1025" s="51"/>
      <c r="O1025" s="51"/>
      <c r="P1025" s="51"/>
      <c r="Q1025" s="51"/>
      <c r="R1025" s="51"/>
      <c r="S1025" s="51"/>
      <c r="T1025" s="51"/>
      <c r="U1025" s="51"/>
      <c r="V1025" s="51"/>
      <c r="W1025" s="51"/>
      <c r="X1025" s="51"/>
      <c r="Y1025" s="51"/>
      <c r="Z1025" s="51"/>
      <c r="AA1025" s="51"/>
      <c r="AB1025" s="51"/>
      <c r="AC1025" s="51"/>
      <c r="AD1025" s="51"/>
      <c r="AE1025" s="51"/>
    </row>
    <row r="1026" spans="11:31" x14ac:dyDescent="0.25">
      <c r="K1026" s="51" t="str">
        <f t="shared" si="16"/>
        <v>-</v>
      </c>
      <c r="L1026" s="51"/>
      <c r="M1026" s="51"/>
      <c r="N1026" s="51"/>
      <c r="O1026" s="51"/>
      <c r="P1026" s="51"/>
      <c r="Q1026" s="51"/>
      <c r="R1026" s="51"/>
      <c r="S1026" s="51"/>
      <c r="T1026" s="51"/>
      <c r="U1026" s="51"/>
      <c r="V1026" s="51"/>
      <c r="W1026" s="51"/>
      <c r="X1026" s="51"/>
      <c r="Y1026" s="51"/>
      <c r="Z1026" s="51"/>
      <c r="AA1026" s="51"/>
      <c r="AB1026" s="51"/>
      <c r="AC1026" s="51"/>
      <c r="AD1026" s="51"/>
      <c r="AE1026" s="51"/>
    </row>
    <row r="1027" spans="11:31" x14ac:dyDescent="0.25">
      <c r="K1027" s="51" t="str">
        <f t="shared" si="16"/>
        <v>-</v>
      </c>
      <c r="L1027" s="51"/>
      <c r="M1027" s="51"/>
      <c r="N1027" s="51"/>
      <c r="O1027" s="51"/>
      <c r="P1027" s="51"/>
      <c r="Q1027" s="51"/>
      <c r="R1027" s="51"/>
      <c r="S1027" s="51"/>
      <c r="T1027" s="51"/>
      <c r="U1027" s="51"/>
      <c r="V1027" s="51"/>
      <c r="W1027" s="51"/>
      <c r="X1027" s="51"/>
      <c r="Y1027" s="51"/>
      <c r="Z1027" s="51"/>
      <c r="AA1027" s="51"/>
      <c r="AB1027" s="51"/>
      <c r="AC1027" s="51"/>
      <c r="AD1027" s="51"/>
      <c r="AE1027" s="51"/>
    </row>
    <row r="1028" spans="11:31" x14ac:dyDescent="0.25">
      <c r="K1028" s="51" t="str">
        <f t="shared" si="16"/>
        <v>-</v>
      </c>
      <c r="L1028" s="51"/>
      <c r="M1028" s="51"/>
      <c r="N1028" s="51"/>
      <c r="O1028" s="51"/>
      <c r="P1028" s="51"/>
      <c r="Q1028" s="51"/>
      <c r="R1028" s="51"/>
      <c r="S1028" s="51"/>
      <c r="T1028" s="51"/>
      <c r="U1028" s="51"/>
      <c r="V1028" s="51"/>
      <c r="W1028" s="51"/>
      <c r="X1028" s="51"/>
      <c r="Y1028" s="51"/>
      <c r="Z1028" s="51"/>
      <c r="AA1028" s="51"/>
      <c r="AB1028" s="51"/>
      <c r="AC1028" s="51"/>
      <c r="AD1028" s="51"/>
      <c r="AE1028" s="51"/>
    </row>
    <row r="1029" spans="11:31" x14ac:dyDescent="0.25">
      <c r="K1029" s="51" t="str">
        <f t="shared" si="16"/>
        <v>-</v>
      </c>
      <c r="L1029" s="51"/>
      <c r="M1029" s="51"/>
      <c r="N1029" s="51"/>
      <c r="O1029" s="51"/>
      <c r="P1029" s="51"/>
      <c r="Q1029" s="51"/>
      <c r="R1029" s="51"/>
      <c r="S1029" s="51"/>
      <c r="T1029" s="51"/>
      <c r="U1029" s="51"/>
      <c r="V1029" s="51"/>
      <c r="W1029" s="51"/>
      <c r="X1029" s="51"/>
      <c r="Y1029" s="51"/>
      <c r="Z1029" s="51"/>
      <c r="AA1029" s="51"/>
      <c r="AB1029" s="51"/>
      <c r="AC1029" s="51"/>
      <c r="AD1029" s="51"/>
      <c r="AE1029" s="51"/>
    </row>
    <row r="1030" spans="11:31" x14ac:dyDescent="0.25">
      <c r="K1030" s="51" t="str">
        <f t="shared" si="16"/>
        <v>-</v>
      </c>
      <c r="L1030" s="51"/>
      <c r="M1030" s="51"/>
      <c r="N1030" s="51"/>
      <c r="O1030" s="51"/>
      <c r="P1030" s="51"/>
      <c r="Q1030" s="51"/>
      <c r="R1030" s="51"/>
      <c r="S1030" s="51"/>
      <c r="T1030" s="51"/>
      <c r="U1030" s="51"/>
      <c r="V1030" s="51"/>
      <c r="W1030" s="51"/>
      <c r="X1030" s="51"/>
      <c r="Y1030" s="51"/>
      <c r="Z1030" s="51"/>
      <c r="AA1030" s="51"/>
      <c r="AB1030" s="51"/>
      <c r="AC1030" s="51"/>
      <c r="AD1030" s="51"/>
      <c r="AE1030" s="51"/>
    </row>
    <row r="1031" spans="11:31" x14ac:dyDescent="0.25">
      <c r="K1031" s="51" t="str">
        <f t="shared" si="16"/>
        <v>-</v>
      </c>
      <c r="L1031" s="51"/>
      <c r="M1031" s="51"/>
      <c r="N1031" s="51"/>
      <c r="O1031" s="51"/>
      <c r="P1031" s="51"/>
      <c r="Q1031" s="51"/>
      <c r="R1031" s="51"/>
      <c r="S1031" s="51"/>
      <c r="T1031" s="51"/>
      <c r="U1031" s="51"/>
      <c r="V1031" s="51"/>
      <c r="W1031" s="51"/>
      <c r="X1031" s="51"/>
      <c r="Y1031" s="51"/>
      <c r="Z1031" s="51"/>
      <c r="AA1031" s="51"/>
      <c r="AB1031" s="51"/>
      <c r="AC1031" s="51"/>
      <c r="AD1031" s="51"/>
      <c r="AE1031" s="51"/>
    </row>
    <row r="1032" spans="11:31" x14ac:dyDescent="0.25">
      <c r="K1032" s="51" t="str">
        <f t="shared" si="16"/>
        <v>-</v>
      </c>
      <c r="L1032" s="51"/>
      <c r="M1032" s="51"/>
      <c r="N1032" s="51"/>
      <c r="O1032" s="51"/>
      <c r="P1032" s="51"/>
      <c r="Q1032" s="51"/>
      <c r="R1032" s="51"/>
      <c r="S1032" s="51"/>
      <c r="T1032" s="51"/>
      <c r="U1032" s="51"/>
      <c r="V1032" s="51"/>
      <c r="W1032" s="51"/>
      <c r="X1032" s="51"/>
      <c r="Y1032" s="51"/>
      <c r="Z1032" s="51"/>
      <c r="AA1032" s="51"/>
      <c r="AB1032" s="51"/>
      <c r="AC1032" s="51"/>
      <c r="AD1032" s="51"/>
      <c r="AE1032" s="51"/>
    </row>
    <row r="1033" spans="11:31" x14ac:dyDescent="0.25">
      <c r="K1033" s="51" t="str">
        <f t="shared" si="16"/>
        <v>-</v>
      </c>
      <c r="L1033" s="51"/>
      <c r="M1033" s="51"/>
      <c r="N1033" s="51"/>
      <c r="O1033" s="51"/>
      <c r="P1033" s="51"/>
      <c r="Q1033" s="51"/>
      <c r="R1033" s="51"/>
      <c r="S1033" s="51"/>
      <c r="T1033" s="51"/>
      <c r="U1033" s="51"/>
      <c r="V1033" s="51"/>
      <c r="W1033" s="51"/>
      <c r="X1033" s="51"/>
      <c r="Y1033" s="51"/>
      <c r="Z1033" s="51"/>
      <c r="AA1033" s="51"/>
      <c r="AB1033" s="51"/>
      <c r="AC1033" s="51"/>
      <c r="AD1033" s="51"/>
      <c r="AE1033" s="51"/>
    </row>
    <row r="1034" spans="11:31" x14ac:dyDescent="0.25">
      <c r="K1034" s="51" t="str">
        <f t="shared" si="16"/>
        <v>-</v>
      </c>
      <c r="L1034" s="51"/>
      <c r="M1034" s="51"/>
      <c r="N1034" s="51"/>
      <c r="O1034" s="51"/>
      <c r="P1034" s="51"/>
      <c r="Q1034" s="51"/>
      <c r="R1034" s="51"/>
      <c r="S1034" s="51"/>
      <c r="T1034" s="51"/>
      <c r="U1034" s="51"/>
      <c r="V1034" s="51"/>
      <c r="W1034" s="51"/>
      <c r="X1034" s="51"/>
      <c r="Y1034" s="51"/>
      <c r="Z1034" s="51"/>
      <c r="AA1034" s="51"/>
      <c r="AB1034" s="51"/>
      <c r="AC1034" s="51"/>
      <c r="AD1034" s="51"/>
      <c r="AE1034" s="51"/>
    </row>
    <row r="1035" spans="11:31" x14ac:dyDescent="0.25">
      <c r="K1035" s="51" t="str">
        <f t="shared" si="16"/>
        <v>-</v>
      </c>
      <c r="L1035" s="51"/>
      <c r="M1035" s="51"/>
      <c r="N1035" s="51"/>
      <c r="O1035" s="51"/>
      <c r="P1035" s="51"/>
      <c r="Q1035" s="51"/>
      <c r="R1035" s="51"/>
      <c r="S1035" s="51"/>
      <c r="T1035" s="51"/>
      <c r="U1035" s="51"/>
      <c r="V1035" s="51"/>
      <c r="W1035" s="51"/>
      <c r="X1035" s="51"/>
      <c r="Y1035" s="51"/>
      <c r="Z1035" s="51"/>
      <c r="AA1035" s="51"/>
      <c r="AB1035" s="51"/>
      <c r="AC1035" s="51"/>
      <c r="AD1035" s="51"/>
      <c r="AE1035" s="51"/>
    </row>
    <row r="1036" spans="11:31" x14ac:dyDescent="0.25">
      <c r="K1036" s="51" t="str">
        <f t="shared" si="16"/>
        <v>-</v>
      </c>
      <c r="L1036" s="51"/>
      <c r="M1036" s="51"/>
      <c r="N1036" s="51"/>
      <c r="O1036" s="51"/>
      <c r="P1036" s="51"/>
      <c r="Q1036" s="51"/>
      <c r="R1036" s="51"/>
      <c r="S1036" s="51"/>
      <c r="T1036" s="51"/>
      <c r="U1036" s="51"/>
      <c r="V1036" s="51"/>
      <c r="W1036" s="51"/>
      <c r="X1036" s="51"/>
      <c r="Y1036" s="51"/>
      <c r="Z1036" s="51"/>
      <c r="AA1036" s="51"/>
      <c r="AB1036" s="51"/>
      <c r="AC1036" s="51"/>
      <c r="AD1036" s="51"/>
      <c r="AE1036" s="51"/>
    </row>
    <row r="1037" spans="11:31" x14ac:dyDescent="0.25">
      <c r="K1037" s="51" t="str">
        <f t="shared" si="16"/>
        <v>-</v>
      </c>
      <c r="L1037" s="51"/>
      <c r="M1037" s="51"/>
      <c r="N1037" s="51"/>
      <c r="O1037" s="51"/>
      <c r="P1037" s="51"/>
      <c r="Q1037" s="51"/>
      <c r="R1037" s="51"/>
      <c r="S1037" s="51"/>
      <c r="T1037" s="51"/>
      <c r="U1037" s="51"/>
      <c r="V1037" s="51"/>
      <c r="W1037" s="51"/>
      <c r="X1037" s="51"/>
      <c r="Y1037" s="51"/>
      <c r="Z1037" s="51"/>
      <c r="AA1037" s="51"/>
      <c r="AB1037" s="51"/>
      <c r="AC1037" s="51"/>
      <c r="AD1037" s="51"/>
      <c r="AE1037" s="51"/>
    </row>
    <row r="1038" spans="11:31" x14ac:dyDescent="0.25">
      <c r="K1038" s="51" t="str">
        <f t="shared" si="16"/>
        <v>-</v>
      </c>
      <c r="L1038" s="51"/>
      <c r="M1038" s="51"/>
      <c r="N1038" s="51"/>
      <c r="O1038" s="51"/>
      <c r="P1038" s="51"/>
      <c r="Q1038" s="51"/>
      <c r="R1038" s="51"/>
      <c r="S1038" s="51"/>
      <c r="T1038" s="51"/>
      <c r="U1038" s="51"/>
      <c r="V1038" s="51"/>
      <c r="W1038" s="51"/>
      <c r="X1038" s="51"/>
      <c r="Y1038" s="51"/>
      <c r="Z1038" s="51"/>
      <c r="AA1038" s="51"/>
      <c r="AB1038" s="51"/>
      <c r="AC1038" s="51"/>
      <c r="AD1038" s="51"/>
      <c r="AE1038" s="51"/>
    </row>
    <row r="1039" spans="11:31" x14ac:dyDescent="0.25">
      <c r="K1039" s="51" t="str">
        <f t="shared" si="16"/>
        <v>-</v>
      </c>
    </row>
    <row r="1040" spans="11:31" x14ac:dyDescent="0.25">
      <c r="K1040" s="51" t="str">
        <f t="shared" si="16"/>
        <v>-</v>
      </c>
    </row>
    <row r="1041" spans="11:11" x14ac:dyDescent="0.25">
      <c r="K1041" s="51" t="str">
        <f t="shared" si="16"/>
        <v>-</v>
      </c>
    </row>
    <row r="1042" spans="11:11" x14ac:dyDescent="0.25">
      <c r="K1042" s="51" t="str">
        <f t="shared" si="16"/>
        <v>-</v>
      </c>
    </row>
    <row r="1043" spans="11:11" x14ac:dyDescent="0.25">
      <c r="K1043" s="51" t="str">
        <f t="shared" si="16"/>
        <v>-</v>
      </c>
    </row>
    <row r="1044" spans="11:11" x14ac:dyDescent="0.25">
      <c r="K1044" s="51" t="str">
        <f t="shared" si="16"/>
        <v>-</v>
      </c>
    </row>
    <row r="1045" spans="11:11" x14ac:dyDescent="0.25">
      <c r="K1045" s="51" t="str">
        <f t="shared" si="16"/>
        <v>-</v>
      </c>
    </row>
    <row r="1046" spans="11:11" x14ac:dyDescent="0.25">
      <c r="K1046" s="51" t="str">
        <f t="shared" si="16"/>
        <v>-</v>
      </c>
    </row>
    <row r="1047" spans="11:11" x14ac:dyDescent="0.25">
      <c r="K1047" s="51" t="str">
        <f t="shared" si="16"/>
        <v>-</v>
      </c>
    </row>
    <row r="1048" spans="11:11" x14ac:dyDescent="0.25">
      <c r="K1048" s="51" t="str">
        <f t="shared" si="16"/>
        <v>-</v>
      </c>
    </row>
    <row r="1049" spans="11:11" x14ac:dyDescent="0.25">
      <c r="K1049" s="51" t="str">
        <f t="shared" si="16"/>
        <v>-</v>
      </c>
    </row>
    <row r="1050" spans="11:11" x14ac:dyDescent="0.25">
      <c r="K1050" s="51" t="str">
        <f t="shared" si="16"/>
        <v>-</v>
      </c>
    </row>
    <row r="1051" spans="11:11" x14ac:dyDescent="0.25">
      <c r="K1051" s="51" t="str">
        <f t="shared" si="16"/>
        <v>-</v>
      </c>
    </row>
    <row r="1052" spans="11:11" x14ac:dyDescent="0.25">
      <c r="K1052" s="51" t="str">
        <f t="shared" si="16"/>
        <v>-</v>
      </c>
    </row>
    <row r="1053" spans="11:11" x14ac:dyDescent="0.25">
      <c r="K1053" s="51" t="str">
        <f t="shared" si="16"/>
        <v>-</v>
      </c>
    </row>
    <row r="1054" spans="11:11" x14ac:dyDescent="0.25">
      <c r="K1054" s="51" t="str">
        <f t="shared" si="16"/>
        <v>-</v>
      </c>
    </row>
    <row r="1055" spans="11:11" x14ac:dyDescent="0.25">
      <c r="K1055" s="51" t="str">
        <f t="shared" si="16"/>
        <v>-</v>
      </c>
    </row>
    <row r="1056" spans="11:11" x14ac:dyDescent="0.25">
      <c r="K1056" s="51" t="str">
        <f t="shared" si="16"/>
        <v>-</v>
      </c>
    </row>
    <row r="1057" spans="11:11" x14ac:dyDescent="0.25">
      <c r="K1057" s="51" t="str">
        <f t="shared" si="16"/>
        <v>-</v>
      </c>
    </row>
    <row r="1058" spans="11:11" x14ac:dyDescent="0.25">
      <c r="K1058" s="51" t="str">
        <f t="shared" si="16"/>
        <v>-</v>
      </c>
    </row>
    <row r="1059" spans="11:11" x14ac:dyDescent="0.25">
      <c r="K1059" s="51" t="str">
        <f t="shared" si="16"/>
        <v>-</v>
      </c>
    </row>
    <row r="1060" spans="11:11" x14ac:dyDescent="0.25">
      <c r="K1060" s="51" t="str">
        <f t="shared" si="16"/>
        <v>-</v>
      </c>
    </row>
    <row r="1061" spans="11:11" x14ac:dyDescent="0.25">
      <c r="K1061" s="51" t="str">
        <f t="shared" si="16"/>
        <v>-</v>
      </c>
    </row>
    <row r="1062" spans="11:11" x14ac:dyDescent="0.25">
      <c r="K1062" s="51" t="str">
        <f t="shared" si="16"/>
        <v>-</v>
      </c>
    </row>
    <row r="1063" spans="11:11" x14ac:dyDescent="0.25">
      <c r="K1063" s="51" t="str">
        <f t="shared" si="16"/>
        <v>-</v>
      </c>
    </row>
    <row r="1064" spans="11:11" x14ac:dyDescent="0.25">
      <c r="K1064" s="51" t="str">
        <f t="shared" si="16"/>
        <v>-</v>
      </c>
    </row>
    <row r="1065" spans="11:11" x14ac:dyDescent="0.25">
      <c r="K1065" s="51" t="str">
        <f t="shared" si="16"/>
        <v>-</v>
      </c>
    </row>
    <row r="1066" spans="11:11" x14ac:dyDescent="0.25">
      <c r="K1066" s="51" t="str">
        <f t="shared" si="16"/>
        <v>-</v>
      </c>
    </row>
    <row r="1067" spans="11:11" x14ac:dyDescent="0.25">
      <c r="K1067" s="51" t="str">
        <f t="shared" si="16"/>
        <v>-</v>
      </c>
    </row>
    <row r="1068" spans="11:11" x14ac:dyDescent="0.25">
      <c r="K1068" s="51" t="str">
        <f t="shared" si="16"/>
        <v>-</v>
      </c>
    </row>
    <row r="1069" spans="11:11" x14ac:dyDescent="0.25">
      <c r="K1069" s="51" t="str">
        <f t="shared" si="16"/>
        <v>-</v>
      </c>
    </row>
    <row r="1070" spans="11:11" x14ac:dyDescent="0.25">
      <c r="K1070" s="51" t="str">
        <f t="shared" si="16"/>
        <v>-</v>
      </c>
    </row>
    <row r="1071" spans="11:11" x14ac:dyDescent="0.25">
      <c r="K1071" s="51" t="str">
        <f t="shared" si="16"/>
        <v>-</v>
      </c>
    </row>
    <row r="1072" spans="11:11" x14ac:dyDescent="0.25">
      <c r="K1072" s="51" t="str">
        <f t="shared" si="16"/>
        <v>-</v>
      </c>
    </row>
    <row r="1073" spans="11:11" x14ac:dyDescent="0.25">
      <c r="K1073" s="51" t="str">
        <f t="shared" si="16"/>
        <v>-</v>
      </c>
    </row>
    <row r="1074" spans="11:11" x14ac:dyDescent="0.25">
      <c r="K1074" s="51" t="str">
        <f t="shared" si="16"/>
        <v>-</v>
      </c>
    </row>
    <row r="1075" spans="11:11" x14ac:dyDescent="0.25">
      <c r="K1075" s="51" t="str">
        <f t="shared" si="16"/>
        <v>-</v>
      </c>
    </row>
    <row r="1076" spans="11:11" x14ac:dyDescent="0.25">
      <c r="K1076" s="51" t="str">
        <f t="shared" si="16"/>
        <v>-</v>
      </c>
    </row>
    <row r="1077" spans="11:11" x14ac:dyDescent="0.25">
      <c r="K1077" s="51" t="str">
        <f t="shared" si="16"/>
        <v>-</v>
      </c>
    </row>
    <row r="1078" spans="11:11" x14ac:dyDescent="0.25">
      <c r="K1078" s="51" t="str">
        <f t="shared" si="16"/>
        <v>-</v>
      </c>
    </row>
    <row r="1079" spans="11:11" x14ac:dyDescent="0.25">
      <c r="K1079" s="51" t="str">
        <f t="shared" si="16"/>
        <v>-</v>
      </c>
    </row>
    <row r="1080" spans="11:11" x14ac:dyDescent="0.25">
      <c r="K1080" s="51" t="str">
        <f t="shared" si="16"/>
        <v>-</v>
      </c>
    </row>
    <row r="1081" spans="11:11" x14ac:dyDescent="0.25">
      <c r="K1081" s="51" t="str">
        <f t="shared" si="16"/>
        <v>-</v>
      </c>
    </row>
    <row r="1082" spans="11:11" x14ac:dyDescent="0.25">
      <c r="K1082" s="51" t="str">
        <f t="shared" si="16"/>
        <v>-</v>
      </c>
    </row>
    <row r="1083" spans="11:11" x14ac:dyDescent="0.25">
      <c r="K1083" s="51" t="str">
        <f t="shared" si="16"/>
        <v>-</v>
      </c>
    </row>
    <row r="1084" spans="11:11" x14ac:dyDescent="0.25">
      <c r="K1084" s="51" t="str">
        <f t="shared" si="16"/>
        <v>-</v>
      </c>
    </row>
    <row r="1085" spans="11:11" x14ac:dyDescent="0.25">
      <c r="K1085" s="51" t="str">
        <f t="shared" si="16"/>
        <v>-</v>
      </c>
    </row>
    <row r="1086" spans="11:11" x14ac:dyDescent="0.25">
      <c r="K1086" s="51" t="str">
        <f t="shared" si="16"/>
        <v>-</v>
      </c>
    </row>
    <row r="1087" spans="11:11" x14ac:dyDescent="0.25">
      <c r="K1087" s="51" t="str">
        <f t="shared" si="16"/>
        <v>-</v>
      </c>
    </row>
    <row r="1088" spans="11:11" x14ac:dyDescent="0.25">
      <c r="K1088" s="51" t="str">
        <f t="shared" si="16"/>
        <v>-</v>
      </c>
    </row>
    <row r="1089" spans="11:11" x14ac:dyDescent="0.25">
      <c r="K1089" s="51" t="str">
        <f t="shared" ref="K1089:K1152" si="17">CONCATENATE(H1089,"-",I1089)</f>
        <v>-</v>
      </c>
    </row>
    <row r="1090" spans="11:11" x14ac:dyDescent="0.25">
      <c r="K1090" s="51" t="str">
        <f t="shared" si="17"/>
        <v>-</v>
      </c>
    </row>
    <row r="1091" spans="11:11" x14ac:dyDescent="0.25">
      <c r="K1091" s="51" t="str">
        <f t="shared" si="17"/>
        <v>-</v>
      </c>
    </row>
    <row r="1092" spans="11:11" x14ac:dyDescent="0.25">
      <c r="K1092" s="51" t="str">
        <f t="shared" si="17"/>
        <v>-</v>
      </c>
    </row>
    <row r="1093" spans="11:11" x14ac:dyDescent="0.25">
      <c r="K1093" s="51" t="str">
        <f t="shared" si="17"/>
        <v>-</v>
      </c>
    </row>
    <row r="1094" spans="11:11" x14ac:dyDescent="0.25">
      <c r="K1094" s="51" t="str">
        <f t="shared" si="17"/>
        <v>-</v>
      </c>
    </row>
    <row r="1095" spans="11:11" x14ac:dyDescent="0.25">
      <c r="K1095" s="51" t="str">
        <f t="shared" si="17"/>
        <v>-</v>
      </c>
    </row>
    <row r="1096" spans="11:11" x14ac:dyDescent="0.25">
      <c r="K1096" s="51" t="str">
        <f t="shared" si="17"/>
        <v>-</v>
      </c>
    </row>
    <row r="1097" spans="11:11" x14ac:dyDescent="0.25">
      <c r="K1097" s="51" t="str">
        <f t="shared" si="17"/>
        <v>-</v>
      </c>
    </row>
    <row r="1098" spans="11:11" x14ac:dyDescent="0.25">
      <c r="K1098" s="51" t="str">
        <f t="shared" si="17"/>
        <v>-</v>
      </c>
    </row>
    <row r="1099" spans="11:11" x14ac:dyDescent="0.25">
      <c r="K1099" s="51" t="str">
        <f t="shared" si="17"/>
        <v>-</v>
      </c>
    </row>
    <row r="1100" spans="11:11" x14ac:dyDescent="0.25">
      <c r="K1100" s="51" t="str">
        <f t="shared" si="17"/>
        <v>-</v>
      </c>
    </row>
    <row r="1101" spans="11:11" x14ac:dyDescent="0.25">
      <c r="K1101" s="51" t="str">
        <f t="shared" si="17"/>
        <v>-</v>
      </c>
    </row>
    <row r="1102" spans="11:11" x14ac:dyDescent="0.25">
      <c r="K1102" s="51" t="str">
        <f t="shared" si="17"/>
        <v>-</v>
      </c>
    </row>
    <row r="1103" spans="11:11" x14ac:dyDescent="0.25">
      <c r="K1103" s="51" t="str">
        <f t="shared" si="17"/>
        <v>-</v>
      </c>
    </row>
    <row r="1104" spans="11:11" x14ac:dyDescent="0.25">
      <c r="K1104" s="51" t="str">
        <f t="shared" si="17"/>
        <v>-</v>
      </c>
    </row>
    <row r="1105" spans="11:11" x14ac:dyDescent="0.25">
      <c r="K1105" s="51" t="str">
        <f t="shared" si="17"/>
        <v>-</v>
      </c>
    </row>
    <row r="1106" spans="11:11" x14ac:dyDescent="0.25">
      <c r="K1106" s="51" t="str">
        <f t="shared" si="17"/>
        <v>-</v>
      </c>
    </row>
    <row r="1107" spans="11:11" x14ac:dyDescent="0.25">
      <c r="K1107" s="51" t="str">
        <f t="shared" si="17"/>
        <v>-</v>
      </c>
    </row>
    <row r="1108" spans="11:11" x14ac:dyDescent="0.25">
      <c r="K1108" s="51" t="str">
        <f t="shared" si="17"/>
        <v>-</v>
      </c>
    </row>
    <row r="1109" spans="11:11" x14ac:dyDescent="0.25">
      <c r="K1109" s="51" t="str">
        <f t="shared" si="17"/>
        <v>-</v>
      </c>
    </row>
    <row r="1110" spans="11:11" x14ac:dyDescent="0.25">
      <c r="K1110" s="51" t="str">
        <f t="shared" si="17"/>
        <v>-</v>
      </c>
    </row>
    <row r="1111" spans="11:11" x14ac:dyDescent="0.25">
      <c r="K1111" s="51" t="str">
        <f t="shared" si="17"/>
        <v>-</v>
      </c>
    </row>
    <row r="1112" spans="11:11" x14ac:dyDescent="0.25">
      <c r="K1112" s="51" t="str">
        <f t="shared" si="17"/>
        <v>-</v>
      </c>
    </row>
    <row r="1113" spans="11:11" x14ac:dyDescent="0.25">
      <c r="K1113" s="51" t="str">
        <f t="shared" si="17"/>
        <v>-</v>
      </c>
    </row>
    <row r="1114" spans="11:11" x14ac:dyDescent="0.25">
      <c r="K1114" s="51" t="str">
        <f t="shared" si="17"/>
        <v>-</v>
      </c>
    </row>
    <row r="1115" spans="11:11" x14ac:dyDescent="0.25">
      <c r="K1115" s="51" t="str">
        <f t="shared" si="17"/>
        <v>-</v>
      </c>
    </row>
    <row r="1116" spans="11:11" x14ac:dyDescent="0.25">
      <c r="K1116" s="51" t="str">
        <f t="shared" si="17"/>
        <v>-</v>
      </c>
    </row>
    <row r="1117" spans="11:11" x14ac:dyDescent="0.25">
      <c r="K1117" s="51" t="str">
        <f t="shared" si="17"/>
        <v>-</v>
      </c>
    </row>
    <row r="1118" spans="11:11" x14ac:dyDescent="0.25">
      <c r="K1118" s="51" t="str">
        <f t="shared" si="17"/>
        <v>-</v>
      </c>
    </row>
    <row r="1119" spans="11:11" x14ac:dyDescent="0.25">
      <c r="K1119" s="51" t="str">
        <f t="shared" si="17"/>
        <v>-</v>
      </c>
    </row>
    <row r="1120" spans="11:11" x14ac:dyDescent="0.25">
      <c r="K1120" s="51" t="str">
        <f t="shared" si="17"/>
        <v>-</v>
      </c>
    </row>
    <row r="1121" spans="11:11" x14ac:dyDescent="0.25">
      <c r="K1121" s="51" t="str">
        <f t="shared" si="17"/>
        <v>-</v>
      </c>
    </row>
    <row r="1122" spans="11:11" x14ac:dyDescent="0.25">
      <c r="K1122" s="51" t="str">
        <f t="shared" si="17"/>
        <v>-</v>
      </c>
    </row>
    <row r="1123" spans="11:11" x14ac:dyDescent="0.25">
      <c r="K1123" s="51" t="str">
        <f t="shared" si="17"/>
        <v>-</v>
      </c>
    </row>
    <row r="1124" spans="11:11" x14ac:dyDescent="0.25">
      <c r="K1124" s="51" t="str">
        <f t="shared" si="17"/>
        <v>-</v>
      </c>
    </row>
    <row r="1125" spans="11:11" x14ac:dyDescent="0.25">
      <c r="K1125" s="51" t="str">
        <f t="shared" si="17"/>
        <v>-</v>
      </c>
    </row>
    <row r="1126" spans="11:11" x14ac:dyDescent="0.25">
      <c r="K1126" s="51" t="str">
        <f t="shared" si="17"/>
        <v>-</v>
      </c>
    </row>
    <row r="1127" spans="11:11" x14ac:dyDescent="0.25">
      <c r="K1127" s="51" t="str">
        <f t="shared" si="17"/>
        <v>-</v>
      </c>
    </row>
    <row r="1128" spans="11:11" x14ac:dyDescent="0.25">
      <c r="K1128" s="51" t="str">
        <f t="shared" si="17"/>
        <v>-</v>
      </c>
    </row>
    <row r="1129" spans="11:11" x14ac:dyDescent="0.25">
      <c r="K1129" s="51" t="str">
        <f t="shared" si="17"/>
        <v>-</v>
      </c>
    </row>
    <row r="1130" spans="11:11" x14ac:dyDescent="0.25">
      <c r="K1130" s="51" t="str">
        <f t="shared" si="17"/>
        <v>-</v>
      </c>
    </row>
    <row r="1131" spans="11:11" x14ac:dyDescent="0.25">
      <c r="K1131" s="51" t="str">
        <f t="shared" si="17"/>
        <v>-</v>
      </c>
    </row>
    <row r="1132" spans="11:11" x14ac:dyDescent="0.25">
      <c r="K1132" s="51" t="str">
        <f t="shared" si="17"/>
        <v>-</v>
      </c>
    </row>
    <row r="1133" spans="11:11" x14ac:dyDescent="0.25">
      <c r="K1133" s="51" t="str">
        <f t="shared" si="17"/>
        <v>-</v>
      </c>
    </row>
    <row r="1134" spans="11:11" x14ac:dyDescent="0.25">
      <c r="K1134" s="51" t="str">
        <f t="shared" si="17"/>
        <v>-</v>
      </c>
    </row>
    <row r="1135" spans="11:11" x14ac:dyDescent="0.25">
      <c r="K1135" s="51" t="str">
        <f t="shared" si="17"/>
        <v>-</v>
      </c>
    </row>
    <row r="1136" spans="11:11" x14ac:dyDescent="0.25">
      <c r="K1136" s="51" t="str">
        <f t="shared" si="17"/>
        <v>-</v>
      </c>
    </row>
    <row r="1137" spans="11:11" x14ac:dyDescent="0.25">
      <c r="K1137" s="51" t="str">
        <f t="shared" si="17"/>
        <v>-</v>
      </c>
    </row>
    <row r="1138" spans="11:11" x14ac:dyDescent="0.25">
      <c r="K1138" s="51" t="str">
        <f t="shared" si="17"/>
        <v>-</v>
      </c>
    </row>
    <row r="1139" spans="11:11" x14ac:dyDescent="0.25">
      <c r="K1139" s="51" t="str">
        <f t="shared" si="17"/>
        <v>-</v>
      </c>
    </row>
    <row r="1140" spans="11:11" x14ac:dyDescent="0.25">
      <c r="K1140" s="51" t="str">
        <f t="shared" si="17"/>
        <v>-</v>
      </c>
    </row>
    <row r="1141" spans="11:11" x14ac:dyDescent="0.25">
      <c r="K1141" s="51" t="str">
        <f t="shared" si="17"/>
        <v>-</v>
      </c>
    </row>
    <row r="1142" spans="11:11" x14ac:dyDescent="0.25">
      <c r="K1142" s="51" t="str">
        <f t="shared" si="17"/>
        <v>-</v>
      </c>
    </row>
    <row r="1143" spans="11:11" x14ac:dyDescent="0.25">
      <c r="K1143" s="51" t="str">
        <f t="shared" si="17"/>
        <v>-</v>
      </c>
    </row>
    <row r="1144" spans="11:11" x14ac:dyDescent="0.25">
      <c r="K1144" s="51" t="str">
        <f t="shared" si="17"/>
        <v>-</v>
      </c>
    </row>
    <row r="1145" spans="11:11" x14ac:dyDescent="0.25">
      <c r="K1145" s="51" t="str">
        <f t="shared" si="17"/>
        <v>-</v>
      </c>
    </row>
    <row r="1146" spans="11:11" x14ac:dyDescent="0.25">
      <c r="K1146" s="51" t="str">
        <f t="shared" si="17"/>
        <v>-</v>
      </c>
    </row>
    <row r="1147" spans="11:11" x14ac:dyDescent="0.25">
      <c r="K1147" s="51" t="str">
        <f t="shared" si="17"/>
        <v>-</v>
      </c>
    </row>
    <row r="1148" spans="11:11" x14ac:dyDescent="0.25">
      <c r="K1148" s="51" t="str">
        <f t="shared" si="17"/>
        <v>-</v>
      </c>
    </row>
    <row r="1149" spans="11:11" x14ac:dyDescent="0.25">
      <c r="K1149" s="51" t="str">
        <f t="shared" si="17"/>
        <v>-</v>
      </c>
    </row>
    <row r="1150" spans="11:11" x14ac:dyDescent="0.25">
      <c r="K1150" s="51" t="str">
        <f t="shared" si="17"/>
        <v>-</v>
      </c>
    </row>
    <row r="1151" spans="11:11" x14ac:dyDescent="0.25">
      <c r="K1151" s="51" t="str">
        <f t="shared" si="17"/>
        <v>-</v>
      </c>
    </row>
    <row r="1152" spans="11:11" x14ac:dyDescent="0.25">
      <c r="K1152" s="51" t="str">
        <f t="shared" si="17"/>
        <v>-</v>
      </c>
    </row>
    <row r="1153" spans="11:11" x14ac:dyDescent="0.25">
      <c r="K1153" s="51" t="str">
        <f t="shared" ref="K1153:K1216" si="18">CONCATENATE(H1153,"-",I1153)</f>
        <v>-</v>
      </c>
    </row>
    <row r="1154" spans="11:11" x14ac:dyDescent="0.25">
      <c r="K1154" s="51" t="str">
        <f t="shared" si="18"/>
        <v>-</v>
      </c>
    </row>
    <row r="1155" spans="11:11" x14ac:dyDescent="0.25">
      <c r="K1155" s="51" t="str">
        <f t="shared" si="18"/>
        <v>-</v>
      </c>
    </row>
    <row r="1156" spans="11:11" x14ac:dyDescent="0.25">
      <c r="K1156" s="51" t="str">
        <f t="shared" si="18"/>
        <v>-</v>
      </c>
    </row>
    <row r="1157" spans="11:11" x14ac:dyDescent="0.25">
      <c r="K1157" s="51" t="str">
        <f t="shared" si="18"/>
        <v>-</v>
      </c>
    </row>
    <row r="1158" spans="11:11" x14ac:dyDescent="0.25">
      <c r="K1158" s="51" t="str">
        <f t="shared" si="18"/>
        <v>-</v>
      </c>
    </row>
    <row r="1159" spans="11:11" x14ac:dyDescent="0.25">
      <c r="K1159" s="51" t="str">
        <f t="shared" si="18"/>
        <v>-</v>
      </c>
    </row>
    <row r="1160" spans="11:11" x14ac:dyDescent="0.25">
      <c r="K1160" s="51" t="str">
        <f t="shared" si="18"/>
        <v>-</v>
      </c>
    </row>
    <row r="1161" spans="11:11" x14ac:dyDescent="0.25">
      <c r="K1161" s="51" t="str">
        <f t="shared" si="18"/>
        <v>-</v>
      </c>
    </row>
    <row r="1162" spans="11:11" x14ac:dyDescent="0.25">
      <c r="K1162" s="51" t="str">
        <f t="shared" si="18"/>
        <v>-</v>
      </c>
    </row>
    <row r="1163" spans="11:11" x14ac:dyDescent="0.25">
      <c r="K1163" s="51" t="str">
        <f t="shared" si="18"/>
        <v>-</v>
      </c>
    </row>
    <row r="1164" spans="11:11" x14ac:dyDescent="0.25">
      <c r="K1164" s="51" t="str">
        <f t="shared" si="18"/>
        <v>-</v>
      </c>
    </row>
    <row r="1165" spans="11:11" x14ac:dyDescent="0.25">
      <c r="K1165" s="51" t="str">
        <f t="shared" si="18"/>
        <v>-</v>
      </c>
    </row>
    <row r="1166" spans="11:11" x14ac:dyDescent="0.25">
      <c r="K1166" s="51" t="str">
        <f t="shared" si="18"/>
        <v>-</v>
      </c>
    </row>
    <row r="1167" spans="11:11" x14ac:dyDescent="0.25">
      <c r="K1167" s="51" t="str">
        <f t="shared" si="18"/>
        <v>-</v>
      </c>
    </row>
    <row r="1168" spans="11:11" x14ac:dyDescent="0.25">
      <c r="K1168" s="51" t="str">
        <f t="shared" si="18"/>
        <v>-</v>
      </c>
    </row>
    <row r="1169" spans="11:11" x14ac:dyDescent="0.25">
      <c r="K1169" s="51" t="str">
        <f t="shared" si="18"/>
        <v>-</v>
      </c>
    </row>
    <row r="1170" spans="11:11" x14ac:dyDescent="0.25">
      <c r="K1170" s="51" t="str">
        <f t="shared" si="18"/>
        <v>-</v>
      </c>
    </row>
    <row r="1171" spans="11:11" x14ac:dyDescent="0.25">
      <c r="K1171" s="51" t="str">
        <f t="shared" si="18"/>
        <v>-</v>
      </c>
    </row>
    <row r="1172" spans="11:11" x14ac:dyDescent="0.25">
      <c r="K1172" s="51" t="str">
        <f t="shared" si="18"/>
        <v>-</v>
      </c>
    </row>
    <row r="1173" spans="11:11" x14ac:dyDescent="0.25">
      <c r="K1173" s="51" t="str">
        <f t="shared" si="18"/>
        <v>-</v>
      </c>
    </row>
    <row r="1174" spans="11:11" x14ac:dyDescent="0.25">
      <c r="K1174" s="51" t="str">
        <f t="shared" si="18"/>
        <v>-</v>
      </c>
    </row>
    <row r="1175" spans="11:11" x14ac:dyDescent="0.25">
      <c r="K1175" s="51" t="str">
        <f t="shared" si="18"/>
        <v>-</v>
      </c>
    </row>
    <row r="1176" spans="11:11" x14ac:dyDescent="0.25">
      <c r="K1176" s="51" t="str">
        <f t="shared" si="18"/>
        <v>-</v>
      </c>
    </row>
    <row r="1177" spans="11:11" x14ac:dyDescent="0.25">
      <c r="K1177" s="51" t="str">
        <f t="shared" si="18"/>
        <v>-</v>
      </c>
    </row>
    <row r="1178" spans="11:11" x14ac:dyDescent="0.25">
      <c r="K1178" s="51" t="str">
        <f t="shared" si="18"/>
        <v>-</v>
      </c>
    </row>
    <row r="1179" spans="11:11" x14ac:dyDescent="0.25">
      <c r="K1179" s="51" t="str">
        <f t="shared" si="18"/>
        <v>-</v>
      </c>
    </row>
    <row r="1180" spans="11:11" x14ac:dyDescent="0.25">
      <c r="K1180" s="51" t="str">
        <f t="shared" si="18"/>
        <v>-</v>
      </c>
    </row>
    <row r="1181" spans="11:11" x14ac:dyDescent="0.25">
      <c r="K1181" s="51" t="str">
        <f t="shared" si="18"/>
        <v>-</v>
      </c>
    </row>
    <row r="1182" spans="11:11" x14ac:dyDescent="0.25">
      <c r="K1182" s="51" t="str">
        <f t="shared" si="18"/>
        <v>-</v>
      </c>
    </row>
    <row r="1183" spans="11:11" x14ac:dyDescent="0.25">
      <c r="K1183" s="51" t="str">
        <f t="shared" si="18"/>
        <v>-</v>
      </c>
    </row>
    <row r="1184" spans="11:11" x14ac:dyDescent="0.25">
      <c r="K1184" s="51" t="str">
        <f t="shared" si="18"/>
        <v>-</v>
      </c>
    </row>
    <row r="1185" spans="11:11" x14ac:dyDescent="0.25">
      <c r="K1185" s="51" t="str">
        <f t="shared" si="18"/>
        <v>-</v>
      </c>
    </row>
    <row r="1186" spans="11:11" x14ac:dyDescent="0.25">
      <c r="K1186" s="51" t="str">
        <f t="shared" si="18"/>
        <v>-</v>
      </c>
    </row>
    <row r="1187" spans="11:11" x14ac:dyDescent="0.25">
      <c r="K1187" s="51" t="str">
        <f t="shared" si="18"/>
        <v>-</v>
      </c>
    </row>
    <row r="1188" spans="11:11" x14ac:dyDescent="0.25">
      <c r="K1188" s="51" t="str">
        <f t="shared" si="18"/>
        <v>-</v>
      </c>
    </row>
    <row r="1189" spans="11:11" x14ac:dyDescent="0.25">
      <c r="K1189" s="51" t="str">
        <f t="shared" si="18"/>
        <v>-</v>
      </c>
    </row>
    <row r="1190" spans="11:11" x14ac:dyDescent="0.25">
      <c r="K1190" s="51" t="str">
        <f t="shared" si="18"/>
        <v>-</v>
      </c>
    </row>
    <row r="1191" spans="11:11" x14ac:dyDescent="0.25">
      <c r="K1191" s="51" t="str">
        <f t="shared" si="18"/>
        <v>-</v>
      </c>
    </row>
    <row r="1192" spans="11:11" x14ac:dyDescent="0.25">
      <c r="K1192" s="51" t="str">
        <f t="shared" si="18"/>
        <v>-</v>
      </c>
    </row>
    <row r="1193" spans="11:11" x14ac:dyDescent="0.25">
      <c r="K1193" s="51" t="str">
        <f t="shared" si="18"/>
        <v>-</v>
      </c>
    </row>
    <row r="1194" spans="11:11" x14ac:dyDescent="0.25">
      <c r="K1194" s="51" t="str">
        <f t="shared" si="18"/>
        <v>-</v>
      </c>
    </row>
    <row r="1195" spans="11:11" x14ac:dyDescent="0.25">
      <c r="K1195" s="51" t="str">
        <f t="shared" si="18"/>
        <v>-</v>
      </c>
    </row>
    <row r="1196" spans="11:11" x14ac:dyDescent="0.25">
      <c r="K1196" s="51" t="str">
        <f t="shared" si="18"/>
        <v>-</v>
      </c>
    </row>
    <row r="1197" spans="11:11" x14ac:dyDescent="0.25">
      <c r="K1197" s="51" t="str">
        <f t="shared" si="18"/>
        <v>-</v>
      </c>
    </row>
    <row r="1198" spans="11:11" x14ac:dyDescent="0.25">
      <c r="K1198" s="51" t="str">
        <f t="shared" si="18"/>
        <v>-</v>
      </c>
    </row>
    <row r="1199" spans="11:11" x14ac:dyDescent="0.25">
      <c r="K1199" s="51" t="str">
        <f t="shared" si="18"/>
        <v>-</v>
      </c>
    </row>
    <row r="1200" spans="11:11" x14ac:dyDescent="0.25">
      <c r="K1200" s="51" t="str">
        <f t="shared" si="18"/>
        <v>-</v>
      </c>
    </row>
    <row r="1201" spans="11:11" x14ac:dyDescent="0.25">
      <c r="K1201" s="51" t="str">
        <f t="shared" si="18"/>
        <v>-</v>
      </c>
    </row>
    <row r="1202" spans="11:11" x14ac:dyDescent="0.25">
      <c r="K1202" s="51" t="str">
        <f t="shared" si="18"/>
        <v>-</v>
      </c>
    </row>
    <row r="1203" spans="11:11" x14ac:dyDescent="0.25">
      <c r="K1203" s="51" t="str">
        <f t="shared" si="18"/>
        <v>-</v>
      </c>
    </row>
    <row r="1204" spans="11:11" x14ac:dyDescent="0.25">
      <c r="K1204" s="51" t="str">
        <f t="shared" si="18"/>
        <v>-</v>
      </c>
    </row>
    <row r="1205" spans="11:11" x14ac:dyDescent="0.25">
      <c r="K1205" s="51" t="str">
        <f t="shared" si="18"/>
        <v>-</v>
      </c>
    </row>
    <row r="1206" spans="11:11" x14ac:dyDescent="0.25">
      <c r="K1206" s="51" t="str">
        <f t="shared" si="18"/>
        <v>-</v>
      </c>
    </row>
    <row r="1207" spans="11:11" x14ac:dyDescent="0.25">
      <c r="K1207" s="51" t="str">
        <f t="shared" si="18"/>
        <v>-</v>
      </c>
    </row>
    <row r="1208" spans="11:11" x14ac:dyDescent="0.25">
      <c r="K1208" s="51" t="str">
        <f t="shared" si="18"/>
        <v>-</v>
      </c>
    </row>
    <row r="1209" spans="11:11" x14ac:dyDescent="0.25">
      <c r="K1209" s="51" t="str">
        <f t="shared" si="18"/>
        <v>-</v>
      </c>
    </row>
    <row r="1210" spans="11:11" x14ac:dyDescent="0.25">
      <c r="K1210" s="51" t="str">
        <f t="shared" si="18"/>
        <v>-</v>
      </c>
    </row>
    <row r="1211" spans="11:11" x14ac:dyDescent="0.25">
      <c r="K1211" s="51" t="str">
        <f t="shared" si="18"/>
        <v>-</v>
      </c>
    </row>
    <row r="1212" spans="11:11" x14ac:dyDescent="0.25">
      <c r="K1212" s="51" t="str">
        <f t="shared" si="18"/>
        <v>-</v>
      </c>
    </row>
    <row r="1213" spans="11:11" x14ac:dyDescent="0.25">
      <c r="K1213" s="51" t="str">
        <f t="shared" si="18"/>
        <v>-</v>
      </c>
    </row>
    <row r="1214" spans="11:11" x14ac:dyDescent="0.25">
      <c r="K1214" s="51" t="str">
        <f t="shared" si="18"/>
        <v>-</v>
      </c>
    </row>
    <row r="1215" spans="11:11" x14ac:dyDescent="0.25">
      <c r="K1215" s="51" t="str">
        <f t="shared" si="18"/>
        <v>-</v>
      </c>
    </row>
    <row r="1216" spans="11:11" x14ac:dyDescent="0.25">
      <c r="K1216" s="51" t="str">
        <f t="shared" si="18"/>
        <v>-</v>
      </c>
    </row>
    <row r="1217" spans="11:11" x14ac:dyDescent="0.25">
      <c r="K1217" s="51" t="str">
        <f t="shared" ref="K1217:K1280" si="19">CONCATENATE(H1217,"-",I1217)</f>
        <v>-</v>
      </c>
    </row>
    <row r="1218" spans="11:11" x14ac:dyDescent="0.25">
      <c r="K1218" s="51" t="str">
        <f t="shared" si="19"/>
        <v>-</v>
      </c>
    </row>
    <row r="1219" spans="11:11" x14ac:dyDescent="0.25">
      <c r="K1219" s="51" t="str">
        <f t="shared" si="19"/>
        <v>-</v>
      </c>
    </row>
    <row r="1220" spans="11:11" x14ac:dyDescent="0.25">
      <c r="K1220" s="51" t="str">
        <f t="shared" si="19"/>
        <v>-</v>
      </c>
    </row>
    <row r="1221" spans="11:11" x14ac:dyDescent="0.25">
      <c r="K1221" s="51" t="str">
        <f t="shared" si="19"/>
        <v>-</v>
      </c>
    </row>
    <row r="1222" spans="11:11" x14ac:dyDescent="0.25">
      <c r="K1222" s="51" t="str">
        <f t="shared" si="19"/>
        <v>-</v>
      </c>
    </row>
    <row r="1223" spans="11:11" x14ac:dyDescent="0.25">
      <c r="K1223" s="51" t="str">
        <f t="shared" si="19"/>
        <v>-</v>
      </c>
    </row>
    <row r="1224" spans="11:11" x14ac:dyDescent="0.25">
      <c r="K1224" s="51" t="str">
        <f t="shared" si="19"/>
        <v>-</v>
      </c>
    </row>
    <row r="1225" spans="11:11" x14ac:dyDescent="0.25">
      <c r="K1225" s="51" t="str">
        <f t="shared" si="19"/>
        <v>-</v>
      </c>
    </row>
    <row r="1226" spans="11:11" x14ac:dyDescent="0.25">
      <c r="K1226" s="51" t="str">
        <f t="shared" si="19"/>
        <v>-</v>
      </c>
    </row>
    <row r="1227" spans="11:11" x14ac:dyDescent="0.25">
      <c r="K1227" s="51" t="str">
        <f t="shared" si="19"/>
        <v>-</v>
      </c>
    </row>
    <row r="1228" spans="11:11" x14ac:dyDescent="0.25">
      <c r="K1228" s="51" t="str">
        <f t="shared" si="19"/>
        <v>-</v>
      </c>
    </row>
    <row r="1229" spans="11:11" x14ac:dyDescent="0.25">
      <c r="K1229" s="51" t="str">
        <f t="shared" si="19"/>
        <v>-</v>
      </c>
    </row>
    <row r="1230" spans="11:11" x14ac:dyDescent="0.25">
      <c r="K1230" s="51" t="str">
        <f t="shared" si="19"/>
        <v>-</v>
      </c>
    </row>
    <row r="1231" spans="11:11" x14ac:dyDescent="0.25">
      <c r="K1231" s="51" t="str">
        <f t="shared" si="19"/>
        <v>-</v>
      </c>
    </row>
    <row r="1232" spans="11:11" x14ac:dyDescent="0.25">
      <c r="K1232" s="51" t="str">
        <f t="shared" si="19"/>
        <v>-</v>
      </c>
    </row>
    <row r="1233" spans="11:11" x14ac:dyDescent="0.25">
      <c r="K1233" s="51" t="str">
        <f t="shared" si="19"/>
        <v>-</v>
      </c>
    </row>
    <row r="1234" spans="11:11" x14ac:dyDescent="0.25">
      <c r="K1234" s="51" t="str">
        <f t="shared" si="19"/>
        <v>-</v>
      </c>
    </row>
    <row r="1235" spans="11:11" x14ac:dyDescent="0.25">
      <c r="K1235" s="51" t="str">
        <f t="shared" si="19"/>
        <v>-</v>
      </c>
    </row>
    <row r="1236" spans="11:11" x14ac:dyDescent="0.25">
      <c r="K1236" s="51" t="str">
        <f t="shared" si="19"/>
        <v>-</v>
      </c>
    </row>
    <row r="1237" spans="11:11" x14ac:dyDescent="0.25">
      <c r="K1237" s="51" t="str">
        <f t="shared" si="19"/>
        <v>-</v>
      </c>
    </row>
    <row r="1238" spans="11:11" x14ac:dyDescent="0.25">
      <c r="K1238" s="51" t="str">
        <f t="shared" si="19"/>
        <v>-</v>
      </c>
    </row>
    <row r="1239" spans="11:11" x14ac:dyDescent="0.25">
      <c r="K1239" s="51" t="str">
        <f t="shared" si="19"/>
        <v>-</v>
      </c>
    </row>
    <row r="1240" spans="11:11" x14ac:dyDescent="0.25">
      <c r="K1240" s="51" t="str">
        <f t="shared" si="19"/>
        <v>-</v>
      </c>
    </row>
    <row r="1241" spans="11:11" x14ac:dyDescent="0.25">
      <c r="K1241" s="51" t="str">
        <f t="shared" si="19"/>
        <v>-</v>
      </c>
    </row>
    <row r="1242" spans="11:11" x14ac:dyDescent="0.25">
      <c r="K1242" s="51" t="str">
        <f t="shared" si="19"/>
        <v>-</v>
      </c>
    </row>
    <row r="1243" spans="11:11" x14ac:dyDescent="0.25">
      <c r="K1243" s="51" t="str">
        <f t="shared" si="19"/>
        <v>-</v>
      </c>
    </row>
    <row r="1244" spans="11:11" x14ac:dyDescent="0.25">
      <c r="K1244" s="51" t="str">
        <f t="shared" si="19"/>
        <v>-</v>
      </c>
    </row>
    <row r="1245" spans="11:11" x14ac:dyDescent="0.25">
      <c r="K1245" s="51" t="str">
        <f t="shared" si="19"/>
        <v>-</v>
      </c>
    </row>
    <row r="1246" spans="11:11" x14ac:dyDescent="0.25">
      <c r="K1246" s="51" t="str">
        <f t="shared" si="19"/>
        <v>-</v>
      </c>
    </row>
    <row r="1247" spans="11:11" x14ac:dyDescent="0.25">
      <c r="K1247" s="51" t="str">
        <f t="shared" si="19"/>
        <v>-</v>
      </c>
    </row>
    <row r="1248" spans="11:11" x14ac:dyDescent="0.25">
      <c r="K1248" s="51" t="str">
        <f t="shared" si="19"/>
        <v>-</v>
      </c>
    </row>
    <row r="1249" spans="11:11" x14ac:dyDescent="0.25">
      <c r="K1249" s="51" t="str">
        <f t="shared" si="19"/>
        <v>-</v>
      </c>
    </row>
    <row r="1250" spans="11:11" x14ac:dyDescent="0.25">
      <c r="K1250" s="51" t="str">
        <f t="shared" si="19"/>
        <v>-</v>
      </c>
    </row>
    <row r="1251" spans="11:11" x14ac:dyDescent="0.25">
      <c r="K1251" s="51" t="str">
        <f t="shared" si="19"/>
        <v>-</v>
      </c>
    </row>
    <row r="1252" spans="11:11" x14ac:dyDescent="0.25">
      <c r="K1252" s="51" t="str">
        <f t="shared" si="19"/>
        <v>-</v>
      </c>
    </row>
    <row r="1253" spans="11:11" x14ac:dyDescent="0.25">
      <c r="K1253" s="51" t="str">
        <f t="shared" si="19"/>
        <v>-</v>
      </c>
    </row>
    <row r="1254" spans="11:11" x14ac:dyDescent="0.25">
      <c r="K1254" s="51" t="str">
        <f t="shared" si="19"/>
        <v>-</v>
      </c>
    </row>
    <row r="1255" spans="11:11" x14ac:dyDescent="0.25">
      <c r="K1255" s="51" t="str">
        <f t="shared" si="19"/>
        <v>-</v>
      </c>
    </row>
    <row r="1256" spans="11:11" x14ac:dyDescent="0.25">
      <c r="K1256" s="51" t="str">
        <f t="shared" si="19"/>
        <v>-</v>
      </c>
    </row>
    <row r="1257" spans="11:11" x14ac:dyDescent="0.25">
      <c r="K1257" s="51" t="str">
        <f t="shared" si="19"/>
        <v>-</v>
      </c>
    </row>
    <row r="1258" spans="11:11" x14ac:dyDescent="0.25">
      <c r="K1258" s="51" t="str">
        <f t="shared" si="19"/>
        <v>-</v>
      </c>
    </row>
    <row r="1259" spans="11:11" x14ac:dyDescent="0.25">
      <c r="K1259" s="51" t="str">
        <f t="shared" si="19"/>
        <v>-</v>
      </c>
    </row>
    <row r="1260" spans="11:11" x14ac:dyDescent="0.25">
      <c r="K1260" s="51" t="str">
        <f t="shared" si="19"/>
        <v>-</v>
      </c>
    </row>
    <row r="1261" spans="11:11" x14ac:dyDescent="0.25">
      <c r="K1261" s="51" t="str">
        <f t="shared" si="19"/>
        <v>-</v>
      </c>
    </row>
    <row r="1262" spans="11:11" x14ac:dyDescent="0.25">
      <c r="K1262" s="51" t="str">
        <f t="shared" si="19"/>
        <v>-</v>
      </c>
    </row>
    <row r="1263" spans="11:11" x14ac:dyDescent="0.25">
      <c r="K1263" s="51" t="str">
        <f t="shared" si="19"/>
        <v>-</v>
      </c>
    </row>
    <row r="1264" spans="11:11" x14ac:dyDescent="0.25">
      <c r="K1264" s="51" t="str">
        <f t="shared" si="19"/>
        <v>-</v>
      </c>
    </row>
    <row r="1265" spans="11:11" x14ac:dyDescent="0.25">
      <c r="K1265" s="51" t="str">
        <f t="shared" si="19"/>
        <v>-</v>
      </c>
    </row>
    <row r="1266" spans="11:11" x14ac:dyDescent="0.25">
      <c r="K1266" s="51" t="str">
        <f t="shared" si="19"/>
        <v>-</v>
      </c>
    </row>
    <row r="1267" spans="11:11" x14ac:dyDescent="0.25">
      <c r="K1267" s="51" t="str">
        <f t="shared" si="19"/>
        <v>-</v>
      </c>
    </row>
    <row r="1268" spans="11:11" x14ac:dyDescent="0.25">
      <c r="K1268" s="51" t="str">
        <f t="shared" si="19"/>
        <v>-</v>
      </c>
    </row>
    <row r="1269" spans="11:11" x14ac:dyDescent="0.25">
      <c r="K1269" s="51" t="str">
        <f t="shared" si="19"/>
        <v>-</v>
      </c>
    </row>
    <row r="1270" spans="11:11" x14ac:dyDescent="0.25">
      <c r="K1270" s="51" t="str">
        <f t="shared" si="19"/>
        <v>-</v>
      </c>
    </row>
    <row r="1271" spans="11:11" x14ac:dyDescent="0.25">
      <c r="K1271" s="51" t="str">
        <f t="shared" si="19"/>
        <v>-</v>
      </c>
    </row>
    <row r="1272" spans="11:11" x14ac:dyDescent="0.25">
      <c r="K1272" s="51" t="str">
        <f t="shared" si="19"/>
        <v>-</v>
      </c>
    </row>
    <row r="1273" spans="11:11" x14ac:dyDescent="0.25">
      <c r="K1273" s="51" t="str">
        <f t="shared" si="19"/>
        <v>-</v>
      </c>
    </row>
    <row r="1274" spans="11:11" x14ac:dyDescent="0.25">
      <c r="K1274" s="51" t="str">
        <f t="shared" si="19"/>
        <v>-</v>
      </c>
    </row>
    <row r="1275" spans="11:11" x14ac:dyDescent="0.25">
      <c r="K1275" s="51" t="str">
        <f t="shared" si="19"/>
        <v>-</v>
      </c>
    </row>
    <row r="1276" spans="11:11" x14ac:dyDescent="0.25">
      <c r="K1276" s="51" t="str">
        <f t="shared" si="19"/>
        <v>-</v>
      </c>
    </row>
    <row r="1277" spans="11:11" x14ac:dyDescent="0.25">
      <c r="K1277" s="51" t="str">
        <f t="shared" si="19"/>
        <v>-</v>
      </c>
    </row>
    <row r="1278" spans="11:11" x14ac:dyDescent="0.25">
      <c r="K1278" s="51" t="str">
        <f t="shared" si="19"/>
        <v>-</v>
      </c>
    </row>
    <row r="1279" spans="11:11" x14ac:dyDescent="0.25">
      <c r="K1279" s="51" t="str">
        <f t="shared" si="19"/>
        <v>-</v>
      </c>
    </row>
    <row r="1280" spans="11:11" x14ac:dyDescent="0.25">
      <c r="K1280" s="51" t="str">
        <f t="shared" si="19"/>
        <v>-</v>
      </c>
    </row>
    <row r="1281" spans="11:11" x14ac:dyDescent="0.25">
      <c r="K1281" s="51" t="str">
        <f t="shared" ref="K1281:K1344" si="20">CONCATENATE(H1281,"-",I1281)</f>
        <v>-</v>
      </c>
    </row>
    <row r="1282" spans="11:11" x14ac:dyDescent="0.25">
      <c r="K1282" s="51" t="str">
        <f t="shared" si="20"/>
        <v>-</v>
      </c>
    </row>
    <row r="1283" spans="11:11" x14ac:dyDescent="0.25">
      <c r="K1283" s="51" t="str">
        <f t="shared" si="20"/>
        <v>-</v>
      </c>
    </row>
    <row r="1284" spans="11:11" x14ac:dyDescent="0.25">
      <c r="K1284" s="51" t="str">
        <f t="shared" si="20"/>
        <v>-</v>
      </c>
    </row>
    <row r="1285" spans="11:11" x14ac:dyDescent="0.25">
      <c r="K1285" s="51" t="str">
        <f t="shared" si="20"/>
        <v>-</v>
      </c>
    </row>
    <row r="1286" spans="11:11" x14ac:dyDescent="0.25">
      <c r="K1286" s="51" t="str">
        <f t="shared" si="20"/>
        <v>-</v>
      </c>
    </row>
    <row r="1287" spans="11:11" x14ac:dyDescent="0.25">
      <c r="K1287" s="51" t="str">
        <f t="shared" si="20"/>
        <v>-</v>
      </c>
    </row>
    <row r="1288" spans="11:11" x14ac:dyDescent="0.25">
      <c r="K1288" s="51" t="str">
        <f t="shared" si="20"/>
        <v>-</v>
      </c>
    </row>
    <row r="1289" spans="11:11" x14ac:dyDescent="0.25">
      <c r="K1289" s="51" t="str">
        <f t="shared" si="20"/>
        <v>-</v>
      </c>
    </row>
    <row r="1290" spans="11:11" x14ac:dyDescent="0.25">
      <c r="K1290" s="51" t="str">
        <f t="shared" si="20"/>
        <v>-</v>
      </c>
    </row>
    <row r="1291" spans="11:11" x14ac:dyDescent="0.25">
      <c r="K1291" s="51" t="str">
        <f t="shared" si="20"/>
        <v>-</v>
      </c>
    </row>
    <row r="1292" spans="11:11" x14ac:dyDescent="0.25">
      <c r="K1292" s="51" t="str">
        <f t="shared" si="20"/>
        <v>-</v>
      </c>
    </row>
    <row r="1293" spans="11:11" x14ac:dyDescent="0.25">
      <c r="K1293" s="51" t="str">
        <f t="shared" si="20"/>
        <v>-</v>
      </c>
    </row>
    <row r="1294" spans="11:11" x14ac:dyDescent="0.25">
      <c r="K1294" s="51" t="str">
        <f t="shared" si="20"/>
        <v>-</v>
      </c>
    </row>
    <row r="1295" spans="11:11" x14ac:dyDescent="0.25">
      <c r="K1295" s="51" t="str">
        <f t="shared" si="20"/>
        <v>-</v>
      </c>
    </row>
    <row r="1296" spans="11:11" x14ac:dyDescent="0.25">
      <c r="K1296" s="51" t="str">
        <f t="shared" si="20"/>
        <v>-</v>
      </c>
    </row>
    <row r="1297" spans="11:11" x14ac:dyDescent="0.25">
      <c r="K1297" s="51" t="str">
        <f t="shared" si="20"/>
        <v>-</v>
      </c>
    </row>
    <row r="1298" spans="11:11" x14ac:dyDescent="0.25">
      <c r="K1298" s="51" t="str">
        <f t="shared" si="20"/>
        <v>-</v>
      </c>
    </row>
    <row r="1299" spans="11:11" x14ac:dyDescent="0.25">
      <c r="K1299" s="51" t="str">
        <f t="shared" si="20"/>
        <v>-</v>
      </c>
    </row>
    <row r="1300" spans="11:11" x14ac:dyDescent="0.25">
      <c r="K1300" s="51" t="str">
        <f t="shared" si="20"/>
        <v>-</v>
      </c>
    </row>
    <row r="1301" spans="11:11" x14ac:dyDescent="0.25">
      <c r="K1301" s="51" t="str">
        <f t="shared" si="20"/>
        <v>-</v>
      </c>
    </row>
    <row r="1302" spans="11:11" x14ac:dyDescent="0.25">
      <c r="K1302" s="51" t="str">
        <f t="shared" si="20"/>
        <v>-</v>
      </c>
    </row>
    <row r="1303" spans="11:11" x14ac:dyDescent="0.25">
      <c r="K1303" s="51" t="str">
        <f t="shared" si="20"/>
        <v>-</v>
      </c>
    </row>
    <row r="1304" spans="11:11" x14ac:dyDescent="0.25">
      <c r="K1304" s="51" t="str">
        <f t="shared" si="20"/>
        <v>-</v>
      </c>
    </row>
    <row r="1305" spans="11:11" x14ac:dyDescent="0.25">
      <c r="K1305" s="51" t="str">
        <f t="shared" si="20"/>
        <v>-</v>
      </c>
    </row>
    <row r="1306" spans="11:11" x14ac:dyDescent="0.25">
      <c r="K1306" s="51" t="str">
        <f t="shared" si="20"/>
        <v>-</v>
      </c>
    </row>
    <row r="1307" spans="11:11" x14ac:dyDescent="0.25">
      <c r="K1307" s="51" t="str">
        <f t="shared" si="20"/>
        <v>-</v>
      </c>
    </row>
    <row r="1308" spans="11:11" x14ac:dyDescent="0.25">
      <c r="K1308" s="51" t="str">
        <f t="shared" si="20"/>
        <v>-</v>
      </c>
    </row>
    <row r="1309" spans="11:11" x14ac:dyDescent="0.25">
      <c r="K1309" s="51" t="str">
        <f t="shared" si="20"/>
        <v>-</v>
      </c>
    </row>
    <row r="1310" spans="11:11" x14ac:dyDescent="0.25">
      <c r="K1310" s="51" t="str">
        <f t="shared" si="20"/>
        <v>-</v>
      </c>
    </row>
    <row r="1311" spans="11:11" x14ac:dyDescent="0.25">
      <c r="K1311" s="51" t="str">
        <f t="shared" si="20"/>
        <v>-</v>
      </c>
    </row>
    <row r="1312" spans="11:11" x14ac:dyDescent="0.25">
      <c r="K1312" s="51" t="str">
        <f t="shared" si="20"/>
        <v>-</v>
      </c>
    </row>
    <row r="1313" spans="11:11" x14ac:dyDescent="0.25">
      <c r="K1313" s="51" t="str">
        <f t="shared" si="20"/>
        <v>-</v>
      </c>
    </row>
    <row r="1314" spans="11:11" x14ac:dyDescent="0.25">
      <c r="K1314" s="51" t="str">
        <f t="shared" si="20"/>
        <v>-</v>
      </c>
    </row>
    <row r="1315" spans="11:11" x14ac:dyDescent="0.25">
      <c r="K1315" s="51" t="str">
        <f t="shared" si="20"/>
        <v>-</v>
      </c>
    </row>
    <row r="1316" spans="11:11" x14ac:dyDescent="0.25">
      <c r="K1316" s="51" t="str">
        <f t="shared" si="20"/>
        <v>-</v>
      </c>
    </row>
    <row r="1317" spans="11:11" x14ac:dyDescent="0.25">
      <c r="K1317" s="51" t="str">
        <f t="shared" si="20"/>
        <v>-</v>
      </c>
    </row>
    <row r="1318" spans="11:11" x14ac:dyDescent="0.25">
      <c r="K1318" s="51" t="str">
        <f t="shared" si="20"/>
        <v>-</v>
      </c>
    </row>
    <row r="1319" spans="11:11" x14ac:dyDescent="0.25">
      <c r="K1319" s="51" t="str">
        <f t="shared" si="20"/>
        <v>-</v>
      </c>
    </row>
    <row r="1320" spans="11:11" x14ac:dyDescent="0.25">
      <c r="K1320" s="51" t="str">
        <f t="shared" si="20"/>
        <v>-</v>
      </c>
    </row>
    <row r="1321" spans="11:11" x14ac:dyDescent="0.25">
      <c r="K1321" s="51" t="str">
        <f t="shared" si="20"/>
        <v>-</v>
      </c>
    </row>
    <row r="1322" spans="11:11" x14ac:dyDescent="0.25">
      <c r="K1322" s="51" t="str">
        <f t="shared" si="20"/>
        <v>-</v>
      </c>
    </row>
    <row r="1323" spans="11:11" x14ac:dyDescent="0.25">
      <c r="K1323" s="51" t="str">
        <f t="shared" si="20"/>
        <v>-</v>
      </c>
    </row>
    <row r="1324" spans="11:11" x14ac:dyDescent="0.25">
      <c r="K1324" s="51" t="str">
        <f t="shared" si="20"/>
        <v>-</v>
      </c>
    </row>
    <row r="1325" spans="11:11" x14ac:dyDescent="0.25">
      <c r="K1325" s="51" t="str">
        <f t="shared" si="20"/>
        <v>-</v>
      </c>
    </row>
    <row r="1326" spans="11:11" x14ac:dyDescent="0.25">
      <c r="K1326" s="51" t="str">
        <f t="shared" si="20"/>
        <v>-</v>
      </c>
    </row>
    <row r="1327" spans="11:11" x14ac:dyDescent="0.25">
      <c r="K1327" s="51" t="str">
        <f t="shared" si="20"/>
        <v>-</v>
      </c>
    </row>
    <row r="1328" spans="11:11" x14ac:dyDescent="0.25">
      <c r="K1328" s="51" t="str">
        <f t="shared" si="20"/>
        <v>-</v>
      </c>
    </row>
    <row r="1329" spans="11:11" x14ac:dyDescent="0.25">
      <c r="K1329" s="51" t="str">
        <f t="shared" si="20"/>
        <v>-</v>
      </c>
    </row>
    <row r="1330" spans="11:11" x14ac:dyDescent="0.25">
      <c r="K1330" s="51" t="str">
        <f t="shared" si="20"/>
        <v>-</v>
      </c>
    </row>
    <row r="1331" spans="11:11" x14ac:dyDescent="0.25">
      <c r="K1331" s="51" t="str">
        <f t="shared" si="20"/>
        <v>-</v>
      </c>
    </row>
    <row r="1332" spans="11:11" x14ac:dyDescent="0.25">
      <c r="K1332" s="51" t="str">
        <f t="shared" si="20"/>
        <v>-</v>
      </c>
    </row>
    <row r="1333" spans="11:11" x14ac:dyDescent="0.25">
      <c r="K1333" s="51" t="str">
        <f t="shared" si="20"/>
        <v>-</v>
      </c>
    </row>
    <row r="1334" spans="11:11" x14ac:dyDescent="0.25">
      <c r="K1334" s="51" t="str">
        <f t="shared" si="20"/>
        <v>-</v>
      </c>
    </row>
    <row r="1335" spans="11:11" x14ac:dyDescent="0.25">
      <c r="K1335" s="51" t="str">
        <f t="shared" si="20"/>
        <v>-</v>
      </c>
    </row>
    <row r="1336" spans="11:11" x14ac:dyDescent="0.25">
      <c r="K1336" s="51" t="str">
        <f t="shared" si="20"/>
        <v>-</v>
      </c>
    </row>
    <row r="1337" spans="11:11" x14ac:dyDescent="0.25">
      <c r="K1337" s="51" t="str">
        <f t="shared" si="20"/>
        <v>-</v>
      </c>
    </row>
    <row r="1338" spans="11:11" x14ac:dyDescent="0.25">
      <c r="K1338" s="51" t="str">
        <f t="shared" si="20"/>
        <v>-</v>
      </c>
    </row>
    <row r="1339" spans="11:11" x14ac:dyDescent="0.25">
      <c r="K1339" s="51" t="str">
        <f t="shared" si="20"/>
        <v>-</v>
      </c>
    </row>
    <row r="1340" spans="11:11" x14ac:dyDescent="0.25">
      <c r="K1340" s="51" t="str">
        <f t="shared" si="20"/>
        <v>-</v>
      </c>
    </row>
    <row r="1341" spans="11:11" x14ac:dyDescent="0.25">
      <c r="K1341" s="51" t="str">
        <f t="shared" si="20"/>
        <v>-</v>
      </c>
    </row>
    <row r="1342" spans="11:11" x14ac:dyDescent="0.25">
      <c r="K1342" s="51" t="str">
        <f t="shared" si="20"/>
        <v>-</v>
      </c>
    </row>
    <row r="1343" spans="11:11" x14ac:dyDescent="0.25">
      <c r="K1343" s="51" t="str">
        <f t="shared" si="20"/>
        <v>-</v>
      </c>
    </row>
    <row r="1344" spans="11:11" x14ac:dyDescent="0.25">
      <c r="K1344" s="51" t="str">
        <f t="shared" si="20"/>
        <v>-</v>
      </c>
    </row>
    <row r="1345" spans="11:11" x14ac:dyDescent="0.25">
      <c r="K1345" s="51" t="str">
        <f t="shared" ref="K1345:K1408" si="21">CONCATENATE(H1345,"-",I1345)</f>
        <v>-</v>
      </c>
    </row>
    <row r="1346" spans="11:11" x14ac:dyDescent="0.25">
      <c r="K1346" s="51" t="str">
        <f t="shared" si="21"/>
        <v>-</v>
      </c>
    </row>
    <row r="1347" spans="11:11" x14ac:dyDescent="0.25">
      <c r="K1347" s="51" t="str">
        <f t="shared" si="21"/>
        <v>-</v>
      </c>
    </row>
    <row r="1348" spans="11:11" x14ac:dyDescent="0.25">
      <c r="K1348" s="51" t="str">
        <f t="shared" si="21"/>
        <v>-</v>
      </c>
    </row>
    <row r="1349" spans="11:11" x14ac:dyDescent="0.25">
      <c r="K1349" s="51" t="str">
        <f t="shared" si="21"/>
        <v>-</v>
      </c>
    </row>
    <row r="1350" spans="11:11" x14ac:dyDescent="0.25">
      <c r="K1350" s="51" t="str">
        <f t="shared" si="21"/>
        <v>-</v>
      </c>
    </row>
    <row r="1351" spans="11:11" x14ac:dyDescent="0.25">
      <c r="K1351" s="51" t="str">
        <f t="shared" si="21"/>
        <v>-</v>
      </c>
    </row>
    <row r="1352" spans="11:11" x14ac:dyDescent="0.25">
      <c r="K1352" s="51" t="str">
        <f t="shared" si="21"/>
        <v>-</v>
      </c>
    </row>
    <row r="1353" spans="11:11" x14ac:dyDescent="0.25">
      <c r="K1353" s="51" t="str">
        <f t="shared" si="21"/>
        <v>-</v>
      </c>
    </row>
    <row r="1354" spans="11:11" x14ac:dyDescent="0.25">
      <c r="K1354" s="51" t="str">
        <f t="shared" si="21"/>
        <v>-</v>
      </c>
    </row>
    <row r="1355" spans="11:11" x14ac:dyDescent="0.25">
      <c r="K1355" s="51" t="str">
        <f t="shared" si="21"/>
        <v>-</v>
      </c>
    </row>
    <row r="1356" spans="11:11" x14ac:dyDescent="0.25">
      <c r="K1356" s="51" t="str">
        <f t="shared" si="21"/>
        <v>-</v>
      </c>
    </row>
    <row r="1357" spans="11:11" x14ac:dyDescent="0.25">
      <c r="K1357" s="51" t="str">
        <f t="shared" si="21"/>
        <v>-</v>
      </c>
    </row>
    <row r="1358" spans="11:11" x14ac:dyDescent="0.25">
      <c r="K1358" s="51" t="str">
        <f t="shared" si="21"/>
        <v>-</v>
      </c>
    </row>
    <row r="1359" spans="11:11" x14ac:dyDescent="0.25">
      <c r="K1359" s="51" t="str">
        <f t="shared" si="21"/>
        <v>-</v>
      </c>
    </row>
    <row r="1360" spans="11:11" x14ac:dyDescent="0.25">
      <c r="K1360" s="51" t="str">
        <f t="shared" si="21"/>
        <v>-</v>
      </c>
    </row>
    <row r="1361" spans="11:11" x14ac:dyDescent="0.25">
      <c r="K1361" s="51" t="str">
        <f t="shared" si="21"/>
        <v>-</v>
      </c>
    </row>
    <row r="1362" spans="11:11" x14ac:dyDescent="0.25">
      <c r="K1362" s="51" t="str">
        <f t="shared" si="21"/>
        <v>-</v>
      </c>
    </row>
    <row r="1363" spans="11:11" x14ac:dyDescent="0.25">
      <c r="K1363" s="51" t="str">
        <f t="shared" si="21"/>
        <v>-</v>
      </c>
    </row>
    <row r="1364" spans="11:11" x14ac:dyDescent="0.25">
      <c r="K1364" s="51" t="str">
        <f t="shared" si="21"/>
        <v>-</v>
      </c>
    </row>
    <row r="1365" spans="11:11" x14ac:dyDescent="0.25">
      <c r="K1365" s="51" t="str">
        <f t="shared" si="21"/>
        <v>-</v>
      </c>
    </row>
    <row r="1366" spans="11:11" x14ac:dyDescent="0.25">
      <c r="K1366" s="51" t="str">
        <f t="shared" si="21"/>
        <v>-</v>
      </c>
    </row>
    <row r="1367" spans="11:11" x14ac:dyDescent="0.25">
      <c r="K1367" s="51" t="str">
        <f t="shared" si="21"/>
        <v>-</v>
      </c>
    </row>
    <row r="1368" spans="11:11" x14ac:dyDescent="0.25">
      <c r="K1368" s="51" t="str">
        <f t="shared" si="21"/>
        <v>-</v>
      </c>
    </row>
    <row r="1369" spans="11:11" x14ac:dyDescent="0.25">
      <c r="K1369" s="51" t="str">
        <f t="shared" si="21"/>
        <v>-</v>
      </c>
    </row>
    <row r="1370" spans="11:11" x14ac:dyDescent="0.25">
      <c r="K1370" s="51" t="str">
        <f t="shared" si="21"/>
        <v>-</v>
      </c>
    </row>
    <row r="1371" spans="11:11" x14ac:dyDescent="0.25">
      <c r="K1371" s="51" t="str">
        <f t="shared" si="21"/>
        <v>-</v>
      </c>
    </row>
    <row r="1372" spans="11:11" x14ac:dyDescent="0.25">
      <c r="K1372" s="51" t="str">
        <f t="shared" si="21"/>
        <v>-</v>
      </c>
    </row>
    <row r="1373" spans="11:11" x14ac:dyDescent="0.25">
      <c r="K1373" s="51" t="str">
        <f t="shared" si="21"/>
        <v>-</v>
      </c>
    </row>
    <row r="1374" spans="11:11" x14ac:dyDescent="0.25">
      <c r="K1374" s="51" t="str">
        <f t="shared" si="21"/>
        <v>-</v>
      </c>
    </row>
    <row r="1375" spans="11:11" x14ac:dyDescent="0.25">
      <c r="K1375" s="51" t="str">
        <f t="shared" si="21"/>
        <v>-</v>
      </c>
    </row>
    <row r="1376" spans="11:11" x14ac:dyDescent="0.25">
      <c r="K1376" s="51" t="str">
        <f t="shared" si="21"/>
        <v>-</v>
      </c>
    </row>
    <row r="1377" spans="11:11" x14ac:dyDescent="0.25">
      <c r="K1377" s="51" t="str">
        <f t="shared" si="21"/>
        <v>-</v>
      </c>
    </row>
    <row r="1378" spans="11:11" x14ac:dyDescent="0.25">
      <c r="K1378" s="51" t="str">
        <f t="shared" si="21"/>
        <v>-</v>
      </c>
    </row>
    <row r="1379" spans="11:11" x14ac:dyDescent="0.25">
      <c r="K1379" s="51" t="str">
        <f t="shared" si="21"/>
        <v>-</v>
      </c>
    </row>
    <row r="1380" spans="11:11" x14ac:dyDescent="0.25">
      <c r="K1380" s="51" t="str">
        <f t="shared" si="21"/>
        <v>-</v>
      </c>
    </row>
    <row r="1381" spans="11:11" x14ac:dyDescent="0.25">
      <c r="K1381" s="51" t="str">
        <f t="shared" si="21"/>
        <v>-</v>
      </c>
    </row>
    <row r="1382" spans="11:11" x14ac:dyDescent="0.25">
      <c r="K1382" s="51" t="str">
        <f t="shared" si="21"/>
        <v>-</v>
      </c>
    </row>
    <row r="1383" spans="11:11" x14ac:dyDescent="0.25">
      <c r="K1383" s="51" t="str">
        <f t="shared" si="21"/>
        <v>-</v>
      </c>
    </row>
    <row r="1384" spans="11:11" x14ac:dyDescent="0.25">
      <c r="K1384" s="51" t="str">
        <f t="shared" si="21"/>
        <v>-</v>
      </c>
    </row>
    <row r="1385" spans="11:11" x14ac:dyDescent="0.25">
      <c r="K1385" s="51" t="str">
        <f t="shared" si="21"/>
        <v>-</v>
      </c>
    </row>
    <row r="1386" spans="11:11" x14ac:dyDescent="0.25">
      <c r="K1386" s="51" t="str">
        <f t="shared" si="21"/>
        <v>-</v>
      </c>
    </row>
    <row r="1387" spans="11:11" x14ac:dyDescent="0.25">
      <c r="K1387" s="51" t="str">
        <f t="shared" si="21"/>
        <v>-</v>
      </c>
    </row>
    <row r="1388" spans="11:11" x14ac:dyDescent="0.25">
      <c r="K1388" s="51" t="str">
        <f t="shared" si="21"/>
        <v>-</v>
      </c>
    </row>
    <row r="1389" spans="11:11" x14ac:dyDescent="0.25">
      <c r="K1389" s="51" t="str">
        <f t="shared" si="21"/>
        <v>-</v>
      </c>
    </row>
    <row r="1390" spans="11:11" x14ac:dyDescent="0.25">
      <c r="K1390" s="51" t="str">
        <f t="shared" si="21"/>
        <v>-</v>
      </c>
    </row>
    <row r="1391" spans="11:11" x14ac:dyDescent="0.25">
      <c r="K1391" s="51" t="str">
        <f t="shared" si="21"/>
        <v>-</v>
      </c>
    </row>
    <row r="1392" spans="11:11" x14ac:dyDescent="0.25">
      <c r="K1392" s="51" t="str">
        <f t="shared" si="21"/>
        <v>-</v>
      </c>
    </row>
    <row r="1393" spans="11:11" x14ac:dyDescent="0.25">
      <c r="K1393" s="51" t="str">
        <f t="shared" si="21"/>
        <v>-</v>
      </c>
    </row>
    <row r="1394" spans="11:11" x14ac:dyDescent="0.25">
      <c r="K1394" s="51" t="str">
        <f t="shared" si="21"/>
        <v>-</v>
      </c>
    </row>
    <row r="1395" spans="11:11" x14ac:dyDescent="0.25">
      <c r="K1395" s="51" t="str">
        <f t="shared" si="21"/>
        <v>-</v>
      </c>
    </row>
    <row r="1396" spans="11:11" x14ac:dyDescent="0.25">
      <c r="K1396" s="51" t="str">
        <f t="shared" si="21"/>
        <v>-</v>
      </c>
    </row>
    <row r="1397" spans="11:11" x14ac:dyDescent="0.25">
      <c r="K1397" s="51" t="str">
        <f t="shared" si="21"/>
        <v>-</v>
      </c>
    </row>
    <row r="1398" spans="11:11" x14ac:dyDescent="0.25">
      <c r="K1398" s="51" t="str">
        <f t="shared" si="21"/>
        <v>-</v>
      </c>
    </row>
    <row r="1399" spans="11:11" x14ac:dyDescent="0.25">
      <c r="K1399" s="51" t="str">
        <f t="shared" si="21"/>
        <v>-</v>
      </c>
    </row>
    <row r="1400" spans="11:11" x14ac:dyDescent="0.25">
      <c r="K1400" s="51" t="str">
        <f t="shared" si="21"/>
        <v>-</v>
      </c>
    </row>
    <row r="1401" spans="11:11" x14ac:dyDescent="0.25">
      <c r="K1401" s="51" t="str">
        <f t="shared" si="21"/>
        <v>-</v>
      </c>
    </row>
    <row r="1402" spans="11:11" x14ac:dyDescent="0.25">
      <c r="K1402" s="51" t="str">
        <f t="shared" si="21"/>
        <v>-</v>
      </c>
    </row>
    <row r="1403" spans="11:11" x14ac:dyDescent="0.25">
      <c r="K1403" s="51" t="str">
        <f t="shared" si="21"/>
        <v>-</v>
      </c>
    </row>
    <row r="1404" spans="11:11" x14ac:dyDescent="0.25">
      <c r="K1404" s="51" t="str">
        <f t="shared" si="21"/>
        <v>-</v>
      </c>
    </row>
    <row r="1405" spans="11:11" x14ac:dyDescent="0.25">
      <c r="K1405" s="51" t="str">
        <f t="shared" si="21"/>
        <v>-</v>
      </c>
    </row>
    <row r="1406" spans="11:11" x14ac:dyDescent="0.25">
      <c r="K1406" s="51" t="str">
        <f t="shared" si="21"/>
        <v>-</v>
      </c>
    </row>
    <row r="1407" spans="11:11" x14ac:dyDescent="0.25">
      <c r="K1407" s="51" t="str">
        <f t="shared" si="21"/>
        <v>-</v>
      </c>
    </row>
    <row r="1408" spans="11:11" x14ac:dyDescent="0.25">
      <c r="K1408" s="51" t="str">
        <f t="shared" si="21"/>
        <v>-</v>
      </c>
    </row>
    <row r="1409" spans="11:11" x14ac:dyDescent="0.25">
      <c r="K1409" s="51" t="str">
        <f t="shared" ref="K1409:K1472" si="22">CONCATENATE(H1409,"-",I1409)</f>
        <v>-</v>
      </c>
    </row>
    <row r="1410" spans="11:11" x14ac:dyDescent="0.25">
      <c r="K1410" s="51" t="str">
        <f t="shared" si="22"/>
        <v>-</v>
      </c>
    </row>
    <row r="1411" spans="11:11" x14ac:dyDescent="0.25">
      <c r="K1411" s="51" t="str">
        <f t="shared" si="22"/>
        <v>-</v>
      </c>
    </row>
    <row r="1412" spans="11:11" x14ac:dyDescent="0.25">
      <c r="K1412" s="51" t="str">
        <f t="shared" si="22"/>
        <v>-</v>
      </c>
    </row>
    <row r="1413" spans="11:11" x14ac:dyDescent="0.25">
      <c r="K1413" s="51" t="str">
        <f t="shared" si="22"/>
        <v>-</v>
      </c>
    </row>
    <row r="1414" spans="11:11" x14ac:dyDescent="0.25">
      <c r="K1414" s="51" t="str">
        <f t="shared" si="22"/>
        <v>-</v>
      </c>
    </row>
    <row r="1415" spans="11:11" x14ac:dyDescent="0.25">
      <c r="K1415" s="51" t="str">
        <f t="shared" si="22"/>
        <v>-</v>
      </c>
    </row>
    <row r="1416" spans="11:11" x14ac:dyDescent="0.25">
      <c r="K1416" s="51" t="str">
        <f t="shared" si="22"/>
        <v>-</v>
      </c>
    </row>
    <row r="1417" spans="11:11" x14ac:dyDescent="0.25">
      <c r="K1417" s="51" t="str">
        <f t="shared" si="22"/>
        <v>-</v>
      </c>
    </row>
    <row r="1418" spans="11:11" x14ac:dyDescent="0.25">
      <c r="K1418" s="51" t="str">
        <f t="shared" si="22"/>
        <v>-</v>
      </c>
    </row>
    <row r="1419" spans="11:11" x14ac:dyDescent="0.25">
      <c r="K1419" s="51" t="str">
        <f t="shared" si="22"/>
        <v>-</v>
      </c>
    </row>
    <row r="1420" spans="11:11" x14ac:dyDescent="0.25">
      <c r="K1420" s="51" t="str">
        <f t="shared" si="22"/>
        <v>-</v>
      </c>
    </row>
    <row r="1421" spans="11:11" x14ac:dyDescent="0.25">
      <c r="K1421" s="51" t="str">
        <f t="shared" si="22"/>
        <v>-</v>
      </c>
    </row>
    <row r="1422" spans="11:11" x14ac:dyDescent="0.25">
      <c r="K1422" s="51" t="str">
        <f t="shared" si="22"/>
        <v>-</v>
      </c>
    </row>
    <row r="1423" spans="11:11" x14ac:dyDescent="0.25">
      <c r="K1423" s="51" t="str">
        <f t="shared" si="22"/>
        <v>-</v>
      </c>
    </row>
    <row r="1424" spans="11:11" x14ac:dyDescent="0.25">
      <c r="K1424" s="51" t="str">
        <f t="shared" si="22"/>
        <v>-</v>
      </c>
    </row>
    <row r="1425" spans="11:11" x14ac:dyDescent="0.25">
      <c r="K1425" s="51" t="str">
        <f t="shared" si="22"/>
        <v>-</v>
      </c>
    </row>
    <row r="1426" spans="11:11" x14ac:dyDescent="0.25">
      <c r="K1426" s="51" t="str">
        <f t="shared" si="22"/>
        <v>-</v>
      </c>
    </row>
    <row r="1427" spans="11:11" x14ac:dyDescent="0.25">
      <c r="K1427" s="51" t="str">
        <f t="shared" si="22"/>
        <v>-</v>
      </c>
    </row>
    <row r="1428" spans="11:11" x14ac:dyDescent="0.25">
      <c r="K1428" s="51" t="str">
        <f t="shared" si="22"/>
        <v>-</v>
      </c>
    </row>
    <row r="1429" spans="11:11" x14ac:dyDescent="0.25">
      <c r="K1429" s="51" t="str">
        <f t="shared" si="22"/>
        <v>-</v>
      </c>
    </row>
    <row r="1430" spans="11:11" x14ac:dyDescent="0.25">
      <c r="K1430" s="51" t="str">
        <f t="shared" si="22"/>
        <v>-</v>
      </c>
    </row>
    <row r="1431" spans="11:11" x14ac:dyDescent="0.25">
      <c r="K1431" s="51" t="str">
        <f t="shared" si="22"/>
        <v>-</v>
      </c>
    </row>
    <row r="1432" spans="11:11" x14ac:dyDescent="0.25">
      <c r="K1432" s="51" t="str">
        <f t="shared" si="22"/>
        <v>-</v>
      </c>
    </row>
    <row r="1433" spans="11:11" x14ac:dyDescent="0.25">
      <c r="K1433" s="51" t="str">
        <f t="shared" si="22"/>
        <v>-</v>
      </c>
    </row>
    <row r="1434" spans="11:11" x14ac:dyDescent="0.25">
      <c r="K1434" s="51" t="str">
        <f t="shared" si="22"/>
        <v>-</v>
      </c>
    </row>
    <row r="1435" spans="11:11" x14ac:dyDescent="0.25">
      <c r="K1435" s="51" t="str">
        <f t="shared" si="22"/>
        <v>-</v>
      </c>
    </row>
    <row r="1436" spans="11:11" x14ac:dyDescent="0.25">
      <c r="K1436" s="51" t="str">
        <f t="shared" si="22"/>
        <v>-</v>
      </c>
    </row>
    <row r="1437" spans="11:11" x14ac:dyDescent="0.25">
      <c r="K1437" s="51" t="str">
        <f t="shared" si="22"/>
        <v>-</v>
      </c>
    </row>
    <row r="1438" spans="11:11" x14ac:dyDescent="0.25">
      <c r="K1438" s="51" t="str">
        <f t="shared" si="22"/>
        <v>-</v>
      </c>
    </row>
    <row r="1439" spans="11:11" x14ac:dyDescent="0.25">
      <c r="K1439" s="51" t="str">
        <f t="shared" si="22"/>
        <v>-</v>
      </c>
    </row>
    <row r="1440" spans="11:11" x14ac:dyDescent="0.25">
      <c r="K1440" s="51" t="str">
        <f t="shared" si="22"/>
        <v>-</v>
      </c>
    </row>
    <row r="1441" spans="11:11" x14ac:dyDescent="0.25">
      <c r="K1441" s="51" t="str">
        <f t="shared" si="22"/>
        <v>-</v>
      </c>
    </row>
    <row r="1442" spans="11:11" x14ac:dyDescent="0.25">
      <c r="K1442" s="51" t="str">
        <f t="shared" si="22"/>
        <v>-</v>
      </c>
    </row>
    <row r="1443" spans="11:11" x14ac:dyDescent="0.25">
      <c r="K1443" s="51" t="str">
        <f t="shared" si="22"/>
        <v>-</v>
      </c>
    </row>
    <row r="1444" spans="11:11" x14ac:dyDescent="0.25">
      <c r="K1444" s="51" t="str">
        <f t="shared" si="22"/>
        <v>-</v>
      </c>
    </row>
    <row r="1445" spans="11:11" x14ac:dyDescent="0.25">
      <c r="K1445" s="51" t="str">
        <f t="shared" si="22"/>
        <v>-</v>
      </c>
    </row>
    <row r="1446" spans="11:11" x14ac:dyDescent="0.25">
      <c r="K1446" s="51" t="str">
        <f t="shared" si="22"/>
        <v>-</v>
      </c>
    </row>
    <row r="1447" spans="11:11" x14ac:dyDescent="0.25">
      <c r="K1447" s="51" t="str">
        <f t="shared" si="22"/>
        <v>-</v>
      </c>
    </row>
    <row r="1448" spans="11:11" x14ac:dyDescent="0.25">
      <c r="K1448" s="51" t="str">
        <f t="shared" si="22"/>
        <v>-</v>
      </c>
    </row>
    <row r="1449" spans="11:11" x14ac:dyDescent="0.25">
      <c r="K1449" s="51" t="str">
        <f t="shared" si="22"/>
        <v>-</v>
      </c>
    </row>
    <row r="1450" spans="11:11" x14ac:dyDescent="0.25">
      <c r="K1450" s="51" t="str">
        <f t="shared" si="22"/>
        <v>-</v>
      </c>
    </row>
    <row r="1451" spans="11:11" x14ac:dyDescent="0.25">
      <c r="K1451" s="51" t="str">
        <f t="shared" si="22"/>
        <v>-</v>
      </c>
    </row>
    <row r="1452" spans="11:11" x14ac:dyDescent="0.25">
      <c r="K1452" s="51" t="str">
        <f t="shared" si="22"/>
        <v>-</v>
      </c>
    </row>
    <row r="1453" spans="11:11" x14ac:dyDescent="0.25">
      <c r="K1453" s="51" t="str">
        <f t="shared" si="22"/>
        <v>-</v>
      </c>
    </row>
    <row r="1454" spans="11:11" x14ac:dyDescent="0.25">
      <c r="K1454" s="51" t="str">
        <f t="shared" si="22"/>
        <v>-</v>
      </c>
    </row>
    <row r="1455" spans="11:11" x14ac:dyDescent="0.25">
      <c r="K1455" s="51" t="str">
        <f t="shared" si="22"/>
        <v>-</v>
      </c>
    </row>
    <row r="1456" spans="11:11" x14ac:dyDescent="0.25">
      <c r="K1456" s="51" t="str">
        <f t="shared" si="22"/>
        <v>-</v>
      </c>
    </row>
    <row r="1457" spans="11:11" x14ac:dyDescent="0.25">
      <c r="K1457" s="51" t="str">
        <f t="shared" si="22"/>
        <v>-</v>
      </c>
    </row>
    <row r="1458" spans="11:11" x14ac:dyDescent="0.25">
      <c r="K1458" s="51" t="str">
        <f t="shared" si="22"/>
        <v>-</v>
      </c>
    </row>
    <row r="1459" spans="11:11" x14ac:dyDescent="0.25">
      <c r="K1459" s="51" t="str">
        <f t="shared" si="22"/>
        <v>-</v>
      </c>
    </row>
    <row r="1460" spans="11:11" x14ac:dyDescent="0.25">
      <c r="K1460" s="51" t="str">
        <f t="shared" si="22"/>
        <v>-</v>
      </c>
    </row>
    <row r="1461" spans="11:11" x14ac:dyDescent="0.25">
      <c r="K1461" s="51" t="str">
        <f t="shared" si="22"/>
        <v>-</v>
      </c>
    </row>
    <row r="1462" spans="11:11" x14ac:dyDescent="0.25">
      <c r="K1462" s="51" t="str">
        <f t="shared" si="22"/>
        <v>-</v>
      </c>
    </row>
    <row r="1463" spans="11:11" x14ac:dyDescent="0.25">
      <c r="K1463" s="51" t="str">
        <f t="shared" si="22"/>
        <v>-</v>
      </c>
    </row>
    <row r="1464" spans="11:11" x14ac:dyDescent="0.25">
      <c r="K1464" s="51" t="str">
        <f t="shared" si="22"/>
        <v>-</v>
      </c>
    </row>
    <row r="1465" spans="11:11" x14ac:dyDescent="0.25">
      <c r="K1465" s="51" t="str">
        <f t="shared" si="22"/>
        <v>-</v>
      </c>
    </row>
    <row r="1466" spans="11:11" x14ac:dyDescent="0.25">
      <c r="K1466" s="51" t="str">
        <f t="shared" si="22"/>
        <v>-</v>
      </c>
    </row>
    <row r="1467" spans="11:11" x14ac:dyDescent="0.25">
      <c r="K1467" s="51" t="str">
        <f t="shared" si="22"/>
        <v>-</v>
      </c>
    </row>
    <row r="1468" spans="11:11" x14ac:dyDescent="0.25">
      <c r="K1468" s="51" t="str">
        <f t="shared" si="22"/>
        <v>-</v>
      </c>
    </row>
    <row r="1469" spans="11:11" x14ac:dyDescent="0.25">
      <c r="K1469" s="51" t="str">
        <f t="shared" si="22"/>
        <v>-</v>
      </c>
    </row>
    <row r="1470" spans="11:11" x14ac:dyDescent="0.25">
      <c r="K1470" s="51" t="str">
        <f t="shared" si="22"/>
        <v>-</v>
      </c>
    </row>
    <row r="1471" spans="11:11" x14ac:dyDescent="0.25">
      <c r="K1471" s="51" t="str">
        <f t="shared" si="22"/>
        <v>-</v>
      </c>
    </row>
    <row r="1472" spans="11:11" x14ac:dyDescent="0.25">
      <c r="K1472" s="51" t="str">
        <f t="shared" si="22"/>
        <v>-</v>
      </c>
    </row>
    <row r="1473" spans="11:11" x14ac:dyDescent="0.25">
      <c r="K1473" s="51" t="str">
        <f t="shared" ref="K1473:K1536" si="23">CONCATENATE(H1473,"-",I1473)</f>
        <v>-</v>
      </c>
    </row>
    <row r="1474" spans="11:11" x14ac:dyDescent="0.25">
      <c r="K1474" s="51" t="str">
        <f t="shared" si="23"/>
        <v>-</v>
      </c>
    </row>
    <row r="1475" spans="11:11" x14ac:dyDescent="0.25">
      <c r="K1475" s="51" t="str">
        <f t="shared" si="23"/>
        <v>-</v>
      </c>
    </row>
    <row r="1476" spans="11:11" x14ac:dyDescent="0.25">
      <c r="K1476" s="51" t="str">
        <f t="shared" si="23"/>
        <v>-</v>
      </c>
    </row>
    <row r="1477" spans="11:11" x14ac:dyDescent="0.25">
      <c r="K1477" s="51" t="str">
        <f t="shared" si="23"/>
        <v>-</v>
      </c>
    </row>
    <row r="1478" spans="11:11" x14ac:dyDescent="0.25">
      <c r="K1478" s="51" t="str">
        <f t="shared" si="23"/>
        <v>-</v>
      </c>
    </row>
    <row r="1479" spans="11:11" x14ac:dyDescent="0.25">
      <c r="K1479" s="51" t="str">
        <f t="shared" si="23"/>
        <v>-</v>
      </c>
    </row>
    <row r="1480" spans="11:11" x14ac:dyDescent="0.25">
      <c r="K1480" s="51" t="str">
        <f t="shared" si="23"/>
        <v>-</v>
      </c>
    </row>
    <row r="1481" spans="11:11" x14ac:dyDescent="0.25">
      <c r="K1481" s="51" t="str">
        <f t="shared" si="23"/>
        <v>-</v>
      </c>
    </row>
    <row r="1482" spans="11:11" x14ac:dyDescent="0.25">
      <c r="K1482" s="51" t="str">
        <f t="shared" si="23"/>
        <v>-</v>
      </c>
    </row>
    <row r="1483" spans="11:11" x14ac:dyDescent="0.25">
      <c r="K1483" s="51" t="str">
        <f t="shared" si="23"/>
        <v>-</v>
      </c>
    </row>
    <row r="1484" spans="11:11" x14ac:dyDescent="0.25">
      <c r="K1484" s="51" t="str">
        <f t="shared" si="23"/>
        <v>-</v>
      </c>
    </row>
    <row r="1485" spans="11:11" x14ac:dyDescent="0.25">
      <c r="K1485" s="51" t="str">
        <f t="shared" si="23"/>
        <v>-</v>
      </c>
    </row>
    <row r="1486" spans="11:11" x14ac:dyDescent="0.25">
      <c r="K1486" s="51" t="str">
        <f t="shared" si="23"/>
        <v>-</v>
      </c>
    </row>
    <row r="1487" spans="11:11" x14ac:dyDescent="0.25">
      <c r="K1487" s="51" t="str">
        <f t="shared" si="23"/>
        <v>-</v>
      </c>
    </row>
    <row r="1488" spans="11:11" x14ac:dyDescent="0.25">
      <c r="K1488" s="51" t="str">
        <f t="shared" si="23"/>
        <v>-</v>
      </c>
    </row>
    <row r="1489" spans="11:11" x14ac:dyDescent="0.25">
      <c r="K1489" s="51" t="str">
        <f t="shared" si="23"/>
        <v>-</v>
      </c>
    </row>
    <row r="1490" spans="11:11" x14ac:dyDescent="0.25">
      <c r="K1490" s="51" t="str">
        <f t="shared" si="23"/>
        <v>-</v>
      </c>
    </row>
    <row r="1491" spans="11:11" x14ac:dyDescent="0.25">
      <c r="K1491" s="51" t="str">
        <f t="shared" si="23"/>
        <v>-</v>
      </c>
    </row>
    <row r="1492" spans="11:11" x14ac:dyDescent="0.25">
      <c r="K1492" s="51" t="str">
        <f t="shared" si="23"/>
        <v>-</v>
      </c>
    </row>
    <row r="1493" spans="11:11" x14ac:dyDescent="0.25">
      <c r="K1493" s="51" t="str">
        <f t="shared" si="23"/>
        <v>-</v>
      </c>
    </row>
    <row r="1494" spans="11:11" x14ac:dyDescent="0.25">
      <c r="K1494" s="51" t="str">
        <f t="shared" si="23"/>
        <v>-</v>
      </c>
    </row>
    <row r="1495" spans="11:11" x14ac:dyDescent="0.25">
      <c r="K1495" s="51" t="str">
        <f t="shared" si="23"/>
        <v>-</v>
      </c>
    </row>
    <row r="1496" spans="11:11" x14ac:dyDescent="0.25">
      <c r="K1496" s="51" t="str">
        <f t="shared" si="23"/>
        <v>-</v>
      </c>
    </row>
    <row r="1497" spans="11:11" x14ac:dyDescent="0.25">
      <c r="K1497" s="51" t="str">
        <f t="shared" si="23"/>
        <v>-</v>
      </c>
    </row>
    <row r="1498" spans="11:11" x14ac:dyDescent="0.25">
      <c r="K1498" s="51" t="str">
        <f t="shared" si="23"/>
        <v>-</v>
      </c>
    </row>
    <row r="1499" spans="11:11" x14ac:dyDescent="0.25">
      <c r="K1499" s="51" t="str">
        <f t="shared" si="23"/>
        <v>-</v>
      </c>
    </row>
    <row r="1500" spans="11:11" x14ac:dyDescent="0.25">
      <c r="K1500" s="51" t="str">
        <f t="shared" si="23"/>
        <v>-</v>
      </c>
    </row>
    <row r="1501" spans="11:11" x14ac:dyDescent="0.25">
      <c r="K1501" s="51" t="str">
        <f t="shared" si="23"/>
        <v>-</v>
      </c>
    </row>
    <row r="1502" spans="11:11" x14ac:dyDescent="0.25">
      <c r="K1502" s="51" t="str">
        <f t="shared" si="23"/>
        <v>-</v>
      </c>
    </row>
    <row r="1503" spans="11:11" x14ac:dyDescent="0.25">
      <c r="K1503" s="51" t="str">
        <f t="shared" si="23"/>
        <v>-</v>
      </c>
    </row>
    <row r="1504" spans="11:11" x14ac:dyDescent="0.25">
      <c r="K1504" s="51" t="str">
        <f t="shared" si="23"/>
        <v>-</v>
      </c>
    </row>
    <row r="1505" spans="11:11" x14ac:dyDescent="0.25">
      <c r="K1505" s="51" t="str">
        <f t="shared" si="23"/>
        <v>-</v>
      </c>
    </row>
    <row r="1506" spans="11:11" x14ac:dyDescent="0.25">
      <c r="K1506" s="51" t="str">
        <f t="shared" si="23"/>
        <v>-</v>
      </c>
    </row>
    <row r="1507" spans="11:11" x14ac:dyDescent="0.25">
      <c r="K1507" s="51" t="str">
        <f t="shared" si="23"/>
        <v>-</v>
      </c>
    </row>
    <row r="1508" spans="11:11" x14ac:dyDescent="0.25">
      <c r="K1508" s="51" t="str">
        <f t="shared" si="23"/>
        <v>-</v>
      </c>
    </row>
    <row r="1509" spans="11:11" x14ac:dyDescent="0.25">
      <c r="K1509" s="51" t="str">
        <f t="shared" si="23"/>
        <v>-</v>
      </c>
    </row>
    <row r="1510" spans="11:11" x14ac:dyDescent="0.25">
      <c r="K1510" s="51" t="str">
        <f t="shared" si="23"/>
        <v>-</v>
      </c>
    </row>
    <row r="1511" spans="11:11" x14ac:dyDescent="0.25">
      <c r="K1511" s="51" t="str">
        <f t="shared" si="23"/>
        <v>-</v>
      </c>
    </row>
    <row r="1512" spans="11:11" x14ac:dyDescent="0.25">
      <c r="K1512" s="51" t="str">
        <f t="shared" si="23"/>
        <v>-</v>
      </c>
    </row>
    <row r="1513" spans="11:11" x14ac:dyDescent="0.25">
      <c r="K1513" s="51" t="str">
        <f t="shared" si="23"/>
        <v>-</v>
      </c>
    </row>
    <row r="1514" spans="11:11" x14ac:dyDescent="0.25">
      <c r="K1514" s="51" t="str">
        <f t="shared" si="23"/>
        <v>-</v>
      </c>
    </row>
    <row r="1515" spans="11:11" x14ac:dyDescent="0.25">
      <c r="K1515" s="51" t="str">
        <f t="shared" si="23"/>
        <v>-</v>
      </c>
    </row>
    <row r="1516" spans="11:11" x14ac:dyDescent="0.25">
      <c r="K1516" s="51" t="str">
        <f t="shared" si="23"/>
        <v>-</v>
      </c>
    </row>
    <row r="1517" spans="11:11" x14ac:dyDescent="0.25">
      <c r="K1517" s="51" t="str">
        <f t="shared" si="23"/>
        <v>-</v>
      </c>
    </row>
    <row r="1518" spans="11:11" x14ac:dyDescent="0.25">
      <c r="K1518" s="51" t="str">
        <f t="shared" si="23"/>
        <v>-</v>
      </c>
    </row>
    <row r="1519" spans="11:11" x14ac:dyDescent="0.25">
      <c r="K1519" s="51" t="str">
        <f t="shared" si="23"/>
        <v>-</v>
      </c>
    </row>
    <row r="1520" spans="11:11" x14ac:dyDescent="0.25">
      <c r="K1520" s="51" t="str">
        <f t="shared" si="23"/>
        <v>-</v>
      </c>
    </row>
    <row r="1521" spans="11:11" x14ac:dyDescent="0.25">
      <c r="K1521" s="51" t="str">
        <f t="shared" si="23"/>
        <v>-</v>
      </c>
    </row>
    <row r="1522" spans="11:11" x14ac:dyDescent="0.25">
      <c r="K1522" s="51" t="str">
        <f t="shared" si="23"/>
        <v>-</v>
      </c>
    </row>
    <row r="1523" spans="11:11" x14ac:dyDescent="0.25">
      <c r="K1523" s="51" t="str">
        <f t="shared" si="23"/>
        <v>-</v>
      </c>
    </row>
    <row r="1524" spans="11:11" x14ac:dyDescent="0.25">
      <c r="K1524" s="51" t="str">
        <f t="shared" si="23"/>
        <v>-</v>
      </c>
    </row>
    <row r="1525" spans="11:11" x14ac:dyDescent="0.25">
      <c r="K1525" s="51" t="str">
        <f t="shared" si="23"/>
        <v>-</v>
      </c>
    </row>
    <row r="1526" spans="11:11" x14ac:dyDescent="0.25">
      <c r="K1526" s="51" t="str">
        <f t="shared" si="23"/>
        <v>-</v>
      </c>
    </row>
    <row r="1527" spans="11:11" x14ac:dyDescent="0.25">
      <c r="K1527" s="51" t="str">
        <f t="shared" si="23"/>
        <v>-</v>
      </c>
    </row>
    <row r="1528" spans="11:11" x14ac:dyDescent="0.25">
      <c r="K1528" s="51" t="str">
        <f t="shared" si="23"/>
        <v>-</v>
      </c>
    </row>
    <row r="1529" spans="11:11" x14ac:dyDescent="0.25">
      <c r="K1529" s="51" t="str">
        <f t="shared" si="23"/>
        <v>-</v>
      </c>
    </row>
    <row r="1530" spans="11:11" x14ac:dyDescent="0.25">
      <c r="K1530" s="51" t="str">
        <f t="shared" si="23"/>
        <v>-</v>
      </c>
    </row>
    <row r="1531" spans="11:11" x14ac:dyDescent="0.25">
      <c r="K1531" s="51" t="str">
        <f t="shared" si="23"/>
        <v>-</v>
      </c>
    </row>
    <row r="1532" spans="11:11" x14ac:dyDescent="0.25">
      <c r="K1532" s="51" t="str">
        <f t="shared" si="23"/>
        <v>-</v>
      </c>
    </row>
    <row r="1533" spans="11:11" x14ac:dyDescent="0.25">
      <c r="K1533" s="51" t="str">
        <f t="shared" si="23"/>
        <v>-</v>
      </c>
    </row>
    <row r="1534" spans="11:11" x14ac:dyDescent="0.25">
      <c r="K1534" s="51" t="str">
        <f t="shared" si="23"/>
        <v>-</v>
      </c>
    </row>
    <row r="1535" spans="11:11" x14ac:dyDescent="0.25">
      <c r="K1535" s="51" t="str">
        <f t="shared" si="23"/>
        <v>-</v>
      </c>
    </row>
    <row r="1536" spans="11:11" x14ac:dyDescent="0.25">
      <c r="K1536" s="51" t="str">
        <f t="shared" si="23"/>
        <v>-</v>
      </c>
    </row>
    <row r="1537" spans="11:11" x14ac:dyDescent="0.25">
      <c r="K1537" s="51" t="str">
        <f t="shared" ref="K1537:K1600" si="24">CONCATENATE(H1537,"-",I1537)</f>
        <v>-</v>
      </c>
    </row>
    <row r="1538" spans="11:11" x14ac:dyDescent="0.25">
      <c r="K1538" s="51" t="str">
        <f t="shared" si="24"/>
        <v>-</v>
      </c>
    </row>
    <row r="1539" spans="11:11" x14ac:dyDescent="0.25">
      <c r="K1539" s="51" t="str">
        <f t="shared" si="24"/>
        <v>-</v>
      </c>
    </row>
    <row r="1540" spans="11:11" x14ac:dyDescent="0.25">
      <c r="K1540" s="51" t="str">
        <f t="shared" si="24"/>
        <v>-</v>
      </c>
    </row>
    <row r="1541" spans="11:11" x14ac:dyDescent="0.25">
      <c r="K1541" s="51" t="str">
        <f t="shared" si="24"/>
        <v>-</v>
      </c>
    </row>
    <row r="1542" spans="11:11" x14ac:dyDescent="0.25">
      <c r="K1542" s="51" t="str">
        <f t="shared" si="24"/>
        <v>-</v>
      </c>
    </row>
    <row r="1543" spans="11:11" x14ac:dyDescent="0.25">
      <c r="K1543" s="51" t="str">
        <f t="shared" si="24"/>
        <v>-</v>
      </c>
    </row>
    <row r="1544" spans="11:11" x14ac:dyDescent="0.25">
      <c r="K1544" s="51" t="str">
        <f t="shared" si="24"/>
        <v>-</v>
      </c>
    </row>
    <row r="1545" spans="11:11" x14ac:dyDescent="0.25">
      <c r="K1545" s="51" t="str">
        <f t="shared" si="24"/>
        <v>-</v>
      </c>
    </row>
    <row r="1546" spans="11:11" x14ac:dyDescent="0.25">
      <c r="K1546" s="51" t="str">
        <f t="shared" si="24"/>
        <v>-</v>
      </c>
    </row>
    <row r="1547" spans="11:11" x14ac:dyDescent="0.25">
      <c r="K1547" s="51" t="str">
        <f t="shared" si="24"/>
        <v>-</v>
      </c>
    </row>
    <row r="1548" spans="11:11" x14ac:dyDescent="0.25">
      <c r="K1548" s="51" t="str">
        <f t="shared" si="24"/>
        <v>-</v>
      </c>
    </row>
    <row r="1549" spans="11:11" x14ac:dyDescent="0.25">
      <c r="K1549" s="51" t="str">
        <f t="shared" si="24"/>
        <v>-</v>
      </c>
    </row>
    <row r="1550" spans="11:11" x14ac:dyDescent="0.25">
      <c r="K1550" s="51" t="str">
        <f t="shared" si="24"/>
        <v>-</v>
      </c>
    </row>
    <row r="1551" spans="11:11" x14ac:dyDescent="0.25">
      <c r="K1551" s="51" t="str">
        <f t="shared" si="24"/>
        <v>-</v>
      </c>
    </row>
    <row r="1552" spans="11:11" x14ac:dyDescent="0.25">
      <c r="K1552" s="51" t="str">
        <f t="shared" si="24"/>
        <v>-</v>
      </c>
    </row>
    <row r="1553" spans="11:11" x14ac:dyDescent="0.25">
      <c r="K1553" s="51" t="str">
        <f t="shared" si="24"/>
        <v>-</v>
      </c>
    </row>
    <row r="1554" spans="11:11" x14ac:dyDescent="0.25">
      <c r="K1554" s="51" t="str">
        <f t="shared" si="24"/>
        <v>-</v>
      </c>
    </row>
    <row r="1555" spans="11:11" x14ac:dyDescent="0.25">
      <c r="K1555" s="51" t="str">
        <f t="shared" si="24"/>
        <v>-</v>
      </c>
    </row>
    <row r="1556" spans="11:11" x14ac:dyDescent="0.25">
      <c r="K1556" s="51" t="str">
        <f t="shared" si="24"/>
        <v>-</v>
      </c>
    </row>
    <row r="1557" spans="11:11" x14ac:dyDescent="0.25">
      <c r="K1557" s="51" t="str">
        <f t="shared" si="24"/>
        <v>-</v>
      </c>
    </row>
    <row r="1558" spans="11:11" x14ac:dyDescent="0.25">
      <c r="K1558" s="51" t="str">
        <f t="shared" si="24"/>
        <v>-</v>
      </c>
    </row>
    <row r="1559" spans="11:11" x14ac:dyDescent="0.25">
      <c r="K1559" s="51" t="str">
        <f t="shared" si="24"/>
        <v>-</v>
      </c>
    </row>
    <row r="1560" spans="11:11" x14ac:dyDescent="0.25">
      <c r="K1560" s="51" t="str">
        <f t="shared" si="24"/>
        <v>-</v>
      </c>
    </row>
    <row r="1561" spans="11:11" x14ac:dyDescent="0.25">
      <c r="K1561" s="51" t="str">
        <f t="shared" si="24"/>
        <v>-</v>
      </c>
    </row>
    <row r="1562" spans="11:11" x14ac:dyDescent="0.25">
      <c r="K1562" s="51" t="str">
        <f t="shared" si="24"/>
        <v>-</v>
      </c>
    </row>
    <row r="1563" spans="11:11" x14ac:dyDescent="0.25">
      <c r="K1563" s="51" t="str">
        <f t="shared" si="24"/>
        <v>-</v>
      </c>
    </row>
    <row r="1564" spans="11:11" x14ac:dyDescent="0.25">
      <c r="K1564" s="51" t="str">
        <f t="shared" si="24"/>
        <v>-</v>
      </c>
    </row>
    <row r="1565" spans="11:11" x14ac:dyDescent="0.25">
      <c r="K1565" s="51" t="str">
        <f t="shared" si="24"/>
        <v>-</v>
      </c>
    </row>
    <row r="1566" spans="11:11" x14ac:dyDescent="0.25">
      <c r="K1566" s="51" t="str">
        <f t="shared" si="24"/>
        <v>-</v>
      </c>
    </row>
    <row r="1567" spans="11:11" x14ac:dyDescent="0.25">
      <c r="K1567" s="51" t="str">
        <f t="shared" si="24"/>
        <v>-</v>
      </c>
    </row>
    <row r="1568" spans="11:11" x14ac:dyDescent="0.25">
      <c r="K1568" s="51" t="str">
        <f t="shared" si="24"/>
        <v>-</v>
      </c>
    </row>
    <row r="1569" spans="11:11" x14ac:dyDescent="0.25">
      <c r="K1569" s="51" t="str">
        <f t="shared" si="24"/>
        <v>-</v>
      </c>
    </row>
    <row r="1570" spans="11:11" x14ac:dyDescent="0.25">
      <c r="K1570" s="51" t="str">
        <f t="shared" si="24"/>
        <v>-</v>
      </c>
    </row>
    <row r="1571" spans="11:11" x14ac:dyDescent="0.25">
      <c r="K1571" s="51" t="str">
        <f t="shared" si="24"/>
        <v>-</v>
      </c>
    </row>
    <row r="1572" spans="11:11" x14ac:dyDescent="0.25">
      <c r="K1572" s="51" t="str">
        <f t="shared" si="24"/>
        <v>-</v>
      </c>
    </row>
    <row r="1573" spans="11:11" x14ac:dyDescent="0.25">
      <c r="K1573" s="51" t="str">
        <f t="shared" si="24"/>
        <v>-</v>
      </c>
    </row>
    <row r="1574" spans="11:11" x14ac:dyDescent="0.25">
      <c r="K1574" s="51" t="str">
        <f t="shared" si="24"/>
        <v>-</v>
      </c>
    </row>
    <row r="1575" spans="11:11" x14ac:dyDescent="0.25">
      <c r="K1575" s="51" t="str">
        <f t="shared" si="24"/>
        <v>-</v>
      </c>
    </row>
    <row r="1576" spans="11:11" x14ac:dyDescent="0.25">
      <c r="K1576" s="51" t="str">
        <f t="shared" si="24"/>
        <v>-</v>
      </c>
    </row>
    <row r="1577" spans="11:11" x14ac:dyDescent="0.25">
      <c r="K1577" s="51" t="str">
        <f t="shared" si="24"/>
        <v>-</v>
      </c>
    </row>
    <row r="1578" spans="11:11" x14ac:dyDescent="0.25">
      <c r="K1578" s="51" t="str">
        <f t="shared" si="24"/>
        <v>-</v>
      </c>
    </row>
    <row r="1579" spans="11:11" x14ac:dyDescent="0.25">
      <c r="K1579" s="51" t="str">
        <f t="shared" si="24"/>
        <v>-</v>
      </c>
    </row>
    <row r="1580" spans="11:11" x14ac:dyDescent="0.25">
      <c r="K1580" s="51" t="str">
        <f t="shared" si="24"/>
        <v>-</v>
      </c>
    </row>
    <row r="1581" spans="11:11" x14ac:dyDescent="0.25">
      <c r="K1581" s="51" t="str">
        <f t="shared" si="24"/>
        <v>-</v>
      </c>
    </row>
    <row r="1582" spans="11:11" x14ac:dyDescent="0.25">
      <c r="K1582" s="51" t="str">
        <f t="shared" si="24"/>
        <v>-</v>
      </c>
    </row>
    <row r="1583" spans="11:11" x14ac:dyDescent="0.25">
      <c r="K1583" s="51" t="str">
        <f t="shared" si="24"/>
        <v>-</v>
      </c>
    </row>
    <row r="1584" spans="11:11" x14ac:dyDescent="0.25">
      <c r="K1584" s="51" t="str">
        <f t="shared" si="24"/>
        <v>-</v>
      </c>
    </row>
    <row r="1585" spans="11:11" x14ac:dyDescent="0.25">
      <c r="K1585" s="51" t="str">
        <f t="shared" si="24"/>
        <v>-</v>
      </c>
    </row>
    <row r="1586" spans="11:11" x14ac:dyDescent="0.25">
      <c r="K1586" s="51" t="str">
        <f t="shared" si="24"/>
        <v>-</v>
      </c>
    </row>
    <row r="1587" spans="11:11" x14ac:dyDescent="0.25">
      <c r="K1587" s="51" t="str">
        <f t="shared" si="24"/>
        <v>-</v>
      </c>
    </row>
    <row r="1588" spans="11:11" x14ac:dyDescent="0.25">
      <c r="K1588" s="51" t="str">
        <f t="shared" si="24"/>
        <v>-</v>
      </c>
    </row>
    <row r="1589" spans="11:11" x14ac:dyDescent="0.25">
      <c r="K1589" s="51" t="str">
        <f t="shared" si="24"/>
        <v>-</v>
      </c>
    </row>
    <row r="1590" spans="11:11" x14ac:dyDescent="0.25">
      <c r="K1590" s="51" t="str">
        <f t="shared" si="24"/>
        <v>-</v>
      </c>
    </row>
    <row r="1591" spans="11:11" x14ac:dyDescent="0.25">
      <c r="K1591" s="51" t="str">
        <f t="shared" si="24"/>
        <v>-</v>
      </c>
    </row>
    <row r="1592" spans="11:11" x14ac:dyDescent="0.25">
      <c r="K1592" s="51" t="str">
        <f t="shared" si="24"/>
        <v>-</v>
      </c>
    </row>
    <row r="1593" spans="11:11" x14ac:dyDescent="0.25">
      <c r="K1593" s="51" t="str">
        <f t="shared" si="24"/>
        <v>-</v>
      </c>
    </row>
    <row r="1594" spans="11:11" x14ac:dyDescent="0.25">
      <c r="K1594" s="51" t="str">
        <f t="shared" si="24"/>
        <v>-</v>
      </c>
    </row>
    <row r="1595" spans="11:11" x14ac:dyDescent="0.25">
      <c r="K1595" s="51" t="str">
        <f t="shared" si="24"/>
        <v>-</v>
      </c>
    </row>
    <row r="1596" spans="11:11" x14ac:dyDescent="0.25">
      <c r="K1596" s="51" t="str">
        <f t="shared" si="24"/>
        <v>-</v>
      </c>
    </row>
    <row r="1597" spans="11:11" x14ac:dyDescent="0.25">
      <c r="K1597" s="51" t="str">
        <f t="shared" si="24"/>
        <v>-</v>
      </c>
    </row>
    <row r="1598" spans="11:11" x14ac:dyDescent="0.25">
      <c r="K1598" s="51" t="str">
        <f t="shared" si="24"/>
        <v>-</v>
      </c>
    </row>
    <row r="1599" spans="11:11" x14ac:dyDescent="0.25">
      <c r="K1599" s="51" t="str">
        <f t="shared" si="24"/>
        <v>-</v>
      </c>
    </row>
    <row r="1600" spans="11:11" x14ac:dyDescent="0.25">
      <c r="K1600" s="51" t="str">
        <f t="shared" si="24"/>
        <v>-</v>
      </c>
    </row>
    <row r="1601" spans="11:11" x14ac:dyDescent="0.25">
      <c r="K1601" s="51" t="str">
        <f t="shared" ref="K1601:K1648" si="25">CONCATENATE(H1601,"-",I1601)</f>
        <v>-</v>
      </c>
    </row>
    <row r="1602" spans="11:11" x14ac:dyDescent="0.25">
      <c r="K1602" s="51" t="str">
        <f t="shared" si="25"/>
        <v>-</v>
      </c>
    </row>
    <row r="1603" spans="11:11" x14ac:dyDescent="0.25">
      <c r="K1603" s="51" t="str">
        <f t="shared" si="25"/>
        <v>-</v>
      </c>
    </row>
    <row r="1604" spans="11:11" x14ac:dyDescent="0.25">
      <c r="K1604" s="51" t="str">
        <f t="shared" si="25"/>
        <v>-</v>
      </c>
    </row>
    <row r="1605" spans="11:11" x14ac:dyDescent="0.25">
      <c r="K1605" s="51" t="str">
        <f t="shared" si="25"/>
        <v>-</v>
      </c>
    </row>
    <row r="1606" spans="11:11" x14ac:dyDescent="0.25">
      <c r="K1606" s="51" t="str">
        <f t="shared" si="25"/>
        <v>-</v>
      </c>
    </row>
    <row r="1607" spans="11:11" x14ac:dyDescent="0.25">
      <c r="K1607" s="51" t="str">
        <f t="shared" si="25"/>
        <v>-</v>
      </c>
    </row>
    <row r="1608" spans="11:11" x14ac:dyDescent="0.25">
      <c r="K1608" s="51" t="str">
        <f t="shared" si="25"/>
        <v>-</v>
      </c>
    </row>
    <row r="1609" spans="11:11" x14ac:dyDescent="0.25">
      <c r="K1609" s="51" t="str">
        <f t="shared" si="25"/>
        <v>-</v>
      </c>
    </row>
    <row r="1610" spans="11:11" x14ac:dyDescent="0.25">
      <c r="K1610" s="51" t="str">
        <f t="shared" si="25"/>
        <v>-</v>
      </c>
    </row>
    <row r="1611" spans="11:11" x14ac:dyDescent="0.25">
      <c r="K1611" s="51" t="str">
        <f t="shared" si="25"/>
        <v>-</v>
      </c>
    </row>
    <row r="1612" spans="11:11" x14ac:dyDescent="0.25">
      <c r="K1612" s="51" t="str">
        <f t="shared" si="25"/>
        <v>-</v>
      </c>
    </row>
    <row r="1613" spans="11:11" x14ac:dyDescent="0.25">
      <c r="K1613" s="51" t="str">
        <f t="shared" si="25"/>
        <v>-</v>
      </c>
    </row>
    <row r="1614" spans="11:11" x14ac:dyDescent="0.25">
      <c r="K1614" s="51" t="str">
        <f t="shared" si="25"/>
        <v>-</v>
      </c>
    </row>
    <row r="1615" spans="11:11" x14ac:dyDescent="0.25">
      <c r="K1615" s="51" t="str">
        <f t="shared" si="25"/>
        <v>-</v>
      </c>
    </row>
    <row r="1616" spans="11:11" x14ac:dyDescent="0.25">
      <c r="K1616" s="51" t="str">
        <f t="shared" si="25"/>
        <v>-</v>
      </c>
    </row>
    <row r="1617" spans="11:11" x14ac:dyDescent="0.25">
      <c r="K1617" s="51" t="str">
        <f t="shared" si="25"/>
        <v>-</v>
      </c>
    </row>
    <row r="1618" spans="11:11" x14ac:dyDescent="0.25">
      <c r="K1618" s="51" t="str">
        <f t="shared" si="25"/>
        <v>-</v>
      </c>
    </row>
    <row r="1619" spans="11:11" x14ac:dyDescent="0.25">
      <c r="K1619" s="51" t="str">
        <f t="shared" si="25"/>
        <v>-</v>
      </c>
    </row>
    <row r="1620" spans="11:11" x14ac:dyDescent="0.25">
      <c r="K1620" s="51" t="str">
        <f t="shared" si="25"/>
        <v>-</v>
      </c>
    </row>
    <row r="1621" spans="11:11" x14ac:dyDescent="0.25">
      <c r="K1621" s="51" t="str">
        <f t="shared" si="25"/>
        <v>-</v>
      </c>
    </row>
    <row r="1622" spans="11:11" x14ac:dyDescent="0.25">
      <c r="K1622" s="51" t="str">
        <f t="shared" si="25"/>
        <v>-</v>
      </c>
    </row>
    <row r="1623" spans="11:11" x14ac:dyDescent="0.25">
      <c r="K1623" s="51" t="str">
        <f t="shared" si="25"/>
        <v>-</v>
      </c>
    </row>
    <row r="1624" spans="11:11" x14ac:dyDescent="0.25">
      <c r="K1624" s="51" t="str">
        <f t="shared" si="25"/>
        <v>-</v>
      </c>
    </row>
    <row r="1625" spans="11:11" x14ac:dyDescent="0.25">
      <c r="K1625" s="51" t="str">
        <f t="shared" si="25"/>
        <v>-</v>
      </c>
    </row>
    <row r="1626" spans="11:11" x14ac:dyDescent="0.25">
      <c r="K1626" s="51" t="str">
        <f t="shared" si="25"/>
        <v>-</v>
      </c>
    </row>
    <row r="1627" spans="11:11" x14ac:dyDescent="0.25">
      <c r="K1627" s="51" t="str">
        <f t="shared" si="25"/>
        <v>-</v>
      </c>
    </row>
    <row r="1628" spans="11:11" x14ac:dyDescent="0.25">
      <c r="K1628" s="51" t="str">
        <f t="shared" si="25"/>
        <v>-</v>
      </c>
    </row>
    <row r="1629" spans="11:11" x14ac:dyDescent="0.25">
      <c r="K1629" s="51" t="str">
        <f t="shared" si="25"/>
        <v>-</v>
      </c>
    </row>
    <row r="1630" spans="11:11" x14ac:dyDescent="0.25">
      <c r="K1630" s="51" t="str">
        <f t="shared" si="25"/>
        <v>-</v>
      </c>
    </row>
    <row r="1631" spans="11:11" x14ac:dyDescent="0.25">
      <c r="K1631" s="51" t="str">
        <f t="shared" si="25"/>
        <v>-</v>
      </c>
    </row>
    <row r="1632" spans="11:11" x14ac:dyDescent="0.25">
      <c r="K1632" s="51" t="str">
        <f t="shared" si="25"/>
        <v>-</v>
      </c>
    </row>
    <row r="1633" spans="11:11" x14ac:dyDescent="0.25">
      <c r="K1633" s="51" t="str">
        <f t="shared" si="25"/>
        <v>-</v>
      </c>
    </row>
    <row r="1634" spans="11:11" x14ac:dyDescent="0.25">
      <c r="K1634" s="51" t="str">
        <f t="shared" si="25"/>
        <v>-</v>
      </c>
    </row>
    <row r="1635" spans="11:11" x14ac:dyDescent="0.25">
      <c r="K1635" s="51" t="str">
        <f t="shared" si="25"/>
        <v>-</v>
      </c>
    </row>
    <row r="1636" spans="11:11" x14ac:dyDescent="0.25">
      <c r="K1636" s="51" t="str">
        <f t="shared" si="25"/>
        <v>-</v>
      </c>
    </row>
    <row r="1637" spans="11:11" x14ac:dyDescent="0.25">
      <c r="K1637" s="51" t="str">
        <f t="shared" si="25"/>
        <v>-</v>
      </c>
    </row>
    <row r="1638" spans="11:11" x14ac:dyDescent="0.25">
      <c r="K1638" s="51" t="str">
        <f t="shared" si="25"/>
        <v>-</v>
      </c>
    </row>
    <row r="1639" spans="11:11" x14ac:dyDescent="0.25">
      <c r="K1639" s="51" t="str">
        <f t="shared" si="25"/>
        <v>-</v>
      </c>
    </row>
    <row r="1640" spans="11:11" x14ac:dyDescent="0.25">
      <c r="K1640" s="51" t="str">
        <f t="shared" si="25"/>
        <v>-</v>
      </c>
    </row>
    <row r="1641" spans="11:11" x14ac:dyDescent="0.25">
      <c r="K1641" s="51" t="str">
        <f t="shared" si="25"/>
        <v>-</v>
      </c>
    </row>
    <row r="1642" spans="11:11" x14ac:dyDescent="0.25">
      <c r="K1642" s="51" t="str">
        <f t="shared" si="25"/>
        <v>-</v>
      </c>
    </row>
    <row r="1643" spans="11:11" x14ac:dyDescent="0.25">
      <c r="K1643" s="51" t="str">
        <f t="shared" si="25"/>
        <v>-</v>
      </c>
    </row>
    <row r="1644" spans="11:11" x14ac:dyDescent="0.25">
      <c r="K1644" s="51" t="str">
        <f t="shared" si="25"/>
        <v>-</v>
      </c>
    </row>
    <row r="1645" spans="11:11" x14ac:dyDescent="0.25">
      <c r="K1645" s="51" t="str">
        <f t="shared" si="25"/>
        <v>-</v>
      </c>
    </row>
    <row r="1646" spans="11:11" x14ac:dyDescent="0.25">
      <c r="K1646" s="51" t="str">
        <f t="shared" si="25"/>
        <v>-</v>
      </c>
    </row>
    <row r="1647" spans="11:11" x14ac:dyDescent="0.25">
      <c r="K1647" s="51" t="str">
        <f t="shared" si="25"/>
        <v>-</v>
      </c>
    </row>
    <row r="1648" spans="11:11" x14ac:dyDescent="0.25">
      <c r="K1648" s="51" t="str">
        <f t="shared" si="25"/>
        <v>-</v>
      </c>
    </row>
  </sheetData>
  <customSheetViews>
    <customSheetView guid="{EEDFE262-3212-4308-8979-A75812D36567}" scale="70" showPageBreaks="1" printArea="1" hiddenColumns="1" topLeftCell="E11">
      <selection activeCell="BX11" sqref="BX11"/>
      <pageMargins left="0.51181102362204722" right="0.51181102362204722" top="0.55118110236220474" bottom="0.55118110236220474" header="0.31496062992125984" footer="0.31496062992125984"/>
      <printOptions horizontalCentered="1" verticalCentered="1"/>
      <pageSetup paperSize="122" scale="20" orientation="landscape" r:id="rId1"/>
      <headerFooter>
        <oddFooter>&amp;L&amp;6Carrera 30 No 25-90 Piso 9 Costado oriental PBX: (1) 368 00 38Código Postal: 111311www.serviciocivil.gov.co&amp;11&amp;C&amp;G&amp;R&amp;6Página &amp;P de &amp;N</oddFooter>
      </headerFooter>
    </customSheetView>
    <customSheetView guid="{9E4E0432-45C5-49C8-A2D4-66ACC510E1AA}" scale="70" showPageBreaks="1" printArea="1" hiddenColumns="1" topLeftCell="A14">
      <selection activeCell="F15" sqref="F15"/>
      <pageMargins left="0.51181102362204722" right="0.51181102362204722" top="0.55118110236220474" bottom="0.55118110236220474" header="0.31496062992125984" footer="0.31496062992125984"/>
      <printOptions horizontalCentered="1" verticalCentered="1"/>
      <pageSetup paperSize="122" scale="20" orientation="landscape" r:id="rId2"/>
      <headerFooter>
        <oddFooter>&amp;L&amp;6Carrera 30 No 25-90 Piso 9 Costado oriental PBX: (1) 368 00 38Código Postal: 111311www.serviciocivil.gov.co&amp;11&amp;C&amp;G&amp;R&amp;6Página &amp;P de &amp;N</oddFooter>
      </headerFooter>
    </customSheetView>
    <customSheetView guid="{2AFED0C1-CE42-480C-82B8-823DDDF7A1E0}" scale="70" showPageBreaks="1" printArea="1" hiddenColumns="1" topLeftCell="F1">
      <selection activeCell="F1" sqref="F1:CE2"/>
      <pageMargins left="0.51181102362204722" right="0.51181102362204722" top="0.55118110236220474" bottom="0.55118110236220474" header="0.31496062992125984" footer="0.31496062992125984"/>
      <printOptions horizontalCentered="1" verticalCentered="1"/>
      <pageSetup paperSize="122" scale="20" orientation="landscape" r:id="rId3"/>
      <headerFooter>
        <oddFooter>&amp;L&amp;6Carrera 30 No 25-90 Piso 9 Costado oriental PBX: (1) 368 00 38Código Postal: 111311www.serviciocivil.gov.co&amp;11&amp;C&amp;G&amp;R&amp;6Página &amp;P de &amp;N</oddFooter>
      </headerFooter>
    </customSheetView>
    <customSheetView guid="{91FCCC05-6C84-4D02-9694-06D3FEFD1EE7}" scale="70" hiddenColumns="1" topLeftCell="A14">
      <selection activeCell="F15" sqref="F15"/>
      <pageMargins left="0.51181102362204722" right="0.51181102362204722" top="0.55118110236220474" bottom="0.55118110236220474" header="0.31496062992125984" footer="0.31496062992125984"/>
      <printOptions horizontalCentered="1" verticalCentered="1"/>
      <pageSetup paperSize="122" scale="20" orientation="landscape" r:id="rId4"/>
      <headerFooter>
        <oddFooter>&amp;L&amp;6Carrera 30 No 25-90 Piso 9 Costado oriental PBX: (1) 368 00 38Código Postal: 111311www.serviciocivil.gov.co&amp;11&amp;C&amp;G&amp;R&amp;6Página &amp;P de &amp;N</oddFooter>
      </headerFooter>
    </customSheetView>
    <customSheetView guid="{17BBA648-1A4A-449C-8E6C-60884A976988}" scale="70" showPageBreaks="1" printArea="1" hiddenColumns="1" topLeftCell="BT9">
      <selection activeCell="BU12" sqref="BU12:BU13"/>
      <pageMargins left="0.51181102362204722" right="0.51181102362204722" top="0.55118110236220474" bottom="0.55118110236220474" header="0.31496062992125984" footer="0.31496062992125984"/>
      <printOptions horizontalCentered="1" verticalCentered="1"/>
      <pageSetup paperSize="122" scale="20" orientation="landscape" r:id="rId5"/>
      <headerFooter>
        <oddFooter>&amp;L&amp;6Carrera 30 No 25-90 Piso 9 Costado oriental PBX: (1) 368 00 38Código Postal: 111311www.serviciocivil.gov.co&amp;11&amp;C&amp;G&amp;R&amp;6Página &amp;P de &amp;N</oddFooter>
      </headerFooter>
    </customSheetView>
    <customSheetView guid="{F184C93B-2BA8-46C9-B95F-A169E9E0FA0E}" scale="70" showPageBreaks="1" printArea="1" hiddenColumns="1" topLeftCell="A14">
      <selection activeCell="F15" sqref="F15"/>
      <pageMargins left="0.51181102362204722" right="0.51181102362204722" top="0.55118110236220474" bottom="0.55118110236220474" header="0.31496062992125984" footer="0.31496062992125984"/>
      <printOptions horizontalCentered="1" verticalCentered="1"/>
      <pageSetup paperSize="122" scale="20" orientation="landscape" r:id="rId6"/>
      <headerFooter>
        <oddFooter>&amp;L&amp;6Carrera 30 No 25-90 Piso 9 Costado oriental PBX: (1) 368 00 38Código Postal: 111311www.serviciocivil.gov.co&amp;11&amp;C&amp;G&amp;R&amp;6Página &amp;P de &amp;N</oddFooter>
      </headerFooter>
    </customSheetView>
    <customSheetView guid="{65569DE0-0783-434A-AF02-6366FB81CDD9}" scale="70" showPageBreaks="1" printArea="1" hiddenColumns="1" topLeftCell="BT16">
      <selection activeCell="BX19" sqref="BX19"/>
      <pageMargins left="0.51181102362204722" right="0.51181102362204722" top="0.55118110236220474" bottom="0.55118110236220474" header="0.31496062992125984" footer="0.31496062992125984"/>
      <printOptions horizontalCentered="1" verticalCentered="1"/>
      <pageSetup paperSize="122" scale="20" orientation="landscape" r:id="rId7"/>
      <headerFooter>
        <oddFooter>&amp;L&amp;6Carrera 30 No 25-90 Piso 9 Costado oriental PBX: (1) 368 00 38Código Postal: 111311www.serviciocivil.gov.co&amp;11&amp;C&amp;G&amp;R&amp;6Página &amp;P de &amp;N</oddFooter>
      </headerFooter>
    </customSheetView>
    <customSheetView guid="{D1CE8A1E-8F61-425E-9602-54FEE73BDE37}" scale="70" hiddenColumns="1" topLeftCell="A14">
      <selection activeCell="F15" sqref="F15"/>
      <pageMargins left="0.51181102362204722" right="0.51181102362204722" top="0.55118110236220474" bottom="0.55118110236220474" header="0.31496062992125984" footer="0.31496062992125984"/>
      <printOptions horizontalCentered="1" verticalCentered="1"/>
      <pageSetup paperSize="122" scale="20" orientation="landscape" r:id="rId8"/>
      <headerFooter>
        <oddFooter>&amp;L&amp;6Carrera 30 No 25-90 Piso 9 Costado oriental PBX: (1) 368 00 38Código Postal: 111311www.serviciocivil.gov.co&amp;11&amp;C&amp;G&amp;R&amp;6Página &amp;P de &amp;N</oddFooter>
      </headerFooter>
    </customSheetView>
    <customSheetView guid="{2230BD6E-38AF-44CB-A38B-4AD049B85149}" scale="70" hiddenColumns="1" topLeftCell="A13">
      <selection activeCell="F15" sqref="F15"/>
      <pageMargins left="0.51181102362204722" right="0.51181102362204722" top="0.55118110236220474" bottom="0.55118110236220474" header="0.31496062992125984" footer="0.31496062992125984"/>
      <printOptions horizontalCentered="1" verticalCentered="1"/>
      <pageSetup paperSize="122" scale="20" orientation="landscape" r:id="rId9"/>
      <headerFooter>
        <oddFooter>&amp;L&amp;6Carrera 30 No 25-90 Piso 9 Costado oriental PBX: (1) 368 00 38Código Postal: 111311www.serviciocivil.gov.co&amp;11&amp;C&amp;G&amp;R&amp;6Página &amp;P de &amp;N</oddFooter>
      </headerFooter>
    </customSheetView>
    <customSheetView guid="{2C543757-0426-4C7E-95C3-18B6AC62B541}" scale="70" hiddenColumns="1" topLeftCell="A14">
      <selection activeCell="F15" sqref="F15"/>
      <pageMargins left="0.51181102362204722" right="0.51181102362204722" top="0.55118110236220474" bottom="0.55118110236220474" header="0.31496062992125984" footer="0.31496062992125984"/>
      <printOptions horizontalCentered="1" verticalCentered="1"/>
      <pageSetup paperSize="122" scale="20" orientation="landscape" r:id="rId10"/>
      <headerFooter>
        <oddFooter>&amp;L&amp;6Carrera 30 No 25-90 Piso 9 Costado oriental PBX: (1) 368 00 38Código Postal: 111311www.serviciocivil.gov.co&amp;11&amp;C&amp;G&amp;R&amp;6Página &amp;P de &amp;N</oddFooter>
      </headerFooter>
    </customSheetView>
    <customSheetView guid="{7C081D08-3A34-40FC-9603-A08B0852FB79}" scale="70" showPageBreaks="1" printArea="1" hiddenColumns="1" topLeftCell="BT10">
      <selection activeCell="BY13" sqref="BY13"/>
      <pageMargins left="0.51181102362204722" right="0.51181102362204722" top="0.55118110236220474" bottom="0.55118110236220474" header="0.31496062992125984" footer="0.31496062992125984"/>
      <printOptions horizontalCentered="1" verticalCentered="1"/>
      <pageSetup paperSize="122" scale="20" orientation="landscape" r:id="rId11"/>
      <headerFooter>
        <oddFooter>&amp;L&amp;6Carrera 30 No 25-90 Piso 9 Costado oriental PBX: (1) 368 00 38Código Postal: 111311www.serviciocivil.gov.co&amp;11&amp;C&amp;G&amp;R&amp;6Página &amp;P de &amp;N</oddFooter>
      </headerFooter>
    </customSheetView>
    <customSheetView guid="{6E0471E8-424E-4EAB-916E-649AC290E8C7}" scale="70" hiddenColumns="1" topLeftCell="BT16">
      <selection activeCell="BX16" sqref="BX16"/>
      <pageMargins left="0.51181102362204722" right="0.51181102362204722" top="0.55118110236220474" bottom="0.55118110236220474" header="0.31496062992125984" footer="0.31496062992125984"/>
      <printOptions horizontalCentered="1" verticalCentered="1"/>
      <pageSetup paperSize="122" scale="20" orientation="landscape" r:id="rId12"/>
      <headerFooter>
        <oddFooter>&amp;L&amp;6Carrera 30 No 25-90 Piso 9 Costado oriental PBX: (1) 368 00 38Código Postal: 111311www.serviciocivil.gov.co&amp;11&amp;C&amp;G&amp;R&amp;6Página &amp;P de &amp;N</oddFooter>
      </headerFooter>
    </customSheetView>
    <customSheetView guid="{9D7C660B-E13E-4EFC-B945-6DC22F8BEC0F}" scale="70" showPageBreaks="1" printArea="1" hiddenColumns="1" topLeftCell="BY15">
      <selection activeCell="BZ15" sqref="BZ15"/>
      <pageMargins left="0.51181102362204722" right="0.51181102362204722" top="0.55118110236220474" bottom="0.55118110236220474" header="0.31496062992125984" footer="0.31496062992125984"/>
      <printOptions horizontalCentered="1" verticalCentered="1"/>
      <pageSetup paperSize="122" scale="20" orientation="landscape" r:id="rId13"/>
      <headerFooter>
        <oddFooter>&amp;L&amp;6Carrera 30 No 25-90 Piso 9 Costado oriental PBX: (1) 368 00 38Código Postal: 111311www.serviciocivil.gov.co&amp;11&amp;C&amp;G&amp;R&amp;6Página &amp;P de &amp;N</oddFooter>
      </headerFooter>
    </customSheetView>
  </customSheetViews>
  <mergeCells count="93">
    <mergeCell ref="M14:M16"/>
    <mergeCell ref="N14:N16"/>
    <mergeCell ref="O14:O16"/>
    <mergeCell ref="P14:P16"/>
    <mergeCell ref="Q14:Q16"/>
    <mergeCell ref="G14:G16"/>
    <mergeCell ref="H14:H16"/>
    <mergeCell ref="I14:I16"/>
    <mergeCell ref="L14:L16"/>
    <mergeCell ref="K14:K16"/>
    <mergeCell ref="J14:J16"/>
    <mergeCell ref="A14:A16"/>
    <mergeCell ref="B14:B16"/>
    <mergeCell ref="C14:C16"/>
    <mergeCell ref="D14:D16"/>
    <mergeCell ref="E14:E16"/>
    <mergeCell ref="BJ11:BK11"/>
    <mergeCell ref="AH10:AW10"/>
    <mergeCell ref="R14:R16"/>
    <mergeCell ref="S14:S16"/>
    <mergeCell ref="T14:T16"/>
    <mergeCell ref="U14:U16"/>
    <mergeCell ref="AA12:AA13"/>
    <mergeCell ref="AB12:AB13"/>
    <mergeCell ref="AC12:AC13"/>
    <mergeCell ref="AD12:AD13"/>
    <mergeCell ref="AE12:AE13"/>
    <mergeCell ref="G12:G13"/>
    <mergeCell ref="H12:H13"/>
    <mergeCell ref="AX10:AY10"/>
    <mergeCell ref="A9:G10"/>
    <mergeCell ref="H9:L9"/>
    <mergeCell ref="AF9:BE9"/>
    <mergeCell ref="H10:L10"/>
    <mergeCell ref="AF10:AF11"/>
    <mergeCell ref="AG10:AG11"/>
    <mergeCell ref="I12:I13"/>
    <mergeCell ref="L12:L13"/>
    <mergeCell ref="M10:AE10"/>
    <mergeCell ref="M12:M13"/>
    <mergeCell ref="N12:N13"/>
    <mergeCell ref="O12:O13"/>
    <mergeCell ref="AZ10:BH10"/>
    <mergeCell ref="CF1:CI2"/>
    <mergeCell ref="CF3:CI4"/>
    <mergeCell ref="CF5:CI6"/>
    <mergeCell ref="CB9:CI9"/>
    <mergeCell ref="BL10:BT10"/>
    <mergeCell ref="BU10:BW10"/>
    <mergeCell ref="CB10:CE10"/>
    <mergeCell ref="CF10:CI10"/>
    <mergeCell ref="A8:CI8"/>
    <mergeCell ref="BF9:BW9"/>
    <mergeCell ref="F1:CE2"/>
    <mergeCell ref="F3:CE4"/>
    <mergeCell ref="F5:CE6"/>
    <mergeCell ref="A1:E6"/>
    <mergeCell ref="BI10:BK10"/>
    <mergeCell ref="BX10:CA10"/>
    <mergeCell ref="BV12:BV13"/>
    <mergeCell ref="BW12:BW13"/>
    <mergeCell ref="J12:J13"/>
    <mergeCell ref="K12:K13"/>
    <mergeCell ref="S12:S13"/>
    <mergeCell ref="T12:T13"/>
    <mergeCell ref="U12:U13"/>
    <mergeCell ref="V12:V13"/>
    <mergeCell ref="R12:R13"/>
    <mergeCell ref="P12:P13"/>
    <mergeCell ref="Q12:Q13"/>
    <mergeCell ref="BU12:BU13"/>
    <mergeCell ref="W12:W13"/>
    <mergeCell ref="X12:X13"/>
    <mergeCell ref="Y12:Y13"/>
    <mergeCell ref="Z12:Z13"/>
    <mergeCell ref="A12:A13"/>
    <mergeCell ref="B12:B13"/>
    <mergeCell ref="C12:C13"/>
    <mergeCell ref="D12:D13"/>
    <mergeCell ref="E12:E13"/>
    <mergeCell ref="BW14:BW16"/>
    <mergeCell ref="BU14:BU16"/>
    <mergeCell ref="BV14:BV16"/>
    <mergeCell ref="V14:V16"/>
    <mergeCell ref="W14:W16"/>
    <mergeCell ref="X14:X16"/>
    <mergeCell ref="Y14:Y16"/>
    <mergeCell ref="Z14:Z16"/>
    <mergeCell ref="AA14:AA16"/>
    <mergeCell ref="AC14:AC16"/>
    <mergeCell ref="AB14:AB16"/>
    <mergeCell ref="AD14:AD16"/>
    <mergeCell ref="AE14:AE16"/>
  </mergeCells>
  <conditionalFormatting sqref="L17:AE1048576">
    <cfRule type="containsText" dxfId="30" priority="34" operator="containsText" text="Bajo">
      <formula>NOT(ISERROR(SEARCH("Bajo",L17)))</formula>
    </cfRule>
    <cfRule type="containsText" dxfId="29" priority="35" operator="containsText" text="Moderado">
      <formula>NOT(ISERROR(SEARCH("Moderado",L17)))</formula>
    </cfRule>
    <cfRule type="containsText" dxfId="28" priority="36" operator="containsText" text="Alto">
      <formula>NOT(ISERROR(SEARCH("Alto",L17)))</formula>
    </cfRule>
    <cfRule type="containsText" dxfId="27" priority="37" operator="containsText" text="Extremadamente alto">
      <formula>NOT(ISERROR(SEARCH("Extremadamente alto",L17)))</formula>
    </cfRule>
  </conditionalFormatting>
  <conditionalFormatting sqref="L12">
    <cfRule type="containsText" dxfId="26" priority="30" operator="containsText" text="Bajo">
      <formula>NOT(ISERROR(SEARCH("Bajo",L12)))</formula>
    </cfRule>
    <cfRule type="containsText" dxfId="25" priority="31" operator="containsText" text="Moderado">
      <formula>NOT(ISERROR(SEARCH("Moderado",L12)))</formula>
    </cfRule>
    <cfRule type="containsText" dxfId="24" priority="32" operator="containsText" text="Alto">
      <formula>NOT(ISERROR(SEARCH("Alto",L12)))</formula>
    </cfRule>
    <cfRule type="containsText" dxfId="23" priority="33" operator="containsText" text="Extrema">
      <formula>NOT(ISERROR(SEARCH("Extrema",L12)))</formula>
    </cfRule>
  </conditionalFormatting>
  <conditionalFormatting sqref="L14">
    <cfRule type="containsText" dxfId="22" priority="18" operator="containsText" text="Bajo">
      <formula>NOT(ISERROR(SEARCH("Bajo",L14)))</formula>
    </cfRule>
    <cfRule type="containsText" dxfId="21" priority="19" operator="containsText" text="Moderado">
      <formula>NOT(ISERROR(SEARCH("Moderado",L14)))</formula>
    </cfRule>
    <cfRule type="containsText" dxfId="20" priority="20" operator="containsText" text="Alto">
      <formula>NOT(ISERROR(SEARCH("Alto",L14)))</formula>
    </cfRule>
    <cfRule type="containsText" dxfId="19" priority="21" operator="containsText" text="Extrema">
      <formula>NOT(ISERROR(SEARCH("Extrema",L14)))</formula>
    </cfRule>
  </conditionalFormatting>
  <conditionalFormatting sqref="BW12:BW13">
    <cfRule type="containsText" dxfId="18" priority="5" operator="containsText" text="Extrema: Reducir,evitar,compartir">
      <formula>NOT(ISERROR(SEARCH("Extrema: Reducir,evitar,compartir",BW12)))</formula>
    </cfRule>
    <cfRule type="containsText" dxfId="17" priority="6" operator="containsText" text="Alto:Reducir,evitar,compartir o transferir">
      <formula>NOT(ISERROR(SEARCH("Alto:Reducir,evitar,compartir o transferir",BW12)))</formula>
    </cfRule>
    <cfRule type="containsText" dxfId="16" priority="7" operator="containsText" text="Moderado: Asumir,Reducir">
      <formula>NOT(ISERROR(SEARCH("Moderado: Asumir,Reducir",BW12)))</formula>
    </cfRule>
    <cfRule type="containsText" dxfId="15" priority="8" operator="containsText" text="Bajo: asumir,reducir">
      <formula>NOT(ISERROR(SEARCH("Bajo: asumir,reducir",BW12)))</formula>
    </cfRule>
  </conditionalFormatting>
  <conditionalFormatting sqref="BW14">
    <cfRule type="containsText" dxfId="14" priority="1" operator="containsText" text="Extrema: Reducir,evitar,compartir">
      <formula>NOT(ISERROR(SEARCH("Extrema: Reducir,evitar,compartir",BW14)))</formula>
    </cfRule>
    <cfRule type="containsText" dxfId="13" priority="2" operator="containsText" text="Alto:Reducir,evitar,compartir o transferir">
      <formula>NOT(ISERROR(SEARCH("Alto:Reducir,evitar,compartir o transferir",BW14)))</formula>
    </cfRule>
    <cfRule type="containsText" dxfId="12" priority="3" operator="containsText" text="Moderado: Asumir,Reducir">
      <formula>NOT(ISERROR(SEARCH("Moderado: Asumir,Reducir",BW14)))</formula>
    </cfRule>
    <cfRule type="containsText" dxfId="11" priority="4" operator="containsText" text="Bajo: asumir,reducir">
      <formula>NOT(ISERROR(SEARCH("Bajo: asumir,reducir",BW14)))</formula>
    </cfRule>
  </conditionalFormatting>
  <dataValidations count="8">
    <dataValidation type="list" allowBlank="1" showInputMessage="1" showErrorMessage="1" sqref="AH12:AH16">
      <formula1>resp</formula1>
    </dataValidation>
    <dataValidation type="list" allowBlank="1" showInputMessage="1" showErrorMessage="1" sqref="AJ12:AJ16">
      <formula1>autoridad</formula1>
    </dataValidation>
    <dataValidation type="list" allowBlank="1" showInputMessage="1" showErrorMessage="1" sqref="AL12:AL16">
      <formula1>periodicidad</formula1>
    </dataValidation>
    <dataValidation type="list" allowBlank="1" showInputMessage="1" showErrorMessage="1" sqref="AN12:AN16">
      <formula1>proposito</formula1>
    </dataValidation>
    <dataValidation type="list" allowBlank="1" showInputMessage="1" showErrorMessage="1" sqref="AP12:AP16">
      <formula1>actividad</formula1>
    </dataValidation>
    <dataValidation type="list" allowBlank="1" showInputMessage="1" showErrorMessage="1" sqref="AR12:AR16">
      <formula1>observaciones</formula1>
    </dataValidation>
    <dataValidation type="list" allowBlank="1" showInputMessage="1" showErrorMessage="1" sqref="AT12:AT16">
      <formula1>evidencia</formula1>
    </dataValidation>
    <dataValidation type="list" allowBlank="1" showInputMessage="1" showErrorMessage="1" sqref="AX12:AX16">
      <formula1>ejecucion</formula1>
    </dataValidation>
  </dataValidations>
  <printOptions horizontalCentered="1" verticalCentered="1"/>
  <pageMargins left="0.51181102362204722" right="0.51181102362204722" top="0.55118110236220474" bottom="0.55118110236220474" header="0.31496062992125984" footer="0.31496062992125984"/>
  <pageSetup paperSize="122" scale="20" orientation="landscape" r:id="rId14"/>
  <headerFooter>
    <oddFooter>&amp;L&amp;6Carrera 30 No 25-90 Piso 9 Costado oriental PBX: (1) 368 00 38Código Postal: 111311www.serviciocivil.gov.co&amp;11&amp;C&amp;G&amp;R&amp;6Página &amp;P de &amp;N</oddFooter>
  </headerFooter>
  <drawing r:id="rId15"/>
  <legacyDrawingHF r:id="rId16"/>
  <extLst>
    <ext xmlns:x14="http://schemas.microsoft.com/office/spreadsheetml/2009/9/main" uri="{CCE6A557-97BC-4b89-ADB6-D9C93CAAB3DF}">
      <x14:dataValidations xmlns:xm="http://schemas.microsoft.com/office/excel/2006/main" count="1">
        <x14:dataValidation type="list" allowBlank="1" showInputMessage="1" showErrorMessage="1">
          <x14:formula1>
            <xm:f>Hoja2!$A$93:$A$95</xm:f>
          </x14:formula1>
          <xm:sqref>AG12:AG16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661"/>
  <sheetViews>
    <sheetView zoomScale="93" zoomScaleNormal="93" workbookViewId="0">
      <selection activeCell="B12" sqref="B12"/>
    </sheetView>
  </sheetViews>
  <sheetFormatPr baseColWidth="10" defaultColWidth="11.42578125" defaultRowHeight="15" x14ac:dyDescent="0.25"/>
  <cols>
    <col min="1" max="2" width="35.7109375" style="50" customWidth="1"/>
    <col min="3" max="4" width="25.5703125" style="50" customWidth="1"/>
    <col min="5" max="5" width="35.7109375" style="50" customWidth="1"/>
    <col min="6" max="6" width="31.28515625" style="50" customWidth="1"/>
    <col min="7" max="7" width="17.7109375" style="50" customWidth="1"/>
    <col min="8" max="8" width="27.140625" style="50" customWidth="1"/>
    <col min="9" max="9" width="14.85546875" style="50" customWidth="1"/>
    <col min="10" max="10" width="10.140625" style="50" bestFit="1" customWidth="1"/>
    <col min="11" max="11" width="8.85546875" style="50" hidden="1" customWidth="1"/>
    <col min="12" max="12" width="18.42578125" style="50" customWidth="1"/>
    <col min="13" max="13" width="26.85546875" style="50" customWidth="1"/>
    <col min="14" max="14" width="15.7109375" style="50" customWidth="1"/>
    <col min="15" max="15" width="11.42578125" style="50" customWidth="1"/>
    <col min="16" max="16" width="14.28515625" style="50" customWidth="1"/>
    <col min="17" max="17" width="11.42578125" style="50" customWidth="1"/>
    <col min="18" max="18" width="15.140625" style="50" customWidth="1"/>
    <col min="19" max="19" width="11.42578125" style="50" customWidth="1"/>
    <col min="20" max="20" width="18.28515625" style="50" customWidth="1"/>
    <col min="21" max="22" width="18.85546875" style="50" customWidth="1"/>
    <col min="23" max="23" width="18" style="50" customWidth="1"/>
    <col min="24" max="24" width="19.42578125" style="50" customWidth="1"/>
    <col min="25" max="25" width="19.28515625" style="50" customWidth="1"/>
    <col min="26" max="26" width="40" style="50" customWidth="1"/>
    <col min="27" max="27" width="37.140625" style="50" customWidth="1"/>
    <col min="28" max="28" width="17.140625" style="50" customWidth="1"/>
    <col min="29" max="29" width="34.28515625" style="50" customWidth="1"/>
    <col min="30" max="30" width="29.7109375" style="50" customWidth="1"/>
    <col min="31" max="31" width="19" style="50" customWidth="1"/>
    <col min="32" max="32" width="27.85546875" style="50" customWidth="1"/>
    <col min="33" max="33" width="27.5703125" style="50" customWidth="1"/>
    <col min="34" max="34" width="17.28515625" style="50" customWidth="1"/>
    <col min="35" max="48" width="11.42578125" style="50" customWidth="1"/>
    <col min="49" max="16384" width="11.42578125" style="50"/>
  </cols>
  <sheetData>
    <row r="1" spans="1:40" s="3" customFormat="1" ht="25.5" customHeight="1" x14ac:dyDescent="0.25">
      <c r="A1" s="1"/>
      <c r="B1" s="58"/>
      <c r="C1" s="2"/>
      <c r="D1" s="74"/>
      <c r="E1" s="1270" t="s">
        <v>72</v>
      </c>
      <c r="F1" s="1271"/>
      <c r="G1" s="1271"/>
      <c r="H1" s="1271"/>
      <c r="I1" s="1271"/>
      <c r="J1" s="1271"/>
      <c r="K1" s="1271"/>
      <c r="L1" s="1271"/>
      <c r="M1" s="1271"/>
      <c r="N1" s="1271"/>
      <c r="O1" s="1271"/>
      <c r="P1" s="1271"/>
      <c r="Q1" s="1271"/>
      <c r="R1" s="1271"/>
      <c r="S1" s="1271"/>
      <c r="T1" s="1271"/>
      <c r="U1" s="1271"/>
      <c r="V1" s="1271"/>
      <c r="W1" s="1271"/>
      <c r="X1" s="1271"/>
      <c r="Y1" s="1271"/>
      <c r="Z1" s="1271"/>
      <c r="AA1" s="1271"/>
      <c r="AB1" s="1271"/>
      <c r="AC1" s="1271"/>
      <c r="AD1" s="1271"/>
      <c r="AE1" s="1272"/>
      <c r="AF1" s="1320" t="s">
        <v>64</v>
      </c>
      <c r="AG1" s="1321"/>
      <c r="AH1" s="1322"/>
    </row>
    <row r="2" spans="1:40" s="3" customFormat="1" ht="25.5" customHeight="1" x14ac:dyDescent="0.25">
      <c r="A2" s="4"/>
      <c r="B2" s="8"/>
      <c r="C2" s="5"/>
      <c r="D2" s="74"/>
      <c r="E2" s="1273"/>
      <c r="F2" s="1274"/>
      <c r="G2" s="1274"/>
      <c r="H2" s="1274"/>
      <c r="I2" s="1274"/>
      <c r="J2" s="1274"/>
      <c r="K2" s="1274"/>
      <c r="L2" s="1274"/>
      <c r="M2" s="1274"/>
      <c r="N2" s="1274"/>
      <c r="O2" s="1274"/>
      <c r="P2" s="1274"/>
      <c r="Q2" s="1274"/>
      <c r="R2" s="1274"/>
      <c r="S2" s="1274"/>
      <c r="T2" s="1274"/>
      <c r="U2" s="1274"/>
      <c r="V2" s="1274"/>
      <c r="W2" s="1274"/>
      <c r="X2" s="1274"/>
      <c r="Y2" s="1274"/>
      <c r="Z2" s="1274"/>
      <c r="AA2" s="1274"/>
      <c r="AB2" s="1274"/>
      <c r="AC2" s="1274"/>
      <c r="AD2" s="1274"/>
      <c r="AE2" s="1275"/>
      <c r="AF2" s="1323"/>
      <c r="AG2" s="1324"/>
      <c r="AH2" s="1325"/>
    </row>
    <row r="3" spans="1:40" s="3" customFormat="1" ht="25.5" customHeight="1" x14ac:dyDescent="0.25">
      <c r="A3" s="4"/>
      <c r="B3" s="8"/>
      <c r="C3" s="5"/>
      <c r="D3" s="74"/>
      <c r="E3" s="1276" t="s">
        <v>0</v>
      </c>
      <c r="F3" s="1277"/>
      <c r="G3" s="1277"/>
      <c r="H3" s="1277"/>
      <c r="I3" s="1277"/>
      <c r="J3" s="1277"/>
      <c r="K3" s="1277"/>
      <c r="L3" s="1277"/>
      <c r="M3" s="1277"/>
      <c r="N3" s="1277"/>
      <c r="O3" s="1277"/>
      <c r="P3" s="1277"/>
      <c r="Q3" s="1277"/>
      <c r="R3" s="1277"/>
      <c r="S3" s="1277"/>
      <c r="T3" s="1277"/>
      <c r="U3" s="1277"/>
      <c r="V3" s="1277"/>
      <c r="W3" s="1277"/>
      <c r="X3" s="1277"/>
      <c r="Y3" s="1277"/>
      <c r="Z3" s="1277"/>
      <c r="AA3" s="1277"/>
      <c r="AB3" s="1277"/>
      <c r="AC3" s="1277"/>
      <c r="AD3" s="1277"/>
      <c r="AE3" s="1278"/>
      <c r="AF3" s="1320" t="s">
        <v>98</v>
      </c>
      <c r="AG3" s="1321"/>
      <c r="AH3" s="1322"/>
    </row>
    <row r="4" spans="1:40" s="3" customFormat="1" ht="25.5" customHeight="1" x14ac:dyDescent="0.25">
      <c r="A4" s="4"/>
      <c r="B4" s="8"/>
      <c r="C4" s="5"/>
      <c r="D4" s="74"/>
      <c r="E4" s="1279"/>
      <c r="F4" s="1280"/>
      <c r="G4" s="1280"/>
      <c r="H4" s="1280"/>
      <c r="I4" s="1280"/>
      <c r="J4" s="1280"/>
      <c r="K4" s="1280"/>
      <c r="L4" s="1280"/>
      <c r="M4" s="1280"/>
      <c r="N4" s="1280"/>
      <c r="O4" s="1280"/>
      <c r="P4" s="1280"/>
      <c r="Q4" s="1280"/>
      <c r="R4" s="1280"/>
      <c r="S4" s="1280"/>
      <c r="T4" s="1280"/>
      <c r="U4" s="1280"/>
      <c r="V4" s="1280"/>
      <c r="W4" s="1280"/>
      <c r="X4" s="1280"/>
      <c r="Y4" s="1280"/>
      <c r="Z4" s="1280"/>
      <c r="AA4" s="1280"/>
      <c r="AB4" s="1280"/>
      <c r="AC4" s="1280"/>
      <c r="AD4" s="1280"/>
      <c r="AE4" s="1281"/>
      <c r="AF4" s="1323"/>
      <c r="AG4" s="1324"/>
      <c r="AH4" s="1325"/>
    </row>
    <row r="5" spans="1:40" s="3" customFormat="1" ht="25.5" customHeight="1" x14ac:dyDescent="0.25">
      <c r="A5" s="4"/>
      <c r="B5" s="8"/>
      <c r="C5" s="5"/>
      <c r="D5" s="74"/>
      <c r="E5" s="1282" t="s">
        <v>1</v>
      </c>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4"/>
      <c r="AF5" s="1320" t="s">
        <v>99</v>
      </c>
      <c r="AG5" s="1321"/>
      <c r="AH5" s="1322"/>
    </row>
    <row r="6" spans="1:40" s="3" customFormat="1" ht="15" customHeight="1" x14ac:dyDescent="0.25">
      <c r="A6" s="4"/>
      <c r="B6" s="8"/>
      <c r="C6" s="21"/>
      <c r="D6" s="75"/>
      <c r="E6" s="1285"/>
      <c r="F6" s="1286"/>
      <c r="G6" s="1286"/>
      <c r="H6" s="1286"/>
      <c r="I6" s="1286"/>
      <c r="J6" s="1286"/>
      <c r="K6" s="1286"/>
      <c r="L6" s="1286"/>
      <c r="M6" s="1286"/>
      <c r="N6" s="1286"/>
      <c r="O6" s="1286"/>
      <c r="P6" s="1286"/>
      <c r="Q6" s="1286"/>
      <c r="R6" s="1286"/>
      <c r="S6" s="1286"/>
      <c r="T6" s="1286"/>
      <c r="U6" s="1286"/>
      <c r="V6" s="1286"/>
      <c r="W6" s="1286"/>
      <c r="X6" s="1286"/>
      <c r="Y6" s="1286"/>
      <c r="Z6" s="1286"/>
      <c r="AA6" s="1286"/>
      <c r="AB6" s="1286"/>
      <c r="AC6" s="1286"/>
      <c r="AD6" s="1286"/>
      <c r="AE6" s="1287"/>
      <c r="AF6" s="1323"/>
      <c r="AG6" s="1324"/>
      <c r="AH6" s="1325"/>
    </row>
    <row r="7" spans="1:40" s="3" customFormat="1" x14ac:dyDescent="0.25">
      <c r="A7" s="22"/>
      <c r="B7" s="8"/>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M7" s="6"/>
      <c r="AN7" s="6"/>
    </row>
    <row r="8" spans="1:40" s="3" customFormat="1" ht="24" thickBot="1" x14ac:dyDescent="0.3">
      <c r="A8" s="1267" t="s">
        <v>2</v>
      </c>
      <c r="B8" s="1268"/>
      <c r="C8" s="1268"/>
      <c r="D8" s="1268"/>
      <c r="E8" s="1268"/>
      <c r="F8" s="1268"/>
      <c r="G8" s="1268"/>
      <c r="H8" s="1268"/>
      <c r="I8" s="1268"/>
      <c r="J8" s="1268"/>
      <c r="K8" s="1268"/>
      <c r="L8" s="1268"/>
      <c r="M8" s="1268"/>
      <c r="N8" s="1268"/>
      <c r="O8" s="1268"/>
      <c r="P8" s="1268"/>
      <c r="Q8" s="1268"/>
      <c r="R8" s="1268"/>
      <c r="S8" s="1268"/>
      <c r="T8" s="1268"/>
      <c r="U8" s="1268"/>
      <c r="V8" s="1268"/>
      <c r="W8" s="1268"/>
      <c r="X8" s="1268"/>
      <c r="Y8" s="1268"/>
      <c r="Z8" s="1268"/>
      <c r="AA8" s="1268"/>
      <c r="AB8" s="1268"/>
      <c r="AC8" s="1268"/>
      <c r="AD8" s="1268"/>
      <c r="AE8" s="1268"/>
      <c r="AF8" s="1268"/>
      <c r="AG8" s="1268"/>
      <c r="AH8" s="1268"/>
    </row>
    <row r="9" spans="1:40" s="14" customFormat="1" ht="15.75" thickBot="1" x14ac:dyDescent="0.3">
      <c r="A9" s="1101" t="s">
        <v>60</v>
      </c>
      <c r="B9" s="1102"/>
      <c r="C9" s="1102"/>
      <c r="D9" s="1102"/>
      <c r="E9" s="1102"/>
      <c r="F9" s="1102"/>
      <c r="G9" s="1102"/>
      <c r="H9" s="1110"/>
      <c r="I9" s="1105" t="s">
        <v>7</v>
      </c>
      <c r="J9" s="1106"/>
      <c r="K9" s="1106"/>
      <c r="L9" s="1107"/>
      <c r="M9" s="1105" t="s">
        <v>8</v>
      </c>
      <c r="N9" s="1106"/>
      <c r="O9" s="1106"/>
      <c r="P9" s="1106"/>
      <c r="Q9" s="1106"/>
      <c r="R9" s="1106"/>
      <c r="S9" s="1106"/>
      <c r="T9" s="1107"/>
      <c r="U9" s="1101" t="s">
        <v>61</v>
      </c>
      <c r="V9" s="1102"/>
      <c r="W9" s="1102"/>
      <c r="X9" s="1102"/>
      <c r="Y9" s="1102"/>
      <c r="Z9" s="1102"/>
      <c r="AA9" s="1102"/>
      <c r="AB9" s="1102"/>
      <c r="AC9" s="1102"/>
      <c r="AD9" s="1102"/>
      <c r="AE9" s="1102"/>
      <c r="AF9" s="1102"/>
      <c r="AG9" s="1102"/>
      <c r="AH9" s="1102"/>
    </row>
    <row r="10" spans="1:40" s="14" customFormat="1" ht="61.5" customHeight="1" thickBot="1" x14ac:dyDescent="0.3">
      <c r="A10" s="1103"/>
      <c r="B10" s="1104"/>
      <c r="C10" s="1104"/>
      <c r="D10" s="1104"/>
      <c r="E10" s="1104"/>
      <c r="F10" s="1104"/>
      <c r="G10" s="1104"/>
      <c r="H10" s="1269"/>
      <c r="I10" s="1105" t="s">
        <v>10</v>
      </c>
      <c r="J10" s="1106"/>
      <c r="K10" s="1106"/>
      <c r="L10" s="1107"/>
      <c r="M10" s="1296" t="s">
        <v>77</v>
      </c>
      <c r="N10" s="1263" t="s">
        <v>73</v>
      </c>
      <c r="O10" s="1264"/>
      <c r="P10" s="1264"/>
      <c r="Q10" s="1265"/>
      <c r="R10" s="1263" t="s">
        <v>11</v>
      </c>
      <c r="S10" s="1264"/>
      <c r="T10" s="1265"/>
      <c r="U10" s="1263" t="s">
        <v>78</v>
      </c>
      <c r="V10" s="1264"/>
      <c r="W10" s="1264"/>
      <c r="X10" s="1264"/>
      <c r="Y10" s="1264"/>
      <c r="Z10" s="1261" t="s">
        <v>68</v>
      </c>
      <c r="AA10" s="1262"/>
      <c r="AB10" s="1266"/>
      <c r="AC10" s="1261" t="s">
        <v>67</v>
      </c>
      <c r="AD10" s="1262"/>
      <c r="AE10" s="1266"/>
      <c r="AF10" s="1261" t="s">
        <v>69</v>
      </c>
      <c r="AG10" s="1262"/>
      <c r="AH10" s="1262"/>
    </row>
    <row r="11" spans="1:40" s="20" customFormat="1" ht="69" customHeight="1" thickBot="1" x14ac:dyDescent="0.3">
      <c r="A11" s="17" t="s">
        <v>102</v>
      </c>
      <c r="B11" s="17" t="s">
        <v>101</v>
      </c>
      <c r="C11" s="18" t="s">
        <v>103</v>
      </c>
      <c r="D11" s="18" t="s">
        <v>160</v>
      </c>
      <c r="E11" s="18" t="s">
        <v>104</v>
      </c>
      <c r="F11" s="19" t="s">
        <v>105</v>
      </c>
      <c r="G11" s="15" t="s">
        <v>18</v>
      </c>
      <c r="H11" s="71" t="s">
        <v>106</v>
      </c>
      <c r="I11" s="67" t="s">
        <v>19</v>
      </c>
      <c r="J11" s="52" t="s">
        <v>20</v>
      </c>
      <c r="K11" s="16" t="s">
        <v>21</v>
      </c>
      <c r="L11" s="16" t="s">
        <v>22</v>
      </c>
      <c r="M11" s="1319"/>
      <c r="N11" s="52" t="s">
        <v>74</v>
      </c>
      <c r="O11" s="52" t="s">
        <v>75</v>
      </c>
      <c r="P11" s="52" t="s">
        <v>76</v>
      </c>
      <c r="Q11" s="15" t="s">
        <v>23</v>
      </c>
      <c r="R11" s="64" t="s">
        <v>19</v>
      </c>
      <c r="S11" s="66" t="s">
        <v>20</v>
      </c>
      <c r="T11" s="52" t="s">
        <v>62</v>
      </c>
      <c r="U11" s="52" t="s">
        <v>79</v>
      </c>
      <c r="V11" s="52" t="s">
        <v>80</v>
      </c>
      <c r="W11" s="52" t="s">
        <v>81</v>
      </c>
      <c r="X11" s="52" t="s">
        <v>82</v>
      </c>
      <c r="Y11" s="52" t="s">
        <v>83</v>
      </c>
      <c r="Z11" s="60" t="s">
        <v>65</v>
      </c>
      <c r="AA11" s="52" t="s">
        <v>66</v>
      </c>
      <c r="AB11" s="52" t="s">
        <v>71</v>
      </c>
      <c r="AC11" s="60" t="s">
        <v>65</v>
      </c>
      <c r="AD11" s="52" t="s">
        <v>66</v>
      </c>
      <c r="AE11" s="52" t="s">
        <v>71</v>
      </c>
      <c r="AF11" s="60" t="s">
        <v>65</v>
      </c>
      <c r="AG11" s="52" t="s">
        <v>66</v>
      </c>
      <c r="AH11" s="52" t="s">
        <v>71</v>
      </c>
    </row>
    <row r="12" spans="1:40" s="12" customFormat="1" ht="68.25" customHeight="1" x14ac:dyDescent="0.25">
      <c r="A12" s="1312"/>
      <c r="B12" s="69"/>
      <c r="C12" s="1316"/>
      <c r="D12" s="1316"/>
      <c r="E12" s="1317"/>
      <c r="F12" s="1317"/>
      <c r="G12" s="1314" t="s">
        <v>31</v>
      </c>
      <c r="H12" s="1314"/>
      <c r="I12" s="1310">
        <v>3</v>
      </c>
      <c r="J12" s="1312">
        <v>4</v>
      </c>
      <c r="K12" s="9" t="str">
        <f>CONCATENATE(I12,"-",J12)</f>
        <v>3-4</v>
      </c>
      <c r="L12" s="1310" t="str">
        <f>VLOOKUP(K12,Hoja2!G14:H39,2,0)</f>
        <v>Alto</v>
      </c>
      <c r="M12" s="7"/>
      <c r="N12" s="11" t="s">
        <v>46</v>
      </c>
      <c r="O12" s="11" t="s">
        <v>46</v>
      </c>
      <c r="P12" s="11" t="s">
        <v>46</v>
      </c>
      <c r="Q12" s="10">
        <f>(IF(N12="SI",25,0)+(IF(O12="SI",25,0)+(IF(P12="SI",50,0))))</f>
        <v>100</v>
      </c>
      <c r="R12" s="10">
        <f>IF(I12=1,1,IF(I12=2,IF(Q12&lt;76,$I12,$I12-1),IF(Q12&gt;75,($I12-1),($I12-1))))</f>
        <v>2</v>
      </c>
      <c r="S12" s="65">
        <f>IF(Q12&lt;51,$J12,IF(Q12&gt;75,($J12-2),($J12-1)))</f>
        <v>2</v>
      </c>
      <c r="T12" s="10" t="str">
        <f>IF(OR(AJ22=1,AJ22=2),Hoja2!$I$1,IF(AND(AJ22&gt;2,AJ22&lt;=5),Hoja2!$I2,IF(AND(AJ22&gt;5,AJ22&lt;=9),Hoja2!$I$3,IF(AND(AJ22&gt;9,AJ22&lt;=15),Hoja2!$I$4,IF(AND(AJ22&gt;15,AJ22&lt;=25),Hoja2!$I$5,"Sin Riesgo")))))</f>
        <v>Sin Riesgo</v>
      </c>
      <c r="U12" s="7"/>
      <c r="V12" s="7"/>
      <c r="W12" s="59"/>
      <c r="X12" s="59"/>
      <c r="Y12" s="10"/>
      <c r="Z12" s="61"/>
      <c r="AA12" s="61"/>
      <c r="AB12" s="63" t="s">
        <v>47</v>
      </c>
      <c r="AC12" s="61"/>
      <c r="AD12" s="61"/>
      <c r="AE12" s="63" t="s">
        <v>47</v>
      </c>
      <c r="AF12" s="61"/>
      <c r="AG12" s="61"/>
      <c r="AH12" s="63" t="s">
        <v>47</v>
      </c>
    </row>
    <row r="13" spans="1:40" s="12" customFormat="1" ht="46.5" customHeight="1" x14ac:dyDescent="0.25">
      <c r="A13" s="1313"/>
      <c r="B13" s="70"/>
      <c r="C13" s="1306"/>
      <c r="D13" s="1306"/>
      <c r="E13" s="1318"/>
      <c r="F13" s="1318"/>
      <c r="G13" s="1315"/>
      <c r="H13" s="1315"/>
      <c r="I13" s="1311"/>
      <c r="J13" s="1313"/>
      <c r="K13" s="9" t="str">
        <f t="shared" ref="K13:K76" si="0">CONCATENATE(I13,"-",J13)</f>
        <v>-</v>
      </c>
      <c r="L13" s="1311"/>
      <c r="M13" s="7"/>
      <c r="N13" s="11" t="s">
        <v>47</v>
      </c>
      <c r="O13" s="11" t="s">
        <v>46</v>
      </c>
      <c r="P13" s="11" t="s">
        <v>46</v>
      </c>
      <c r="Q13" s="10">
        <f>(IF(N13="SI",25,0)+(IF(O13="SI",25,0)+(IF(P13="SI",50,0))))</f>
        <v>75</v>
      </c>
      <c r="R13" s="10">
        <f>IF(Q13&lt;51,$I13,IF(Q13&gt;75,($I13-2),($I13-1)))</f>
        <v>-1</v>
      </c>
      <c r="S13" s="10">
        <f>IF(Q13&lt;51,$J13,IF(Q13&gt;75,($J13-2),($J13-1)))</f>
        <v>-1</v>
      </c>
      <c r="T13" s="10" t="str">
        <f>IF(OR(AJ23=1,AJ23=2),Hoja2!$I$1,IF(AND(AJ23&gt;2,AJ23&lt;=5),Hoja2!$I3,IF(AND(AJ23&gt;5,AJ23&lt;=9),Hoja2!$I$3,IF(AND(AJ23&gt;9,AJ23&lt;=15),Hoja2!$I$4,IF(AND(AJ23&gt;15,AJ23&lt;=25),Hoja2!$I$5,"Sin Riesgo")))))</f>
        <v>Sin Riesgo</v>
      </c>
      <c r="U13" s="7"/>
      <c r="V13" s="7"/>
      <c r="W13" s="59"/>
      <c r="X13" s="59"/>
      <c r="Y13" s="10"/>
      <c r="Z13" s="61"/>
      <c r="AA13" s="61"/>
      <c r="AB13" s="63"/>
      <c r="AC13" s="61"/>
      <c r="AD13" s="61"/>
      <c r="AE13" s="63"/>
      <c r="AF13" s="61"/>
      <c r="AG13" s="61"/>
      <c r="AH13" s="63"/>
    </row>
    <row r="14" spans="1:40" s="13" customFormat="1" ht="54" customHeight="1" x14ac:dyDescent="0.25">
      <c r="A14" s="1313"/>
      <c r="B14" s="70"/>
      <c r="C14" s="1306"/>
      <c r="D14" s="1306"/>
      <c r="E14" s="1318"/>
      <c r="F14" s="1318"/>
      <c r="G14" s="1315"/>
      <c r="H14" s="1315"/>
      <c r="I14" s="1311"/>
      <c r="J14" s="1313"/>
      <c r="K14" s="48" t="str">
        <f t="shared" si="0"/>
        <v>-</v>
      </c>
      <c r="L14" s="1311"/>
      <c r="M14" s="47"/>
      <c r="N14" s="11" t="s">
        <v>46</v>
      </c>
      <c r="O14" s="11" t="s">
        <v>47</v>
      </c>
      <c r="P14" s="11" t="s">
        <v>47</v>
      </c>
      <c r="Q14" s="10">
        <f>(IF(N14="SI",25,0)+(IF(O14="SI",25,0)+(IF(P14="SI",50,0))))</f>
        <v>25</v>
      </c>
      <c r="R14" s="10">
        <f>IF(Q14&lt;51,$I14,IF(Q14&gt;75,($I14-2),($I14-1)))</f>
        <v>0</v>
      </c>
      <c r="S14" s="10">
        <f>IF(Q14&lt;51,$J14,IF(Q14&gt;75,($J14-2),($J14-1)))</f>
        <v>0</v>
      </c>
      <c r="T14" s="10" t="str">
        <f>IF(OR(AJ24=1,AJ24=2),Hoja2!$I$1,IF(AND(AJ24&gt;2,AJ24&lt;=5),Hoja2!$I4,IF(AND(AJ24&gt;5,AJ24&lt;=9),Hoja2!$I$3,IF(AND(AJ24&gt;9,AJ24&lt;=15),Hoja2!$I$4,IF(AND(AJ24&gt;15,AJ24&lt;=25),Hoja2!$I$5,"Sin Riesgo")))))</f>
        <v>Sin Riesgo</v>
      </c>
      <c r="U14" s="47"/>
      <c r="V14" s="47"/>
      <c r="W14" s="59"/>
      <c r="X14" s="59"/>
      <c r="Y14" s="49"/>
      <c r="Z14" s="62"/>
      <c r="AA14" s="62"/>
      <c r="AB14" s="63"/>
      <c r="AC14" s="62"/>
      <c r="AD14" s="62"/>
      <c r="AE14" s="63"/>
      <c r="AF14" s="62"/>
      <c r="AG14" s="62"/>
      <c r="AH14" s="63"/>
    </row>
    <row r="15" spans="1:40" x14ac:dyDescent="0.25">
      <c r="K15" s="51" t="str">
        <f t="shared" si="0"/>
        <v>-</v>
      </c>
      <c r="L15" s="51"/>
    </row>
    <row r="16" spans="1:40" x14ac:dyDescent="0.25">
      <c r="K16" s="51" t="str">
        <f t="shared" si="0"/>
        <v>-</v>
      </c>
      <c r="L16" s="51"/>
    </row>
    <row r="17" spans="11:12" x14ac:dyDescent="0.25">
      <c r="K17" s="51" t="str">
        <f t="shared" si="0"/>
        <v>-</v>
      </c>
      <c r="L17" s="51"/>
    </row>
    <row r="18" spans="11:12" x14ac:dyDescent="0.25">
      <c r="K18" s="51" t="str">
        <f t="shared" si="0"/>
        <v>-</v>
      </c>
      <c r="L18" s="51"/>
    </row>
    <row r="19" spans="11:12" x14ac:dyDescent="0.25">
      <c r="K19" s="51" t="str">
        <f t="shared" si="0"/>
        <v>-</v>
      </c>
      <c r="L19" s="51"/>
    </row>
    <row r="20" spans="11:12" x14ac:dyDescent="0.25">
      <c r="K20" s="51" t="str">
        <f t="shared" si="0"/>
        <v>-</v>
      </c>
      <c r="L20" s="51"/>
    </row>
    <row r="21" spans="11:12" x14ac:dyDescent="0.25">
      <c r="K21" s="51" t="str">
        <f t="shared" si="0"/>
        <v>-</v>
      </c>
      <c r="L21" s="51"/>
    </row>
    <row r="22" spans="11:12" x14ac:dyDescent="0.25">
      <c r="K22" s="51" t="str">
        <f t="shared" si="0"/>
        <v>-</v>
      </c>
      <c r="L22" s="51"/>
    </row>
    <row r="23" spans="11:12" x14ac:dyDescent="0.25">
      <c r="K23" s="51" t="str">
        <f t="shared" si="0"/>
        <v>-</v>
      </c>
      <c r="L23" s="51"/>
    </row>
    <row r="24" spans="11:12" x14ac:dyDescent="0.25">
      <c r="K24" s="51" t="str">
        <f t="shared" si="0"/>
        <v>-</v>
      </c>
      <c r="L24" s="51"/>
    </row>
    <row r="25" spans="11:12" x14ac:dyDescent="0.25">
      <c r="K25" s="51" t="str">
        <f t="shared" si="0"/>
        <v>-</v>
      </c>
      <c r="L25" s="51"/>
    </row>
    <row r="26" spans="11:12" x14ac:dyDescent="0.25">
      <c r="K26" s="51" t="str">
        <f t="shared" si="0"/>
        <v>-</v>
      </c>
      <c r="L26" s="51"/>
    </row>
    <row r="27" spans="11:12" x14ac:dyDescent="0.25">
      <c r="K27" s="51" t="str">
        <f t="shared" si="0"/>
        <v>-</v>
      </c>
      <c r="L27" s="51"/>
    </row>
    <row r="28" spans="11:12" x14ac:dyDescent="0.25">
      <c r="K28" s="51" t="str">
        <f t="shared" si="0"/>
        <v>-</v>
      </c>
      <c r="L28" s="51"/>
    </row>
    <row r="29" spans="11:12" x14ac:dyDescent="0.25">
      <c r="K29" s="51" t="str">
        <f t="shared" si="0"/>
        <v>-</v>
      </c>
      <c r="L29" s="51"/>
    </row>
    <row r="30" spans="11:12" x14ac:dyDescent="0.25">
      <c r="K30" s="51" t="str">
        <f t="shared" si="0"/>
        <v>-</v>
      </c>
      <c r="L30" s="51"/>
    </row>
    <row r="31" spans="11:12" x14ac:dyDescent="0.25">
      <c r="K31" s="51" t="str">
        <f t="shared" si="0"/>
        <v>-</v>
      </c>
      <c r="L31" s="51"/>
    </row>
    <row r="32" spans="11:12" x14ac:dyDescent="0.25">
      <c r="K32" s="51" t="str">
        <f t="shared" si="0"/>
        <v>-</v>
      </c>
      <c r="L32" s="51"/>
    </row>
    <row r="33" spans="11:12" x14ac:dyDescent="0.25">
      <c r="K33" s="51" t="str">
        <f t="shared" si="0"/>
        <v>-</v>
      </c>
      <c r="L33" s="51"/>
    </row>
    <row r="34" spans="11:12" x14ac:dyDescent="0.25">
      <c r="K34" s="51" t="str">
        <f t="shared" si="0"/>
        <v>-</v>
      </c>
      <c r="L34" s="51"/>
    </row>
    <row r="35" spans="11:12" x14ac:dyDescent="0.25">
      <c r="K35" s="51" t="str">
        <f t="shared" si="0"/>
        <v>-</v>
      </c>
      <c r="L35" s="51"/>
    </row>
    <row r="36" spans="11:12" x14ac:dyDescent="0.25">
      <c r="K36" s="51" t="str">
        <f t="shared" si="0"/>
        <v>-</v>
      </c>
      <c r="L36" s="51"/>
    </row>
    <row r="37" spans="11:12" x14ac:dyDescent="0.25">
      <c r="K37" s="51" t="str">
        <f t="shared" si="0"/>
        <v>-</v>
      </c>
      <c r="L37" s="51"/>
    </row>
    <row r="38" spans="11:12" x14ac:dyDescent="0.25">
      <c r="K38" s="51" t="str">
        <f t="shared" si="0"/>
        <v>-</v>
      </c>
      <c r="L38" s="51"/>
    </row>
    <row r="39" spans="11:12" x14ac:dyDescent="0.25">
      <c r="K39" s="51" t="str">
        <f t="shared" si="0"/>
        <v>-</v>
      </c>
      <c r="L39" s="51"/>
    </row>
    <row r="40" spans="11:12" x14ac:dyDescent="0.25">
      <c r="K40" s="51" t="str">
        <f t="shared" si="0"/>
        <v>-</v>
      </c>
      <c r="L40" s="51"/>
    </row>
    <row r="41" spans="11:12" x14ac:dyDescent="0.25">
      <c r="K41" s="51" t="str">
        <f t="shared" si="0"/>
        <v>-</v>
      </c>
      <c r="L41" s="51"/>
    </row>
    <row r="42" spans="11:12" x14ac:dyDescent="0.25">
      <c r="K42" s="51" t="str">
        <f t="shared" si="0"/>
        <v>-</v>
      </c>
      <c r="L42" s="51"/>
    </row>
    <row r="43" spans="11:12" x14ac:dyDescent="0.25">
      <c r="K43" s="51" t="str">
        <f t="shared" si="0"/>
        <v>-</v>
      </c>
      <c r="L43" s="51"/>
    </row>
    <row r="44" spans="11:12" x14ac:dyDescent="0.25">
      <c r="K44" s="51" t="str">
        <f t="shared" si="0"/>
        <v>-</v>
      </c>
      <c r="L44" s="51"/>
    </row>
    <row r="45" spans="11:12" x14ac:dyDescent="0.25">
      <c r="K45" s="51" t="str">
        <f t="shared" si="0"/>
        <v>-</v>
      </c>
      <c r="L45" s="51"/>
    </row>
    <row r="46" spans="11:12" x14ac:dyDescent="0.25">
      <c r="K46" s="51" t="str">
        <f t="shared" si="0"/>
        <v>-</v>
      </c>
      <c r="L46" s="51"/>
    </row>
    <row r="47" spans="11:12" x14ac:dyDescent="0.25">
      <c r="K47" s="51" t="str">
        <f t="shared" si="0"/>
        <v>-</v>
      </c>
      <c r="L47" s="51"/>
    </row>
    <row r="48" spans="11:12" x14ac:dyDescent="0.25">
      <c r="K48" s="51" t="str">
        <f t="shared" si="0"/>
        <v>-</v>
      </c>
      <c r="L48" s="51"/>
    </row>
    <row r="49" spans="11:12" x14ac:dyDescent="0.25">
      <c r="K49" s="51" t="str">
        <f t="shared" si="0"/>
        <v>-</v>
      </c>
      <c r="L49" s="51"/>
    </row>
    <row r="50" spans="11:12" x14ac:dyDescent="0.25">
      <c r="K50" s="51" t="str">
        <f t="shared" si="0"/>
        <v>-</v>
      </c>
      <c r="L50" s="51"/>
    </row>
    <row r="51" spans="11:12" x14ac:dyDescent="0.25">
      <c r="K51" s="51" t="str">
        <f t="shared" si="0"/>
        <v>-</v>
      </c>
      <c r="L51" s="51"/>
    </row>
    <row r="52" spans="11:12" x14ac:dyDescent="0.25">
      <c r="K52" s="51" t="str">
        <f t="shared" si="0"/>
        <v>-</v>
      </c>
      <c r="L52" s="51"/>
    </row>
    <row r="53" spans="11:12" x14ac:dyDescent="0.25">
      <c r="K53" s="51" t="str">
        <f t="shared" si="0"/>
        <v>-</v>
      </c>
      <c r="L53" s="51"/>
    </row>
    <row r="54" spans="11:12" x14ac:dyDescent="0.25">
      <c r="K54" s="51" t="str">
        <f t="shared" si="0"/>
        <v>-</v>
      </c>
      <c r="L54" s="51"/>
    </row>
    <row r="55" spans="11:12" x14ac:dyDescent="0.25">
      <c r="K55" s="51" t="str">
        <f t="shared" si="0"/>
        <v>-</v>
      </c>
      <c r="L55" s="51"/>
    </row>
    <row r="56" spans="11:12" x14ac:dyDescent="0.25">
      <c r="K56" s="51" t="str">
        <f t="shared" si="0"/>
        <v>-</v>
      </c>
      <c r="L56" s="51"/>
    </row>
    <row r="57" spans="11:12" x14ac:dyDescent="0.25">
      <c r="K57" s="51" t="str">
        <f t="shared" si="0"/>
        <v>-</v>
      </c>
      <c r="L57" s="51"/>
    </row>
    <row r="58" spans="11:12" x14ac:dyDescent="0.25">
      <c r="K58" s="51" t="str">
        <f t="shared" si="0"/>
        <v>-</v>
      </c>
      <c r="L58" s="51"/>
    </row>
    <row r="59" spans="11:12" x14ac:dyDescent="0.25">
      <c r="K59" s="51" t="str">
        <f t="shared" si="0"/>
        <v>-</v>
      </c>
      <c r="L59" s="51"/>
    </row>
    <row r="60" spans="11:12" x14ac:dyDescent="0.25">
      <c r="K60" s="51" t="str">
        <f t="shared" si="0"/>
        <v>-</v>
      </c>
      <c r="L60" s="51"/>
    </row>
    <row r="61" spans="11:12" x14ac:dyDescent="0.25">
      <c r="K61" s="51" t="str">
        <f t="shared" si="0"/>
        <v>-</v>
      </c>
      <c r="L61" s="51"/>
    </row>
    <row r="62" spans="11:12" x14ac:dyDescent="0.25">
      <c r="K62" s="51" t="str">
        <f t="shared" si="0"/>
        <v>-</v>
      </c>
      <c r="L62" s="51"/>
    </row>
    <row r="63" spans="11:12" x14ac:dyDescent="0.25">
      <c r="K63" s="51" t="str">
        <f t="shared" si="0"/>
        <v>-</v>
      </c>
      <c r="L63" s="51"/>
    </row>
    <row r="64" spans="11:12" x14ac:dyDescent="0.25">
      <c r="K64" s="51" t="str">
        <f t="shared" si="0"/>
        <v>-</v>
      </c>
      <c r="L64" s="51"/>
    </row>
    <row r="65" spans="11:12" x14ac:dyDescent="0.25">
      <c r="K65" s="51" t="str">
        <f t="shared" si="0"/>
        <v>-</v>
      </c>
      <c r="L65" s="51"/>
    </row>
    <row r="66" spans="11:12" x14ac:dyDescent="0.25">
      <c r="K66" s="51" t="str">
        <f t="shared" si="0"/>
        <v>-</v>
      </c>
      <c r="L66" s="51"/>
    </row>
    <row r="67" spans="11:12" x14ac:dyDescent="0.25">
      <c r="K67" s="51" t="str">
        <f t="shared" si="0"/>
        <v>-</v>
      </c>
      <c r="L67" s="51"/>
    </row>
    <row r="68" spans="11:12" x14ac:dyDescent="0.25">
      <c r="K68" s="51" t="str">
        <f t="shared" si="0"/>
        <v>-</v>
      </c>
      <c r="L68" s="51"/>
    </row>
    <row r="69" spans="11:12" x14ac:dyDescent="0.25">
      <c r="K69" s="51" t="str">
        <f t="shared" si="0"/>
        <v>-</v>
      </c>
      <c r="L69" s="51"/>
    </row>
    <row r="70" spans="11:12" x14ac:dyDescent="0.25">
      <c r="K70" s="51" t="str">
        <f t="shared" si="0"/>
        <v>-</v>
      </c>
      <c r="L70" s="51"/>
    </row>
    <row r="71" spans="11:12" x14ac:dyDescent="0.25">
      <c r="K71" s="51" t="str">
        <f t="shared" si="0"/>
        <v>-</v>
      </c>
      <c r="L71" s="51"/>
    </row>
    <row r="72" spans="11:12" x14ac:dyDescent="0.25">
      <c r="K72" s="51" t="str">
        <f t="shared" si="0"/>
        <v>-</v>
      </c>
      <c r="L72" s="51"/>
    </row>
    <row r="73" spans="11:12" x14ac:dyDescent="0.25">
      <c r="K73" s="51" t="str">
        <f t="shared" si="0"/>
        <v>-</v>
      </c>
      <c r="L73" s="51"/>
    </row>
    <row r="74" spans="11:12" x14ac:dyDescent="0.25">
      <c r="K74" s="51" t="str">
        <f t="shared" si="0"/>
        <v>-</v>
      </c>
      <c r="L74" s="51"/>
    </row>
    <row r="75" spans="11:12" x14ac:dyDescent="0.25">
      <c r="K75" s="51" t="str">
        <f t="shared" si="0"/>
        <v>-</v>
      </c>
      <c r="L75" s="51"/>
    </row>
    <row r="76" spans="11:12" x14ac:dyDescent="0.25">
      <c r="K76" s="51" t="str">
        <f t="shared" si="0"/>
        <v>-</v>
      </c>
      <c r="L76" s="51"/>
    </row>
    <row r="77" spans="11:12" x14ac:dyDescent="0.25">
      <c r="K77" s="51" t="str">
        <f t="shared" ref="K77:K140" si="1">CONCATENATE(I77,"-",J77)</f>
        <v>-</v>
      </c>
      <c r="L77" s="51"/>
    </row>
    <row r="78" spans="11:12" x14ac:dyDescent="0.25">
      <c r="K78" s="51" t="str">
        <f t="shared" si="1"/>
        <v>-</v>
      </c>
      <c r="L78" s="51"/>
    </row>
    <row r="79" spans="11:12" x14ac:dyDescent="0.25">
      <c r="K79" s="51" t="str">
        <f t="shared" si="1"/>
        <v>-</v>
      </c>
      <c r="L79" s="51"/>
    </row>
    <row r="80" spans="11:12" x14ac:dyDescent="0.25">
      <c r="K80" s="51" t="str">
        <f t="shared" si="1"/>
        <v>-</v>
      </c>
      <c r="L80" s="51"/>
    </row>
    <row r="81" spans="11:12" x14ac:dyDescent="0.25">
      <c r="K81" s="51" t="str">
        <f t="shared" si="1"/>
        <v>-</v>
      </c>
      <c r="L81" s="51"/>
    </row>
    <row r="82" spans="11:12" x14ac:dyDescent="0.25">
      <c r="K82" s="51" t="str">
        <f t="shared" si="1"/>
        <v>-</v>
      </c>
      <c r="L82" s="51"/>
    </row>
    <row r="83" spans="11:12" x14ac:dyDescent="0.25">
      <c r="K83" s="51" t="str">
        <f t="shared" si="1"/>
        <v>-</v>
      </c>
      <c r="L83" s="51"/>
    </row>
    <row r="84" spans="11:12" x14ac:dyDescent="0.25">
      <c r="K84" s="51" t="str">
        <f t="shared" si="1"/>
        <v>-</v>
      </c>
      <c r="L84" s="51"/>
    </row>
    <row r="85" spans="11:12" x14ac:dyDescent="0.25">
      <c r="K85" s="51" t="str">
        <f t="shared" si="1"/>
        <v>-</v>
      </c>
      <c r="L85" s="51"/>
    </row>
    <row r="86" spans="11:12" x14ac:dyDescent="0.25">
      <c r="K86" s="51" t="str">
        <f t="shared" si="1"/>
        <v>-</v>
      </c>
      <c r="L86" s="51"/>
    </row>
    <row r="87" spans="11:12" x14ac:dyDescent="0.25">
      <c r="K87" s="51" t="str">
        <f t="shared" si="1"/>
        <v>-</v>
      </c>
      <c r="L87" s="51"/>
    </row>
    <row r="88" spans="11:12" x14ac:dyDescent="0.25">
      <c r="K88" s="51" t="str">
        <f t="shared" si="1"/>
        <v>-</v>
      </c>
      <c r="L88" s="51"/>
    </row>
    <row r="89" spans="11:12" x14ac:dyDescent="0.25">
      <c r="K89" s="51" t="str">
        <f t="shared" si="1"/>
        <v>-</v>
      </c>
      <c r="L89" s="51"/>
    </row>
    <row r="90" spans="11:12" x14ac:dyDescent="0.25">
      <c r="K90" s="51" t="str">
        <f t="shared" si="1"/>
        <v>-</v>
      </c>
      <c r="L90" s="51"/>
    </row>
    <row r="91" spans="11:12" x14ac:dyDescent="0.25">
      <c r="K91" s="51" t="str">
        <f t="shared" si="1"/>
        <v>-</v>
      </c>
      <c r="L91" s="51"/>
    </row>
    <row r="92" spans="11:12" x14ac:dyDescent="0.25">
      <c r="K92" s="51" t="str">
        <f t="shared" si="1"/>
        <v>-</v>
      </c>
      <c r="L92" s="51"/>
    </row>
    <row r="93" spans="11:12" x14ac:dyDescent="0.25">
      <c r="K93" s="51" t="str">
        <f t="shared" si="1"/>
        <v>-</v>
      </c>
      <c r="L93" s="51"/>
    </row>
    <row r="94" spans="11:12" x14ac:dyDescent="0.25">
      <c r="K94" s="51" t="str">
        <f t="shared" si="1"/>
        <v>-</v>
      </c>
      <c r="L94" s="51"/>
    </row>
    <row r="95" spans="11:12" x14ac:dyDescent="0.25">
      <c r="K95" s="51" t="str">
        <f t="shared" si="1"/>
        <v>-</v>
      </c>
      <c r="L95" s="51"/>
    </row>
    <row r="96" spans="11:12" x14ac:dyDescent="0.25">
      <c r="K96" s="51" t="str">
        <f t="shared" si="1"/>
        <v>-</v>
      </c>
      <c r="L96" s="51"/>
    </row>
    <row r="97" spans="11:12" x14ac:dyDescent="0.25">
      <c r="K97" s="51" t="str">
        <f t="shared" si="1"/>
        <v>-</v>
      </c>
      <c r="L97" s="51"/>
    </row>
    <row r="98" spans="11:12" x14ac:dyDescent="0.25">
      <c r="K98" s="51" t="str">
        <f t="shared" si="1"/>
        <v>-</v>
      </c>
      <c r="L98" s="51"/>
    </row>
    <row r="99" spans="11:12" x14ac:dyDescent="0.25">
      <c r="K99" s="51" t="str">
        <f t="shared" si="1"/>
        <v>-</v>
      </c>
      <c r="L99" s="51"/>
    </row>
    <row r="100" spans="11:12" x14ac:dyDescent="0.25">
      <c r="K100" s="51" t="str">
        <f t="shared" si="1"/>
        <v>-</v>
      </c>
      <c r="L100" s="51"/>
    </row>
    <row r="101" spans="11:12" x14ac:dyDescent="0.25">
      <c r="K101" s="51" t="str">
        <f t="shared" si="1"/>
        <v>-</v>
      </c>
      <c r="L101" s="51"/>
    </row>
    <row r="102" spans="11:12" x14ac:dyDescent="0.25">
      <c r="K102" s="51" t="str">
        <f t="shared" si="1"/>
        <v>-</v>
      </c>
      <c r="L102" s="51"/>
    </row>
    <row r="103" spans="11:12" x14ac:dyDescent="0.25">
      <c r="K103" s="51" t="str">
        <f t="shared" si="1"/>
        <v>-</v>
      </c>
      <c r="L103" s="51"/>
    </row>
    <row r="104" spans="11:12" x14ac:dyDescent="0.25">
      <c r="K104" s="51" t="str">
        <f t="shared" si="1"/>
        <v>-</v>
      </c>
      <c r="L104" s="51"/>
    </row>
    <row r="105" spans="11:12" x14ac:dyDescent="0.25">
      <c r="K105" s="51" t="str">
        <f t="shared" si="1"/>
        <v>-</v>
      </c>
      <c r="L105" s="51"/>
    </row>
    <row r="106" spans="11:12" x14ac:dyDescent="0.25">
      <c r="K106" s="51" t="str">
        <f t="shared" si="1"/>
        <v>-</v>
      </c>
      <c r="L106" s="51"/>
    </row>
    <row r="107" spans="11:12" x14ac:dyDescent="0.25">
      <c r="K107" s="51" t="str">
        <f t="shared" si="1"/>
        <v>-</v>
      </c>
      <c r="L107" s="51"/>
    </row>
    <row r="108" spans="11:12" x14ac:dyDescent="0.25">
      <c r="K108" s="51" t="str">
        <f t="shared" si="1"/>
        <v>-</v>
      </c>
      <c r="L108" s="51"/>
    </row>
    <row r="109" spans="11:12" x14ac:dyDescent="0.25">
      <c r="K109" s="51" t="str">
        <f t="shared" si="1"/>
        <v>-</v>
      </c>
      <c r="L109" s="51"/>
    </row>
    <row r="110" spans="11:12" x14ac:dyDescent="0.25">
      <c r="K110" s="51" t="str">
        <f t="shared" si="1"/>
        <v>-</v>
      </c>
      <c r="L110" s="51"/>
    </row>
    <row r="111" spans="11:12" x14ac:dyDescent="0.25">
      <c r="K111" s="51" t="str">
        <f t="shared" si="1"/>
        <v>-</v>
      </c>
      <c r="L111" s="51"/>
    </row>
    <row r="112" spans="11:12" x14ac:dyDescent="0.25">
      <c r="K112" s="51" t="str">
        <f t="shared" si="1"/>
        <v>-</v>
      </c>
      <c r="L112" s="51"/>
    </row>
    <row r="113" spans="11:12" x14ac:dyDescent="0.25">
      <c r="K113" s="51" t="str">
        <f t="shared" si="1"/>
        <v>-</v>
      </c>
      <c r="L113" s="51"/>
    </row>
    <row r="114" spans="11:12" x14ac:dyDescent="0.25">
      <c r="K114" s="51" t="str">
        <f t="shared" si="1"/>
        <v>-</v>
      </c>
      <c r="L114" s="51"/>
    </row>
    <row r="115" spans="11:12" x14ac:dyDescent="0.25">
      <c r="K115" s="51" t="str">
        <f t="shared" si="1"/>
        <v>-</v>
      </c>
      <c r="L115" s="51"/>
    </row>
    <row r="116" spans="11:12" x14ac:dyDescent="0.25">
      <c r="K116" s="51" t="str">
        <f t="shared" si="1"/>
        <v>-</v>
      </c>
      <c r="L116" s="51"/>
    </row>
    <row r="117" spans="11:12" x14ac:dyDescent="0.25">
      <c r="K117" s="51" t="str">
        <f t="shared" si="1"/>
        <v>-</v>
      </c>
      <c r="L117" s="51"/>
    </row>
    <row r="118" spans="11:12" x14ac:dyDescent="0.25">
      <c r="K118" s="51" t="str">
        <f t="shared" si="1"/>
        <v>-</v>
      </c>
      <c r="L118" s="51"/>
    </row>
    <row r="119" spans="11:12" x14ac:dyDescent="0.25">
      <c r="K119" s="51" t="str">
        <f t="shared" si="1"/>
        <v>-</v>
      </c>
      <c r="L119" s="51"/>
    </row>
    <row r="120" spans="11:12" x14ac:dyDescent="0.25">
      <c r="K120" s="51" t="str">
        <f t="shared" si="1"/>
        <v>-</v>
      </c>
      <c r="L120" s="51"/>
    </row>
    <row r="121" spans="11:12" x14ac:dyDescent="0.25">
      <c r="K121" s="51" t="str">
        <f t="shared" si="1"/>
        <v>-</v>
      </c>
      <c r="L121" s="51"/>
    </row>
    <row r="122" spans="11:12" x14ac:dyDescent="0.25">
      <c r="K122" s="51" t="str">
        <f t="shared" si="1"/>
        <v>-</v>
      </c>
      <c r="L122" s="51"/>
    </row>
    <row r="123" spans="11:12" x14ac:dyDescent="0.25">
      <c r="K123" s="51" t="str">
        <f t="shared" si="1"/>
        <v>-</v>
      </c>
      <c r="L123" s="51"/>
    </row>
    <row r="124" spans="11:12" x14ac:dyDescent="0.25">
      <c r="K124" s="51" t="str">
        <f t="shared" si="1"/>
        <v>-</v>
      </c>
      <c r="L124" s="51"/>
    </row>
    <row r="125" spans="11:12" x14ac:dyDescent="0.25">
      <c r="K125" s="51" t="str">
        <f t="shared" si="1"/>
        <v>-</v>
      </c>
      <c r="L125" s="51"/>
    </row>
    <row r="126" spans="11:12" x14ac:dyDescent="0.25">
      <c r="K126" s="51" t="str">
        <f t="shared" si="1"/>
        <v>-</v>
      </c>
      <c r="L126" s="51"/>
    </row>
    <row r="127" spans="11:12" x14ac:dyDescent="0.25">
      <c r="K127" s="51" t="str">
        <f t="shared" si="1"/>
        <v>-</v>
      </c>
      <c r="L127" s="51"/>
    </row>
    <row r="128" spans="11:12" x14ac:dyDescent="0.25">
      <c r="K128" s="51" t="str">
        <f t="shared" si="1"/>
        <v>-</v>
      </c>
      <c r="L128" s="51"/>
    </row>
    <row r="129" spans="11:12" x14ac:dyDescent="0.25">
      <c r="K129" s="51" t="str">
        <f t="shared" si="1"/>
        <v>-</v>
      </c>
      <c r="L129" s="51"/>
    </row>
    <row r="130" spans="11:12" x14ac:dyDescent="0.25">
      <c r="K130" s="51" t="str">
        <f t="shared" si="1"/>
        <v>-</v>
      </c>
      <c r="L130" s="51"/>
    </row>
    <row r="131" spans="11:12" x14ac:dyDescent="0.25">
      <c r="K131" s="51" t="str">
        <f t="shared" si="1"/>
        <v>-</v>
      </c>
      <c r="L131" s="51"/>
    </row>
    <row r="132" spans="11:12" x14ac:dyDescent="0.25">
      <c r="K132" s="51" t="str">
        <f t="shared" si="1"/>
        <v>-</v>
      </c>
      <c r="L132" s="51"/>
    </row>
    <row r="133" spans="11:12" x14ac:dyDescent="0.25">
      <c r="K133" s="51" t="str">
        <f t="shared" si="1"/>
        <v>-</v>
      </c>
      <c r="L133" s="51"/>
    </row>
    <row r="134" spans="11:12" x14ac:dyDescent="0.25">
      <c r="K134" s="51" t="str">
        <f t="shared" si="1"/>
        <v>-</v>
      </c>
      <c r="L134" s="51"/>
    </row>
    <row r="135" spans="11:12" x14ac:dyDescent="0.25">
      <c r="K135" s="51" t="str">
        <f t="shared" si="1"/>
        <v>-</v>
      </c>
      <c r="L135" s="51"/>
    </row>
    <row r="136" spans="11:12" x14ac:dyDescent="0.25">
      <c r="K136" s="51" t="str">
        <f t="shared" si="1"/>
        <v>-</v>
      </c>
      <c r="L136" s="51"/>
    </row>
    <row r="137" spans="11:12" x14ac:dyDescent="0.25">
      <c r="K137" s="51" t="str">
        <f t="shared" si="1"/>
        <v>-</v>
      </c>
      <c r="L137" s="51"/>
    </row>
    <row r="138" spans="11:12" x14ac:dyDescent="0.25">
      <c r="K138" s="51" t="str">
        <f t="shared" si="1"/>
        <v>-</v>
      </c>
      <c r="L138" s="51"/>
    </row>
    <row r="139" spans="11:12" x14ac:dyDescent="0.25">
      <c r="K139" s="51" t="str">
        <f t="shared" si="1"/>
        <v>-</v>
      </c>
      <c r="L139" s="51"/>
    </row>
    <row r="140" spans="11:12" x14ac:dyDescent="0.25">
      <c r="K140" s="51" t="str">
        <f t="shared" si="1"/>
        <v>-</v>
      </c>
      <c r="L140" s="51"/>
    </row>
    <row r="141" spans="11:12" x14ac:dyDescent="0.25">
      <c r="K141" s="51" t="str">
        <f t="shared" ref="K141:K204" si="2">CONCATENATE(I141,"-",J141)</f>
        <v>-</v>
      </c>
      <c r="L141" s="51"/>
    </row>
    <row r="142" spans="11:12" x14ac:dyDescent="0.25">
      <c r="K142" s="51" t="str">
        <f t="shared" si="2"/>
        <v>-</v>
      </c>
      <c r="L142" s="51"/>
    </row>
    <row r="143" spans="11:12" x14ac:dyDescent="0.25">
      <c r="K143" s="51" t="str">
        <f t="shared" si="2"/>
        <v>-</v>
      </c>
      <c r="L143" s="51"/>
    </row>
    <row r="144" spans="11:12" x14ac:dyDescent="0.25">
      <c r="K144" s="51" t="str">
        <f t="shared" si="2"/>
        <v>-</v>
      </c>
      <c r="L144" s="51"/>
    </row>
    <row r="145" spans="11:12" x14ac:dyDescent="0.25">
      <c r="K145" s="51" t="str">
        <f t="shared" si="2"/>
        <v>-</v>
      </c>
      <c r="L145" s="51"/>
    </row>
    <row r="146" spans="11:12" x14ac:dyDescent="0.25">
      <c r="K146" s="51" t="str">
        <f t="shared" si="2"/>
        <v>-</v>
      </c>
      <c r="L146" s="51"/>
    </row>
    <row r="147" spans="11:12" x14ac:dyDescent="0.25">
      <c r="K147" s="51" t="str">
        <f t="shared" si="2"/>
        <v>-</v>
      </c>
      <c r="L147" s="51"/>
    </row>
    <row r="148" spans="11:12" x14ac:dyDescent="0.25">
      <c r="K148" s="51" t="str">
        <f t="shared" si="2"/>
        <v>-</v>
      </c>
      <c r="L148" s="51"/>
    </row>
    <row r="149" spans="11:12" x14ac:dyDescent="0.25">
      <c r="K149" s="51" t="str">
        <f t="shared" si="2"/>
        <v>-</v>
      </c>
      <c r="L149" s="51"/>
    </row>
    <row r="150" spans="11:12" x14ac:dyDescent="0.25">
      <c r="K150" s="51" t="str">
        <f t="shared" si="2"/>
        <v>-</v>
      </c>
      <c r="L150" s="51"/>
    </row>
    <row r="151" spans="11:12" x14ac:dyDescent="0.25">
      <c r="K151" s="51" t="str">
        <f t="shared" si="2"/>
        <v>-</v>
      </c>
      <c r="L151" s="51"/>
    </row>
    <row r="152" spans="11:12" x14ac:dyDescent="0.25">
      <c r="K152" s="51" t="str">
        <f t="shared" si="2"/>
        <v>-</v>
      </c>
      <c r="L152" s="51"/>
    </row>
    <row r="153" spans="11:12" x14ac:dyDescent="0.25">
      <c r="K153" s="51" t="str">
        <f t="shared" si="2"/>
        <v>-</v>
      </c>
      <c r="L153" s="51"/>
    </row>
    <row r="154" spans="11:12" x14ac:dyDescent="0.25">
      <c r="K154" s="51" t="str">
        <f t="shared" si="2"/>
        <v>-</v>
      </c>
      <c r="L154" s="51"/>
    </row>
    <row r="155" spans="11:12" x14ac:dyDescent="0.25">
      <c r="K155" s="51" t="str">
        <f t="shared" si="2"/>
        <v>-</v>
      </c>
      <c r="L155" s="51"/>
    </row>
    <row r="156" spans="11:12" x14ac:dyDescent="0.25">
      <c r="K156" s="51" t="str">
        <f t="shared" si="2"/>
        <v>-</v>
      </c>
      <c r="L156" s="51"/>
    </row>
    <row r="157" spans="11:12" x14ac:dyDescent="0.25">
      <c r="K157" s="51" t="str">
        <f t="shared" si="2"/>
        <v>-</v>
      </c>
      <c r="L157" s="51"/>
    </row>
    <row r="158" spans="11:12" x14ac:dyDescent="0.25">
      <c r="K158" s="51" t="str">
        <f t="shared" si="2"/>
        <v>-</v>
      </c>
      <c r="L158" s="51"/>
    </row>
    <row r="159" spans="11:12" x14ac:dyDescent="0.25">
      <c r="K159" s="51" t="str">
        <f t="shared" si="2"/>
        <v>-</v>
      </c>
      <c r="L159" s="51"/>
    </row>
    <row r="160" spans="11:12" x14ac:dyDescent="0.25">
      <c r="K160" s="51" t="str">
        <f t="shared" si="2"/>
        <v>-</v>
      </c>
      <c r="L160" s="51"/>
    </row>
    <row r="161" spans="11:12" x14ac:dyDescent="0.25">
      <c r="K161" s="51" t="str">
        <f t="shared" si="2"/>
        <v>-</v>
      </c>
      <c r="L161" s="51"/>
    </row>
    <row r="162" spans="11:12" x14ac:dyDescent="0.25">
      <c r="K162" s="51" t="str">
        <f t="shared" si="2"/>
        <v>-</v>
      </c>
      <c r="L162" s="51"/>
    </row>
    <row r="163" spans="11:12" x14ac:dyDescent="0.25">
      <c r="K163" s="51" t="str">
        <f t="shared" si="2"/>
        <v>-</v>
      </c>
      <c r="L163" s="51"/>
    </row>
    <row r="164" spans="11:12" x14ac:dyDescent="0.25">
      <c r="K164" s="51" t="str">
        <f t="shared" si="2"/>
        <v>-</v>
      </c>
      <c r="L164" s="51"/>
    </row>
    <row r="165" spans="11:12" x14ac:dyDescent="0.25">
      <c r="K165" s="51" t="str">
        <f t="shared" si="2"/>
        <v>-</v>
      </c>
      <c r="L165" s="51"/>
    </row>
    <row r="166" spans="11:12" x14ac:dyDescent="0.25">
      <c r="K166" s="51" t="str">
        <f t="shared" si="2"/>
        <v>-</v>
      </c>
      <c r="L166" s="51"/>
    </row>
    <row r="167" spans="11:12" x14ac:dyDescent="0.25">
      <c r="K167" s="51" t="str">
        <f t="shared" si="2"/>
        <v>-</v>
      </c>
      <c r="L167" s="51"/>
    </row>
    <row r="168" spans="11:12" x14ac:dyDescent="0.25">
      <c r="K168" s="51" t="str">
        <f t="shared" si="2"/>
        <v>-</v>
      </c>
      <c r="L168" s="51"/>
    </row>
    <row r="169" spans="11:12" x14ac:dyDescent="0.25">
      <c r="K169" s="51" t="str">
        <f t="shared" si="2"/>
        <v>-</v>
      </c>
      <c r="L169" s="51"/>
    </row>
    <row r="170" spans="11:12" x14ac:dyDescent="0.25">
      <c r="K170" s="51" t="str">
        <f t="shared" si="2"/>
        <v>-</v>
      </c>
      <c r="L170" s="51"/>
    </row>
    <row r="171" spans="11:12" x14ac:dyDescent="0.25">
      <c r="K171" s="51" t="str">
        <f t="shared" si="2"/>
        <v>-</v>
      </c>
      <c r="L171" s="51"/>
    </row>
    <row r="172" spans="11:12" x14ac:dyDescent="0.25">
      <c r="K172" s="51" t="str">
        <f t="shared" si="2"/>
        <v>-</v>
      </c>
      <c r="L172" s="51"/>
    </row>
    <row r="173" spans="11:12" x14ac:dyDescent="0.25">
      <c r="K173" s="51" t="str">
        <f t="shared" si="2"/>
        <v>-</v>
      </c>
      <c r="L173" s="51"/>
    </row>
    <row r="174" spans="11:12" x14ac:dyDescent="0.25">
      <c r="K174" s="51" t="str">
        <f t="shared" si="2"/>
        <v>-</v>
      </c>
      <c r="L174" s="51"/>
    </row>
    <row r="175" spans="11:12" x14ac:dyDescent="0.25">
      <c r="K175" s="51" t="str">
        <f t="shared" si="2"/>
        <v>-</v>
      </c>
      <c r="L175" s="51"/>
    </row>
    <row r="176" spans="11:12" x14ac:dyDescent="0.25">
      <c r="K176" s="51" t="str">
        <f t="shared" si="2"/>
        <v>-</v>
      </c>
      <c r="L176" s="51"/>
    </row>
    <row r="177" spans="11:12" x14ac:dyDescent="0.25">
      <c r="K177" s="51" t="str">
        <f t="shared" si="2"/>
        <v>-</v>
      </c>
      <c r="L177" s="51"/>
    </row>
    <row r="178" spans="11:12" x14ac:dyDescent="0.25">
      <c r="K178" s="51" t="str">
        <f t="shared" si="2"/>
        <v>-</v>
      </c>
      <c r="L178" s="51"/>
    </row>
    <row r="179" spans="11:12" x14ac:dyDescent="0.25">
      <c r="K179" s="51" t="str">
        <f t="shared" si="2"/>
        <v>-</v>
      </c>
      <c r="L179" s="51"/>
    </row>
    <row r="180" spans="11:12" x14ac:dyDescent="0.25">
      <c r="K180" s="51" t="str">
        <f t="shared" si="2"/>
        <v>-</v>
      </c>
      <c r="L180" s="51"/>
    </row>
    <row r="181" spans="11:12" x14ac:dyDescent="0.25">
      <c r="K181" s="51" t="str">
        <f t="shared" si="2"/>
        <v>-</v>
      </c>
      <c r="L181" s="51"/>
    </row>
    <row r="182" spans="11:12" x14ac:dyDescent="0.25">
      <c r="K182" s="51" t="str">
        <f t="shared" si="2"/>
        <v>-</v>
      </c>
      <c r="L182" s="51"/>
    </row>
    <row r="183" spans="11:12" x14ac:dyDescent="0.25">
      <c r="K183" s="51" t="str">
        <f t="shared" si="2"/>
        <v>-</v>
      </c>
      <c r="L183" s="51"/>
    </row>
    <row r="184" spans="11:12" x14ac:dyDescent="0.25">
      <c r="K184" s="51" t="str">
        <f t="shared" si="2"/>
        <v>-</v>
      </c>
      <c r="L184" s="51"/>
    </row>
    <row r="185" spans="11:12" x14ac:dyDescent="0.25">
      <c r="K185" s="51" t="str">
        <f t="shared" si="2"/>
        <v>-</v>
      </c>
      <c r="L185" s="51"/>
    </row>
    <row r="186" spans="11:12" x14ac:dyDescent="0.25">
      <c r="K186" s="51" t="str">
        <f t="shared" si="2"/>
        <v>-</v>
      </c>
      <c r="L186" s="51"/>
    </row>
    <row r="187" spans="11:12" x14ac:dyDescent="0.25">
      <c r="K187" s="51" t="str">
        <f t="shared" si="2"/>
        <v>-</v>
      </c>
      <c r="L187" s="51"/>
    </row>
    <row r="188" spans="11:12" x14ac:dyDescent="0.25">
      <c r="K188" s="51" t="str">
        <f t="shared" si="2"/>
        <v>-</v>
      </c>
      <c r="L188" s="51"/>
    </row>
    <row r="189" spans="11:12" x14ac:dyDescent="0.25">
      <c r="K189" s="51" t="str">
        <f t="shared" si="2"/>
        <v>-</v>
      </c>
      <c r="L189" s="51"/>
    </row>
    <row r="190" spans="11:12" x14ac:dyDescent="0.25">
      <c r="K190" s="51" t="str">
        <f t="shared" si="2"/>
        <v>-</v>
      </c>
      <c r="L190" s="51"/>
    </row>
    <row r="191" spans="11:12" x14ac:dyDescent="0.25">
      <c r="K191" s="51" t="str">
        <f t="shared" si="2"/>
        <v>-</v>
      </c>
      <c r="L191" s="51"/>
    </row>
    <row r="192" spans="11:12" x14ac:dyDescent="0.25">
      <c r="K192" s="51" t="str">
        <f t="shared" si="2"/>
        <v>-</v>
      </c>
      <c r="L192" s="51"/>
    </row>
    <row r="193" spans="11:12" x14ac:dyDescent="0.25">
      <c r="K193" s="51" t="str">
        <f t="shared" si="2"/>
        <v>-</v>
      </c>
      <c r="L193" s="51"/>
    </row>
    <row r="194" spans="11:12" x14ac:dyDescent="0.25">
      <c r="K194" s="51" t="str">
        <f t="shared" si="2"/>
        <v>-</v>
      </c>
      <c r="L194" s="51"/>
    </row>
    <row r="195" spans="11:12" x14ac:dyDescent="0.25">
      <c r="K195" s="51" t="str">
        <f t="shared" si="2"/>
        <v>-</v>
      </c>
      <c r="L195" s="51"/>
    </row>
    <row r="196" spans="11:12" x14ac:dyDescent="0.25">
      <c r="K196" s="51" t="str">
        <f t="shared" si="2"/>
        <v>-</v>
      </c>
      <c r="L196" s="51"/>
    </row>
    <row r="197" spans="11:12" x14ac:dyDescent="0.25">
      <c r="K197" s="51" t="str">
        <f t="shared" si="2"/>
        <v>-</v>
      </c>
      <c r="L197" s="51"/>
    </row>
    <row r="198" spans="11:12" x14ac:dyDescent="0.25">
      <c r="K198" s="51" t="str">
        <f t="shared" si="2"/>
        <v>-</v>
      </c>
      <c r="L198" s="51"/>
    </row>
    <row r="199" spans="11:12" x14ac:dyDescent="0.25">
      <c r="K199" s="51" t="str">
        <f t="shared" si="2"/>
        <v>-</v>
      </c>
      <c r="L199" s="51"/>
    </row>
    <row r="200" spans="11:12" x14ac:dyDescent="0.25">
      <c r="K200" s="51" t="str">
        <f t="shared" si="2"/>
        <v>-</v>
      </c>
      <c r="L200" s="51"/>
    </row>
    <row r="201" spans="11:12" x14ac:dyDescent="0.25">
      <c r="K201" s="51" t="str">
        <f t="shared" si="2"/>
        <v>-</v>
      </c>
      <c r="L201" s="51"/>
    </row>
    <row r="202" spans="11:12" x14ac:dyDescent="0.25">
      <c r="K202" s="51" t="str">
        <f t="shared" si="2"/>
        <v>-</v>
      </c>
      <c r="L202" s="51"/>
    </row>
    <row r="203" spans="11:12" x14ac:dyDescent="0.25">
      <c r="K203" s="51" t="str">
        <f t="shared" si="2"/>
        <v>-</v>
      </c>
      <c r="L203" s="51"/>
    </row>
    <row r="204" spans="11:12" x14ac:dyDescent="0.25">
      <c r="K204" s="51" t="str">
        <f t="shared" si="2"/>
        <v>-</v>
      </c>
      <c r="L204" s="51"/>
    </row>
    <row r="205" spans="11:12" x14ac:dyDescent="0.25">
      <c r="K205" s="51" t="str">
        <f t="shared" ref="K205:K268" si="3">CONCATENATE(I205,"-",J205)</f>
        <v>-</v>
      </c>
      <c r="L205" s="51"/>
    </row>
    <row r="206" spans="11:12" x14ac:dyDescent="0.25">
      <c r="K206" s="51" t="str">
        <f t="shared" si="3"/>
        <v>-</v>
      </c>
      <c r="L206" s="51"/>
    </row>
    <row r="207" spans="11:12" x14ac:dyDescent="0.25">
      <c r="K207" s="51" t="str">
        <f t="shared" si="3"/>
        <v>-</v>
      </c>
      <c r="L207" s="51"/>
    </row>
    <row r="208" spans="11:12" x14ac:dyDescent="0.25">
      <c r="K208" s="51" t="str">
        <f t="shared" si="3"/>
        <v>-</v>
      </c>
      <c r="L208" s="51"/>
    </row>
    <row r="209" spans="11:12" x14ac:dyDescent="0.25">
      <c r="K209" s="51" t="str">
        <f t="shared" si="3"/>
        <v>-</v>
      </c>
      <c r="L209" s="51"/>
    </row>
    <row r="210" spans="11:12" x14ac:dyDescent="0.25">
      <c r="K210" s="51" t="str">
        <f t="shared" si="3"/>
        <v>-</v>
      </c>
      <c r="L210" s="51"/>
    </row>
    <row r="211" spans="11:12" x14ac:dyDescent="0.25">
      <c r="K211" s="51" t="str">
        <f t="shared" si="3"/>
        <v>-</v>
      </c>
      <c r="L211" s="51"/>
    </row>
    <row r="212" spans="11:12" x14ac:dyDescent="0.25">
      <c r="K212" s="51" t="str">
        <f t="shared" si="3"/>
        <v>-</v>
      </c>
      <c r="L212" s="51"/>
    </row>
    <row r="213" spans="11:12" x14ac:dyDescent="0.25">
      <c r="K213" s="51" t="str">
        <f t="shared" si="3"/>
        <v>-</v>
      </c>
      <c r="L213" s="51"/>
    </row>
    <row r="214" spans="11:12" x14ac:dyDescent="0.25">
      <c r="K214" s="51" t="str">
        <f t="shared" si="3"/>
        <v>-</v>
      </c>
      <c r="L214" s="51"/>
    </row>
    <row r="215" spans="11:12" x14ac:dyDescent="0.25">
      <c r="K215" s="51" t="str">
        <f t="shared" si="3"/>
        <v>-</v>
      </c>
      <c r="L215" s="51"/>
    </row>
    <row r="216" spans="11:12" x14ac:dyDescent="0.25">
      <c r="K216" s="51" t="str">
        <f t="shared" si="3"/>
        <v>-</v>
      </c>
      <c r="L216" s="51"/>
    </row>
    <row r="217" spans="11:12" x14ac:dyDescent="0.25">
      <c r="K217" s="51" t="str">
        <f t="shared" si="3"/>
        <v>-</v>
      </c>
      <c r="L217" s="51"/>
    </row>
    <row r="218" spans="11:12" x14ac:dyDescent="0.25">
      <c r="K218" s="51" t="str">
        <f t="shared" si="3"/>
        <v>-</v>
      </c>
      <c r="L218" s="51"/>
    </row>
    <row r="219" spans="11:12" x14ac:dyDescent="0.25">
      <c r="K219" s="51" t="str">
        <f t="shared" si="3"/>
        <v>-</v>
      </c>
      <c r="L219" s="51"/>
    </row>
    <row r="220" spans="11:12" x14ac:dyDescent="0.25">
      <c r="K220" s="51" t="str">
        <f t="shared" si="3"/>
        <v>-</v>
      </c>
      <c r="L220" s="51"/>
    </row>
    <row r="221" spans="11:12" x14ac:dyDescent="0.25">
      <c r="K221" s="51" t="str">
        <f t="shared" si="3"/>
        <v>-</v>
      </c>
      <c r="L221" s="51"/>
    </row>
    <row r="222" spans="11:12" x14ac:dyDescent="0.25">
      <c r="K222" s="51" t="str">
        <f t="shared" si="3"/>
        <v>-</v>
      </c>
      <c r="L222" s="51"/>
    </row>
    <row r="223" spans="11:12" x14ac:dyDescent="0.25">
      <c r="K223" s="51" t="str">
        <f t="shared" si="3"/>
        <v>-</v>
      </c>
      <c r="L223" s="51"/>
    </row>
    <row r="224" spans="11:12" x14ac:dyDescent="0.25">
      <c r="K224" s="51" t="str">
        <f t="shared" si="3"/>
        <v>-</v>
      </c>
      <c r="L224" s="51"/>
    </row>
    <row r="225" spans="11:12" x14ac:dyDescent="0.25">
      <c r="K225" s="51" t="str">
        <f t="shared" si="3"/>
        <v>-</v>
      </c>
      <c r="L225" s="51"/>
    </row>
    <row r="226" spans="11:12" x14ac:dyDescent="0.25">
      <c r="K226" s="51" t="str">
        <f t="shared" si="3"/>
        <v>-</v>
      </c>
      <c r="L226" s="51"/>
    </row>
    <row r="227" spans="11:12" x14ac:dyDescent="0.25">
      <c r="K227" s="51" t="str">
        <f t="shared" si="3"/>
        <v>-</v>
      </c>
      <c r="L227" s="51"/>
    </row>
    <row r="228" spans="11:12" x14ac:dyDescent="0.25">
      <c r="K228" s="51" t="str">
        <f t="shared" si="3"/>
        <v>-</v>
      </c>
      <c r="L228" s="51"/>
    </row>
    <row r="229" spans="11:12" x14ac:dyDescent="0.25">
      <c r="K229" s="51" t="str">
        <f t="shared" si="3"/>
        <v>-</v>
      </c>
      <c r="L229" s="51"/>
    </row>
    <row r="230" spans="11:12" x14ac:dyDescent="0.25">
      <c r="K230" s="51" t="str">
        <f t="shared" si="3"/>
        <v>-</v>
      </c>
      <c r="L230" s="51"/>
    </row>
    <row r="231" spans="11:12" x14ac:dyDescent="0.25">
      <c r="K231" s="51" t="str">
        <f t="shared" si="3"/>
        <v>-</v>
      </c>
      <c r="L231" s="51"/>
    </row>
    <row r="232" spans="11:12" x14ac:dyDescent="0.25">
      <c r="K232" s="51" t="str">
        <f t="shared" si="3"/>
        <v>-</v>
      </c>
      <c r="L232" s="51"/>
    </row>
    <row r="233" spans="11:12" x14ac:dyDescent="0.25">
      <c r="K233" s="51" t="str">
        <f t="shared" si="3"/>
        <v>-</v>
      </c>
      <c r="L233" s="51"/>
    </row>
    <row r="234" spans="11:12" x14ac:dyDescent="0.25">
      <c r="K234" s="51" t="str">
        <f t="shared" si="3"/>
        <v>-</v>
      </c>
      <c r="L234" s="51"/>
    </row>
    <row r="235" spans="11:12" x14ac:dyDescent="0.25">
      <c r="K235" s="51" t="str">
        <f t="shared" si="3"/>
        <v>-</v>
      </c>
      <c r="L235" s="51"/>
    </row>
    <row r="236" spans="11:12" x14ac:dyDescent="0.25">
      <c r="K236" s="51" t="str">
        <f t="shared" si="3"/>
        <v>-</v>
      </c>
      <c r="L236" s="51"/>
    </row>
    <row r="237" spans="11:12" x14ac:dyDescent="0.25">
      <c r="K237" s="51" t="str">
        <f t="shared" si="3"/>
        <v>-</v>
      </c>
      <c r="L237" s="51"/>
    </row>
    <row r="238" spans="11:12" x14ac:dyDescent="0.25">
      <c r="K238" s="51" t="str">
        <f t="shared" si="3"/>
        <v>-</v>
      </c>
      <c r="L238" s="51"/>
    </row>
    <row r="239" spans="11:12" x14ac:dyDescent="0.25">
      <c r="K239" s="51" t="str">
        <f t="shared" si="3"/>
        <v>-</v>
      </c>
      <c r="L239" s="51"/>
    </row>
    <row r="240" spans="11:12" x14ac:dyDescent="0.25">
      <c r="K240" s="51" t="str">
        <f t="shared" si="3"/>
        <v>-</v>
      </c>
      <c r="L240" s="51"/>
    </row>
    <row r="241" spans="11:12" x14ac:dyDescent="0.25">
      <c r="K241" s="51" t="str">
        <f t="shared" si="3"/>
        <v>-</v>
      </c>
      <c r="L241" s="51"/>
    </row>
    <row r="242" spans="11:12" x14ac:dyDescent="0.25">
      <c r="K242" s="51" t="str">
        <f t="shared" si="3"/>
        <v>-</v>
      </c>
      <c r="L242" s="51"/>
    </row>
    <row r="243" spans="11:12" x14ac:dyDescent="0.25">
      <c r="K243" s="51" t="str">
        <f t="shared" si="3"/>
        <v>-</v>
      </c>
      <c r="L243" s="51"/>
    </row>
    <row r="244" spans="11:12" x14ac:dyDescent="0.25">
      <c r="K244" s="51" t="str">
        <f t="shared" si="3"/>
        <v>-</v>
      </c>
      <c r="L244" s="51"/>
    </row>
    <row r="245" spans="11:12" x14ac:dyDescent="0.25">
      <c r="K245" s="51" t="str">
        <f t="shared" si="3"/>
        <v>-</v>
      </c>
      <c r="L245" s="51"/>
    </row>
    <row r="246" spans="11:12" x14ac:dyDescent="0.25">
      <c r="K246" s="51" t="str">
        <f t="shared" si="3"/>
        <v>-</v>
      </c>
      <c r="L246" s="51"/>
    </row>
    <row r="247" spans="11:12" x14ac:dyDescent="0.25">
      <c r="K247" s="51" t="str">
        <f t="shared" si="3"/>
        <v>-</v>
      </c>
      <c r="L247" s="51"/>
    </row>
    <row r="248" spans="11:12" x14ac:dyDescent="0.25">
      <c r="K248" s="51" t="str">
        <f t="shared" si="3"/>
        <v>-</v>
      </c>
      <c r="L248" s="51"/>
    </row>
    <row r="249" spans="11:12" x14ac:dyDescent="0.25">
      <c r="K249" s="51" t="str">
        <f t="shared" si="3"/>
        <v>-</v>
      </c>
      <c r="L249" s="51"/>
    </row>
    <row r="250" spans="11:12" x14ac:dyDescent="0.25">
      <c r="K250" s="51" t="str">
        <f t="shared" si="3"/>
        <v>-</v>
      </c>
      <c r="L250" s="51"/>
    </row>
    <row r="251" spans="11:12" x14ac:dyDescent="0.25">
      <c r="K251" s="51" t="str">
        <f t="shared" si="3"/>
        <v>-</v>
      </c>
      <c r="L251" s="51"/>
    </row>
    <row r="252" spans="11:12" x14ac:dyDescent="0.25">
      <c r="K252" s="51" t="str">
        <f t="shared" si="3"/>
        <v>-</v>
      </c>
      <c r="L252" s="51"/>
    </row>
    <row r="253" spans="11:12" x14ac:dyDescent="0.25">
      <c r="K253" s="51" t="str">
        <f t="shared" si="3"/>
        <v>-</v>
      </c>
      <c r="L253" s="51"/>
    </row>
    <row r="254" spans="11:12" x14ac:dyDescent="0.25">
      <c r="K254" s="51" t="str">
        <f t="shared" si="3"/>
        <v>-</v>
      </c>
      <c r="L254" s="51"/>
    </row>
    <row r="255" spans="11:12" x14ac:dyDescent="0.25">
      <c r="K255" s="51" t="str">
        <f t="shared" si="3"/>
        <v>-</v>
      </c>
      <c r="L255" s="51"/>
    </row>
    <row r="256" spans="11:12" x14ac:dyDescent="0.25">
      <c r="K256" s="51" t="str">
        <f t="shared" si="3"/>
        <v>-</v>
      </c>
      <c r="L256" s="51"/>
    </row>
    <row r="257" spans="11:12" x14ac:dyDescent="0.25">
      <c r="K257" s="51" t="str">
        <f t="shared" si="3"/>
        <v>-</v>
      </c>
      <c r="L257" s="51"/>
    </row>
    <row r="258" spans="11:12" x14ac:dyDescent="0.25">
      <c r="K258" s="51" t="str">
        <f t="shared" si="3"/>
        <v>-</v>
      </c>
      <c r="L258" s="51"/>
    </row>
    <row r="259" spans="11:12" x14ac:dyDescent="0.25">
      <c r="K259" s="51" t="str">
        <f t="shared" si="3"/>
        <v>-</v>
      </c>
      <c r="L259" s="51"/>
    </row>
    <row r="260" spans="11:12" x14ac:dyDescent="0.25">
      <c r="K260" s="51" t="str">
        <f t="shared" si="3"/>
        <v>-</v>
      </c>
      <c r="L260" s="51"/>
    </row>
    <row r="261" spans="11:12" x14ac:dyDescent="0.25">
      <c r="K261" s="51" t="str">
        <f t="shared" si="3"/>
        <v>-</v>
      </c>
      <c r="L261" s="51"/>
    </row>
    <row r="262" spans="11:12" x14ac:dyDescent="0.25">
      <c r="K262" s="51" t="str">
        <f t="shared" si="3"/>
        <v>-</v>
      </c>
      <c r="L262" s="51"/>
    </row>
    <row r="263" spans="11:12" x14ac:dyDescent="0.25">
      <c r="K263" s="51" t="str">
        <f t="shared" si="3"/>
        <v>-</v>
      </c>
      <c r="L263" s="51"/>
    </row>
    <row r="264" spans="11:12" x14ac:dyDescent="0.25">
      <c r="K264" s="51" t="str">
        <f t="shared" si="3"/>
        <v>-</v>
      </c>
      <c r="L264" s="51"/>
    </row>
    <row r="265" spans="11:12" x14ac:dyDescent="0.25">
      <c r="K265" s="51" t="str">
        <f t="shared" si="3"/>
        <v>-</v>
      </c>
      <c r="L265" s="51"/>
    </row>
    <row r="266" spans="11:12" x14ac:dyDescent="0.25">
      <c r="K266" s="51" t="str">
        <f t="shared" si="3"/>
        <v>-</v>
      </c>
      <c r="L266" s="51"/>
    </row>
    <row r="267" spans="11:12" x14ac:dyDescent="0.25">
      <c r="K267" s="51" t="str">
        <f t="shared" si="3"/>
        <v>-</v>
      </c>
      <c r="L267" s="51"/>
    </row>
    <row r="268" spans="11:12" x14ac:dyDescent="0.25">
      <c r="K268" s="51" t="str">
        <f t="shared" si="3"/>
        <v>-</v>
      </c>
      <c r="L268" s="51"/>
    </row>
    <row r="269" spans="11:12" x14ac:dyDescent="0.25">
      <c r="K269" s="51" t="str">
        <f t="shared" ref="K269:K332" si="4">CONCATENATE(I269,"-",J269)</f>
        <v>-</v>
      </c>
      <c r="L269" s="51"/>
    </row>
    <row r="270" spans="11:12" x14ac:dyDescent="0.25">
      <c r="K270" s="51" t="str">
        <f t="shared" si="4"/>
        <v>-</v>
      </c>
      <c r="L270" s="51"/>
    </row>
    <row r="271" spans="11:12" x14ac:dyDescent="0.25">
      <c r="K271" s="51" t="str">
        <f t="shared" si="4"/>
        <v>-</v>
      </c>
      <c r="L271" s="51"/>
    </row>
    <row r="272" spans="11:12" x14ac:dyDescent="0.25">
      <c r="K272" s="51" t="str">
        <f t="shared" si="4"/>
        <v>-</v>
      </c>
      <c r="L272" s="51"/>
    </row>
    <row r="273" spans="11:12" x14ac:dyDescent="0.25">
      <c r="K273" s="51" t="str">
        <f t="shared" si="4"/>
        <v>-</v>
      </c>
      <c r="L273" s="51"/>
    </row>
    <row r="274" spans="11:12" x14ac:dyDescent="0.25">
      <c r="K274" s="51" t="str">
        <f t="shared" si="4"/>
        <v>-</v>
      </c>
      <c r="L274" s="51"/>
    </row>
    <row r="275" spans="11:12" x14ac:dyDescent="0.25">
      <c r="K275" s="51" t="str">
        <f t="shared" si="4"/>
        <v>-</v>
      </c>
      <c r="L275" s="51"/>
    </row>
    <row r="276" spans="11:12" x14ac:dyDescent="0.25">
      <c r="K276" s="51" t="str">
        <f t="shared" si="4"/>
        <v>-</v>
      </c>
      <c r="L276" s="51"/>
    </row>
    <row r="277" spans="11:12" x14ac:dyDescent="0.25">
      <c r="K277" s="51" t="str">
        <f t="shared" si="4"/>
        <v>-</v>
      </c>
      <c r="L277" s="51"/>
    </row>
    <row r="278" spans="11:12" x14ac:dyDescent="0.25">
      <c r="K278" s="51" t="str">
        <f t="shared" si="4"/>
        <v>-</v>
      </c>
      <c r="L278" s="51"/>
    </row>
    <row r="279" spans="11:12" x14ac:dyDescent="0.25">
      <c r="K279" s="51" t="str">
        <f t="shared" si="4"/>
        <v>-</v>
      </c>
      <c r="L279" s="51"/>
    </row>
    <row r="280" spans="11:12" x14ac:dyDescent="0.25">
      <c r="K280" s="51" t="str">
        <f t="shared" si="4"/>
        <v>-</v>
      </c>
      <c r="L280" s="51"/>
    </row>
    <row r="281" spans="11:12" x14ac:dyDescent="0.25">
      <c r="K281" s="51" t="str">
        <f t="shared" si="4"/>
        <v>-</v>
      </c>
      <c r="L281" s="51"/>
    </row>
    <row r="282" spans="11:12" x14ac:dyDescent="0.25">
      <c r="K282" s="51" t="str">
        <f t="shared" si="4"/>
        <v>-</v>
      </c>
      <c r="L282" s="51"/>
    </row>
    <row r="283" spans="11:12" x14ac:dyDescent="0.25">
      <c r="K283" s="51" t="str">
        <f t="shared" si="4"/>
        <v>-</v>
      </c>
      <c r="L283" s="51"/>
    </row>
    <row r="284" spans="11:12" x14ac:dyDescent="0.25">
      <c r="K284" s="51" t="str">
        <f t="shared" si="4"/>
        <v>-</v>
      </c>
      <c r="L284" s="51"/>
    </row>
    <row r="285" spans="11:12" x14ac:dyDescent="0.25">
      <c r="K285" s="51" t="str">
        <f t="shared" si="4"/>
        <v>-</v>
      </c>
      <c r="L285" s="51"/>
    </row>
    <row r="286" spans="11:12" x14ac:dyDescent="0.25">
      <c r="K286" s="51" t="str">
        <f t="shared" si="4"/>
        <v>-</v>
      </c>
      <c r="L286" s="51"/>
    </row>
    <row r="287" spans="11:12" x14ac:dyDescent="0.25">
      <c r="K287" s="51" t="str">
        <f t="shared" si="4"/>
        <v>-</v>
      </c>
      <c r="L287" s="51"/>
    </row>
    <row r="288" spans="11:12" x14ac:dyDescent="0.25">
      <c r="K288" s="51" t="str">
        <f t="shared" si="4"/>
        <v>-</v>
      </c>
      <c r="L288" s="51"/>
    </row>
    <row r="289" spans="11:12" x14ac:dyDescent="0.25">
      <c r="K289" s="51" t="str">
        <f t="shared" si="4"/>
        <v>-</v>
      </c>
      <c r="L289" s="51"/>
    </row>
    <row r="290" spans="11:12" x14ac:dyDescent="0.25">
      <c r="K290" s="51" t="str">
        <f t="shared" si="4"/>
        <v>-</v>
      </c>
      <c r="L290" s="51"/>
    </row>
    <row r="291" spans="11:12" x14ac:dyDescent="0.25">
      <c r="K291" s="51" t="str">
        <f t="shared" si="4"/>
        <v>-</v>
      </c>
      <c r="L291" s="51"/>
    </row>
    <row r="292" spans="11:12" x14ac:dyDescent="0.25">
      <c r="K292" s="51" t="str">
        <f t="shared" si="4"/>
        <v>-</v>
      </c>
      <c r="L292" s="51"/>
    </row>
    <row r="293" spans="11:12" x14ac:dyDescent="0.25">
      <c r="K293" s="51" t="str">
        <f t="shared" si="4"/>
        <v>-</v>
      </c>
      <c r="L293" s="51"/>
    </row>
    <row r="294" spans="11:12" x14ac:dyDescent="0.25">
      <c r="K294" s="51" t="str">
        <f t="shared" si="4"/>
        <v>-</v>
      </c>
      <c r="L294" s="51"/>
    </row>
    <row r="295" spans="11:12" x14ac:dyDescent="0.25">
      <c r="K295" s="51" t="str">
        <f t="shared" si="4"/>
        <v>-</v>
      </c>
      <c r="L295" s="51"/>
    </row>
    <row r="296" spans="11:12" x14ac:dyDescent="0.25">
      <c r="K296" s="51" t="str">
        <f t="shared" si="4"/>
        <v>-</v>
      </c>
      <c r="L296" s="51"/>
    </row>
    <row r="297" spans="11:12" x14ac:dyDescent="0.25">
      <c r="K297" s="51" t="str">
        <f t="shared" si="4"/>
        <v>-</v>
      </c>
      <c r="L297" s="51"/>
    </row>
    <row r="298" spans="11:12" x14ac:dyDescent="0.25">
      <c r="K298" s="51" t="str">
        <f t="shared" si="4"/>
        <v>-</v>
      </c>
      <c r="L298" s="51"/>
    </row>
    <row r="299" spans="11:12" x14ac:dyDescent="0.25">
      <c r="K299" s="51" t="str">
        <f t="shared" si="4"/>
        <v>-</v>
      </c>
      <c r="L299" s="51"/>
    </row>
    <row r="300" spans="11:12" x14ac:dyDescent="0.25">
      <c r="K300" s="51" t="str">
        <f t="shared" si="4"/>
        <v>-</v>
      </c>
      <c r="L300" s="51"/>
    </row>
    <row r="301" spans="11:12" x14ac:dyDescent="0.25">
      <c r="K301" s="51" t="str">
        <f t="shared" si="4"/>
        <v>-</v>
      </c>
      <c r="L301" s="51"/>
    </row>
    <row r="302" spans="11:12" x14ac:dyDescent="0.25">
      <c r="K302" s="51" t="str">
        <f t="shared" si="4"/>
        <v>-</v>
      </c>
      <c r="L302" s="51"/>
    </row>
    <row r="303" spans="11:12" x14ac:dyDescent="0.25">
      <c r="K303" s="51" t="str">
        <f t="shared" si="4"/>
        <v>-</v>
      </c>
      <c r="L303" s="51"/>
    </row>
    <row r="304" spans="11:12" x14ac:dyDescent="0.25">
      <c r="K304" s="51" t="str">
        <f t="shared" si="4"/>
        <v>-</v>
      </c>
      <c r="L304" s="51"/>
    </row>
    <row r="305" spans="11:12" x14ac:dyDescent="0.25">
      <c r="K305" s="51" t="str">
        <f t="shared" si="4"/>
        <v>-</v>
      </c>
      <c r="L305" s="51"/>
    </row>
    <row r="306" spans="11:12" x14ac:dyDescent="0.25">
      <c r="K306" s="51" t="str">
        <f t="shared" si="4"/>
        <v>-</v>
      </c>
      <c r="L306" s="51"/>
    </row>
    <row r="307" spans="11:12" x14ac:dyDescent="0.25">
      <c r="K307" s="51" t="str">
        <f t="shared" si="4"/>
        <v>-</v>
      </c>
      <c r="L307" s="51"/>
    </row>
    <row r="308" spans="11:12" x14ac:dyDescent="0.25">
      <c r="K308" s="51" t="str">
        <f t="shared" si="4"/>
        <v>-</v>
      </c>
      <c r="L308" s="51"/>
    </row>
    <row r="309" spans="11:12" x14ac:dyDescent="0.25">
      <c r="K309" s="51" t="str">
        <f t="shared" si="4"/>
        <v>-</v>
      </c>
      <c r="L309" s="51"/>
    </row>
    <row r="310" spans="11:12" x14ac:dyDescent="0.25">
      <c r="K310" s="51" t="str">
        <f t="shared" si="4"/>
        <v>-</v>
      </c>
      <c r="L310" s="51"/>
    </row>
    <row r="311" spans="11:12" x14ac:dyDescent="0.25">
      <c r="K311" s="51" t="str">
        <f t="shared" si="4"/>
        <v>-</v>
      </c>
      <c r="L311" s="51"/>
    </row>
    <row r="312" spans="11:12" x14ac:dyDescent="0.25">
      <c r="K312" s="51" t="str">
        <f t="shared" si="4"/>
        <v>-</v>
      </c>
      <c r="L312" s="51"/>
    </row>
    <row r="313" spans="11:12" x14ac:dyDescent="0.25">
      <c r="K313" s="51" t="str">
        <f t="shared" si="4"/>
        <v>-</v>
      </c>
      <c r="L313" s="51"/>
    </row>
    <row r="314" spans="11:12" x14ac:dyDescent="0.25">
      <c r="K314" s="51" t="str">
        <f t="shared" si="4"/>
        <v>-</v>
      </c>
      <c r="L314" s="51"/>
    </row>
    <row r="315" spans="11:12" x14ac:dyDescent="0.25">
      <c r="K315" s="51" t="str">
        <f t="shared" si="4"/>
        <v>-</v>
      </c>
      <c r="L315" s="51"/>
    </row>
    <row r="316" spans="11:12" x14ac:dyDescent="0.25">
      <c r="K316" s="51" t="str">
        <f t="shared" si="4"/>
        <v>-</v>
      </c>
      <c r="L316" s="51"/>
    </row>
    <row r="317" spans="11:12" x14ac:dyDescent="0.25">
      <c r="K317" s="51" t="str">
        <f t="shared" si="4"/>
        <v>-</v>
      </c>
      <c r="L317" s="51"/>
    </row>
    <row r="318" spans="11:12" x14ac:dyDescent="0.25">
      <c r="K318" s="51" t="str">
        <f t="shared" si="4"/>
        <v>-</v>
      </c>
      <c r="L318" s="51"/>
    </row>
    <row r="319" spans="11:12" x14ac:dyDescent="0.25">
      <c r="K319" s="51" t="str">
        <f t="shared" si="4"/>
        <v>-</v>
      </c>
      <c r="L319" s="51"/>
    </row>
    <row r="320" spans="11:12" x14ac:dyDescent="0.25">
      <c r="K320" s="51" t="str">
        <f t="shared" si="4"/>
        <v>-</v>
      </c>
      <c r="L320" s="51"/>
    </row>
    <row r="321" spans="11:12" x14ac:dyDescent="0.25">
      <c r="K321" s="51" t="str">
        <f t="shared" si="4"/>
        <v>-</v>
      </c>
      <c r="L321" s="51"/>
    </row>
    <row r="322" spans="11:12" x14ac:dyDescent="0.25">
      <c r="K322" s="51" t="str">
        <f t="shared" si="4"/>
        <v>-</v>
      </c>
      <c r="L322" s="51"/>
    </row>
    <row r="323" spans="11:12" x14ac:dyDescent="0.25">
      <c r="K323" s="51" t="str">
        <f t="shared" si="4"/>
        <v>-</v>
      </c>
      <c r="L323" s="51"/>
    </row>
    <row r="324" spans="11:12" x14ac:dyDescent="0.25">
      <c r="K324" s="51" t="str">
        <f t="shared" si="4"/>
        <v>-</v>
      </c>
      <c r="L324" s="51"/>
    </row>
    <row r="325" spans="11:12" x14ac:dyDescent="0.25">
      <c r="K325" s="51" t="str">
        <f t="shared" si="4"/>
        <v>-</v>
      </c>
      <c r="L325" s="51"/>
    </row>
    <row r="326" spans="11:12" x14ac:dyDescent="0.25">
      <c r="K326" s="51" t="str">
        <f t="shared" si="4"/>
        <v>-</v>
      </c>
      <c r="L326" s="51"/>
    </row>
    <row r="327" spans="11:12" x14ac:dyDescent="0.25">
      <c r="K327" s="51" t="str">
        <f t="shared" si="4"/>
        <v>-</v>
      </c>
      <c r="L327" s="51"/>
    </row>
    <row r="328" spans="11:12" x14ac:dyDescent="0.25">
      <c r="K328" s="51" t="str">
        <f t="shared" si="4"/>
        <v>-</v>
      </c>
      <c r="L328" s="51"/>
    </row>
    <row r="329" spans="11:12" x14ac:dyDescent="0.25">
      <c r="K329" s="51" t="str">
        <f t="shared" si="4"/>
        <v>-</v>
      </c>
      <c r="L329" s="51"/>
    </row>
    <row r="330" spans="11:12" x14ac:dyDescent="0.25">
      <c r="K330" s="51" t="str">
        <f t="shared" si="4"/>
        <v>-</v>
      </c>
      <c r="L330" s="51"/>
    </row>
    <row r="331" spans="11:12" x14ac:dyDescent="0.25">
      <c r="K331" s="51" t="str">
        <f t="shared" si="4"/>
        <v>-</v>
      </c>
      <c r="L331" s="51"/>
    </row>
    <row r="332" spans="11:12" x14ac:dyDescent="0.25">
      <c r="K332" s="51" t="str">
        <f t="shared" si="4"/>
        <v>-</v>
      </c>
      <c r="L332" s="51"/>
    </row>
    <row r="333" spans="11:12" x14ac:dyDescent="0.25">
      <c r="K333" s="51" t="str">
        <f t="shared" ref="K333:K396" si="5">CONCATENATE(I333,"-",J333)</f>
        <v>-</v>
      </c>
      <c r="L333" s="51"/>
    </row>
    <row r="334" spans="11:12" x14ac:dyDescent="0.25">
      <c r="K334" s="51" t="str">
        <f t="shared" si="5"/>
        <v>-</v>
      </c>
      <c r="L334" s="51"/>
    </row>
    <row r="335" spans="11:12" x14ac:dyDescent="0.25">
      <c r="K335" s="51" t="str">
        <f t="shared" si="5"/>
        <v>-</v>
      </c>
      <c r="L335" s="51"/>
    </row>
    <row r="336" spans="11:12" x14ac:dyDescent="0.25">
      <c r="K336" s="51" t="str">
        <f t="shared" si="5"/>
        <v>-</v>
      </c>
      <c r="L336" s="51"/>
    </row>
    <row r="337" spans="11:12" x14ac:dyDescent="0.25">
      <c r="K337" s="51" t="str">
        <f t="shared" si="5"/>
        <v>-</v>
      </c>
      <c r="L337" s="51"/>
    </row>
    <row r="338" spans="11:12" x14ac:dyDescent="0.25">
      <c r="K338" s="51" t="str">
        <f t="shared" si="5"/>
        <v>-</v>
      </c>
      <c r="L338" s="51"/>
    </row>
    <row r="339" spans="11:12" x14ac:dyDescent="0.25">
      <c r="K339" s="51" t="str">
        <f t="shared" si="5"/>
        <v>-</v>
      </c>
      <c r="L339" s="51"/>
    </row>
    <row r="340" spans="11:12" x14ac:dyDescent="0.25">
      <c r="K340" s="51" t="str">
        <f t="shared" si="5"/>
        <v>-</v>
      </c>
      <c r="L340" s="51"/>
    </row>
    <row r="341" spans="11:12" x14ac:dyDescent="0.25">
      <c r="K341" s="51" t="str">
        <f t="shared" si="5"/>
        <v>-</v>
      </c>
      <c r="L341" s="51"/>
    </row>
    <row r="342" spans="11:12" x14ac:dyDescent="0.25">
      <c r="K342" s="51" t="str">
        <f t="shared" si="5"/>
        <v>-</v>
      </c>
      <c r="L342" s="51"/>
    </row>
    <row r="343" spans="11:12" x14ac:dyDescent="0.25">
      <c r="K343" s="51" t="str">
        <f t="shared" si="5"/>
        <v>-</v>
      </c>
      <c r="L343" s="51"/>
    </row>
    <row r="344" spans="11:12" x14ac:dyDescent="0.25">
      <c r="K344" s="51" t="str">
        <f t="shared" si="5"/>
        <v>-</v>
      </c>
      <c r="L344" s="51"/>
    </row>
    <row r="345" spans="11:12" x14ac:dyDescent="0.25">
      <c r="K345" s="51" t="str">
        <f t="shared" si="5"/>
        <v>-</v>
      </c>
      <c r="L345" s="51"/>
    </row>
    <row r="346" spans="11:12" x14ac:dyDescent="0.25">
      <c r="K346" s="51" t="str">
        <f t="shared" si="5"/>
        <v>-</v>
      </c>
      <c r="L346" s="51"/>
    </row>
    <row r="347" spans="11:12" x14ac:dyDescent="0.25">
      <c r="K347" s="51" t="str">
        <f t="shared" si="5"/>
        <v>-</v>
      </c>
      <c r="L347" s="51"/>
    </row>
    <row r="348" spans="11:12" x14ac:dyDescent="0.25">
      <c r="K348" s="51" t="str">
        <f t="shared" si="5"/>
        <v>-</v>
      </c>
      <c r="L348" s="51"/>
    </row>
    <row r="349" spans="11:12" x14ac:dyDescent="0.25">
      <c r="K349" s="51" t="str">
        <f t="shared" si="5"/>
        <v>-</v>
      </c>
      <c r="L349" s="51"/>
    </row>
    <row r="350" spans="11:12" x14ac:dyDescent="0.25">
      <c r="K350" s="51" t="str">
        <f t="shared" si="5"/>
        <v>-</v>
      </c>
      <c r="L350" s="51"/>
    </row>
    <row r="351" spans="11:12" x14ac:dyDescent="0.25">
      <c r="K351" s="51" t="str">
        <f t="shared" si="5"/>
        <v>-</v>
      </c>
      <c r="L351" s="51"/>
    </row>
    <row r="352" spans="11:12" x14ac:dyDescent="0.25">
      <c r="K352" s="51" t="str">
        <f t="shared" si="5"/>
        <v>-</v>
      </c>
      <c r="L352" s="51"/>
    </row>
    <row r="353" spans="11:12" x14ac:dyDescent="0.25">
      <c r="K353" s="51" t="str">
        <f t="shared" si="5"/>
        <v>-</v>
      </c>
      <c r="L353" s="51"/>
    </row>
    <row r="354" spans="11:12" x14ac:dyDescent="0.25">
      <c r="K354" s="51" t="str">
        <f t="shared" si="5"/>
        <v>-</v>
      </c>
      <c r="L354" s="51"/>
    </row>
    <row r="355" spans="11:12" x14ac:dyDescent="0.25">
      <c r="K355" s="51" t="str">
        <f t="shared" si="5"/>
        <v>-</v>
      </c>
      <c r="L355" s="51"/>
    </row>
    <row r="356" spans="11:12" x14ac:dyDescent="0.25">
      <c r="K356" s="51" t="str">
        <f t="shared" si="5"/>
        <v>-</v>
      </c>
      <c r="L356" s="51"/>
    </row>
    <row r="357" spans="11:12" x14ac:dyDescent="0.25">
      <c r="K357" s="51" t="str">
        <f t="shared" si="5"/>
        <v>-</v>
      </c>
      <c r="L357" s="51"/>
    </row>
    <row r="358" spans="11:12" x14ac:dyDescent="0.25">
      <c r="K358" s="51" t="str">
        <f t="shared" si="5"/>
        <v>-</v>
      </c>
      <c r="L358" s="51"/>
    </row>
    <row r="359" spans="11:12" x14ac:dyDescent="0.25">
      <c r="K359" s="51" t="str">
        <f t="shared" si="5"/>
        <v>-</v>
      </c>
      <c r="L359" s="51"/>
    </row>
    <row r="360" spans="11:12" x14ac:dyDescent="0.25">
      <c r="K360" s="51" t="str">
        <f t="shared" si="5"/>
        <v>-</v>
      </c>
      <c r="L360" s="51"/>
    </row>
    <row r="361" spans="11:12" x14ac:dyDescent="0.25">
      <c r="K361" s="51" t="str">
        <f t="shared" si="5"/>
        <v>-</v>
      </c>
      <c r="L361" s="51"/>
    </row>
    <row r="362" spans="11:12" x14ac:dyDescent="0.25">
      <c r="K362" s="51" t="str">
        <f t="shared" si="5"/>
        <v>-</v>
      </c>
      <c r="L362" s="51"/>
    </row>
    <row r="363" spans="11:12" x14ac:dyDescent="0.25">
      <c r="K363" s="51" t="str">
        <f t="shared" si="5"/>
        <v>-</v>
      </c>
      <c r="L363" s="51"/>
    </row>
    <row r="364" spans="11:12" x14ac:dyDescent="0.25">
      <c r="K364" s="51" t="str">
        <f t="shared" si="5"/>
        <v>-</v>
      </c>
      <c r="L364" s="51"/>
    </row>
    <row r="365" spans="11:12" x14ac:dyDescent="0.25">
      <c r="K365" s="51" t="str">
        <f t="shared" si="5"/>
        <v>-</v>
      </c>
      <c r="L365" s="51"/>
    </row>
    <row r="366" spans="11:12" x14ac:dyDescent="0.25">
      <c r="K366" s="51" t="str">
        <f t="shared" si="5"/>
        <v>-</v>
      </c>
      <c r="L366" s="51"/>
    </row>
    <row r="367" spans="11:12" x14ac:dyDescent="0.25">
      <c r="K367" s="51" t="str">
        <f t="shared" si="5"/>
        <v>-</v>
      </c>
      <c r="L367" s="51"/>
    </row>
    <row r="368" spans="11:12" x14ac:dyDescent="0.25">
      <c r="K368" s="51" t="str">
        <f t="shared" si="5"/>
        <v>-</v>
      </c>
      <c r="L368" s="51"/>
    </row>
    <row r="369" spans="11:12" x14ac:dyDescent="0.25">
      <c r="K369" s="51" t="str">
        <f t="shared" si="5"/>
        <v>-</v>
      </c>
      <c r="L369" s="51"/>
    </row>
    <row r="370" spans="11:12" x14ac:dyDescent="0.25">
      <c r="K370" s="51" t="str">
        <f t="shared" si="5"/>
        <v>-</v>
      </c>
      <c r="L370" s="51"/>
    </row>
    <row r="371" spans="11:12" x14ac:dyDescent="0.25">
      <c r="K371" s="51" t="str">
        <f t="shared" si="5"/>
        <v>-</v>
      </c>
      <c r="L371" s="51"/>
    </row>
    <row r="372" spans="11:12" x14ac:dyDescent="0.25">
      <c r="K372" s="51" t="str">
        <f t="shared" si="5"/>
        <v>-</v>
      </c>
      <c r="L372" s="51"/>
    </row>
    <row r="373" spans="11:12" x14ac:dyDescent="0.25">
      <c r="K373" s="51" t="str">
        <f t="shared" si="5"/>
        <v>-</v>
      </c>
      <c r="L373" s="51"/>
    </row>
    <row r="374" spans="11:12" x14ac:dyDescent="0.25">
      <c r="K374" s="51" t="str">
        <f t="shared" si="5"/>
        <v>-</v>
      </c>
      <c r="L374" s="51"/>
    </row>
    <row r="375" spans="11:12" x14ac:dyDescent="0.25">
      <c r="K375" s="51" t="str">
        <f t="shared" si="5"/>
        <v>-</v>
      </c>
      <c r="L375" s="51"/>
    </row>
    <row r="376" spans="11:12" x14ac:dyDescent="0.25">
      <c r="K376" s="51" t="str">
        <f t="shared" si="5"/>
        <v>-</v>
      </c>
      <c r="L376" s="51"/>
    </row>
    <row r="377" spans="11:12" x14ac:dyDescent="0.25">
      <c r="K377" s="51" t="str">
        <f t="shared" si="5"/>
        <v>-</v>
      </c>
      <c r="L377" s="51"/>
    </row>
    <row r="378" spans="11:12" x14ac:dyDescent="0.25">
      <c r="K378" s="51" t="str">
        <f t="shared" si="5"/>
        <v>-</v>
      </c>
      <c r="L378" s="51"/>
    </row>
    <row r="379" spans="11:12" x14ac:dyDescent="0.25">
      <c r="K379" s="51" t="str">
        <f t="shared" si="5"/>
        <v>-</v>
      </c>
      <c r="L379" s="51"/>
    </row>
    <row r="380" spans="11:12" x14ac:dyDescent="0.25">
      <c r="K380" s="51" t="str">
        <f t="shared" si="5"/>
        <v>-</v>
      </c>
      <c r="L380" s="51"/>
    </row>
    <row r="381" spans="11:12" x14ac:dyDescent="0.25">
      <c r="K381" s="51" t="str">
        <f t="shared" si="5"/>
        <v>-</v>
      </c>
      <c r="L381" s="51"/>
    </row>
    <row r="382" spans="11:12" x14ac:dyDescent="0.25">
      <c r="K382" s="51" t="str">
        <f t="shared" si="5"/>
        <v>-</v>
      </c>
      <c r="L382" s="51"/>
    </row>
    <row r="383" spans="11:12" x14ac:dyDescent="0.25">
      <c r="K383" s="51" t="str">
        <f t="shared" si="5"/>
        <v>-</v>
      </c>
      <c r="L383" s="51"/>
    </row>
    <row r="384" spans="11:12" x14ac:dyDescent="0.25">
      <c r="K384" s="51" t="str">
        <f t="shared" si="5"/>
        <v>-</v>
      </c>
      <c r="L384" s="51"/>
    </row>
    <row r="385" spans="11:12" x14ac:dyDescent="0.25">
      <c r="K385" s="51" t="str">
        <f t="shared" si="5"/>
        <v>-</v>
      </c>
      <c r="L385" s="51"/>
    </row>
    <row r="386" spans="11:12" x14ac:dyDescent="0.25">
      <c r="K386" s="51" t="str">
        <f t="shared" si="5"/>
        <v>-</v>
      </c>
      <c r="L386" s="51"/>
    </row>
    <row r="387" spans="11:12" x14ac:dyDescent="0.25">
      <c r="K387" s="51" t="str">
        <f t="shared" si="5"/>
        <v>-</v>
      </c>
      <c r="L387" s="51"/>
    </row>
    <row r="388" spans="11:12" x14ac:dyDescent="0.25">
      <c r="K388" s="51" t="str">
        <f t="shared" si="5"/>
        <v>-</v>
      </c>
      <c r="L388" s="51"/>
    </row>
    <row r="389" spans="11:12" x14ac:dyDescent="0.25">
      <c r="K389" s="51" t="str">
        <f t="shared" si="5"/>
        <v>-</v>
      </c>
      <c r="L389" s="51"/>
    </row>
    <row r="390" spans="11:12" x14ac:dyDescent="0.25">
      <c r="K390" s="51" t="str">
        <f t="shared" si="5"/>
        <v>-</v>
      </c>
      <c r="L390" s="51"/>
    </row>
    <row r="391" spans="11:12" x14ac:dyDescent="0.25">
      <c r="K391" s="51" t="str">
        <f t="shared" si="5"/>
        <v>-</v>
      </c>
      <c r="L391" s="51"/>
    </row>
    <row r="392" spans="11:12" x14ac:dyDescent="0.25">
      <c r="K392" s="51" t="str">
        <f t="shared" si="5"/>
        <v>-</v>
      </c>
      <c r="L392" s="51"/>
    </row>
    <row r="393" spans="11:12" x14ac:dyDescent="0.25">
      <c r="K393" s="51" t="str">
        <f t="shared" si="5"/>
        <v>-</v>
      </c>
      <c r="L393" s="51"/>
    </row>
    <row r="394" spans="11:12" x14ac:dyDescent="0.25">
      <c r="K394" s="51" t="str">
        <f t="shared" si="5"/>
        <v>-</v>
      </c>
      <c r="L394" s="51"/>
    </row>
    <row r="395" spans="11:12" x14ac:dyDescent="0.25">
      <c r="K395" s="51" t="str">
        <f t="shared" si="5"/>
        <v>-</v>
      </c>
      <c r="L395" s="51"/>
    </row>
    <row r="396" spans="11:12" x14ac:dyDescent="0.25">
      <c r="K396" s="51" t="str">
        <f t="shared" si="5"/>
        <v>-</v>
      </c>
      <c r="L396" s="51"/>
    </row>
    <row r="397" spans="11:12" x14ac:dyDescent="0.25">
      <c r="K397" s="51" t="str">
        <f t="shared" ref="K397:K460" si="6">CONCATENATE(I397,"-",J397)</f>
        <v>-</v>
      </c>
      <c r="L397" s="51"/>
    </row>
    <row r="398" spans="11:12" x14ac:dyDescent="0.25">
      <c r="K398" s="51" t="str">
        <f t="shared" si="6"/>
        <v>-</v>
      </c>
      <c r="L398" s="51"/>
    </row>
    <row r="399" spans="11:12" x14ac:dyDescent="0.25">
      <c r="K399" s="51" t="str">
        <f t="shared" si="6"/>
        <v>-</v>
      </c>
      <c r="L399" s="51"/>
    </row>
    <row r="400" spans="11:12" x14ac:dyDescent="0.25">
      <c r="K400" s="51" t="str">
        <f t="shared" si="6"/>
        <v>-</v>
      </c>
      <c r="L400" s="51"/>
    </row>
    <row r="401" spans="11:12" x14ac:dyDescent="0.25">
      <c r="K401" s="51" t="str">
        <f t="shared" si="6"/>
        <v>-</v>
      </c>
      <c r="L401" s="51"/>
    </row>
    <row r="402" spans="11:12" x14ac:dyDescent="0.25">
      <c r="K402" s="51" t="str">
        <f t="shared" si="6"/>
        <v>-</v>
      </c>
      <c r="L402" s="51"/>
    </row>
    <row r="403" spans="11:12" x14ac:dyDescent="0.25">
      <c r="K403" s="51" t="str">
        <f t="shared" si="6"/>
        <v>-</v>
      </c>
      <c r="L403" s="51"/>
    </row>
    <row r="404" spans="11:12" x14ac:dyDescent="0.25">
      <c r="K404" s="51" t="str">
        <f t="shared" si="6"/>
        <v>-</v>
      </c>
      <c r="L404" s="51"/>
    </row>
    <row r="405" spans="11:12" x14ac:dyDescent="0.25">
      <c r="K405" s="51" t="str">
        <f t="shared" si="6"/>
        <v>-</v>
      </c>
      <c r="L405" s="51"/>
    </row>
    <row r="406" spans="11:12" x14ac:dyDescent="0.25">
      <c r="K406" s="51" t="str">
        <f t="shared" si="6"/>
        <v>-</v>
      </c>
      <c r="L406" s="51"/>
    </row>
    <row r="407" spans="11:12" x14ac:dyDescent="0.25">
      <c r="K407" s="51" t="str">
        <f t="shared" si="6"/>
        <v>-</v>
      </c>
      <c r="L407" s="51"/>
    </row>
    <row r="408" spans="11:12" x14ac:dyDescent="0.25">
      <c r="K408" s="51" t="str">
        <f t="shared" si="6"/>
        <v>-</v>
      </c>
      <c r="L408" s="51"/>
    </row>
    <row r="409" spans="11:12" x14ac:dyDescent="0.25">
      <c r="K409" s="51" t="str">
        <f t="shared" si="6"/>
        <v>-</v>
      </c>
      <c r="L409" s="51"/>
    </row>
    <row r="410" spans="11:12" x14ac:dyDescent="0.25">
      <c r="K410" s="51" t="str">
        <f t="shared" si="6"/>
        <v>-</v>
      </c>
      <c r="L410" s="51"/>
    </row>
    <row r="411" spans="11:12" x14ac:dyDescent="0.25">
      <c r="K411" s="51" t="str">
        <f t="shared" si="6"/>
        <v>-</v>
      </c>
      <c r="L411" s="51"/>
    </row>
    <row r="412" spans="11:12" x14ac:dyDescent="0.25">
      <c r="K412" s="51" t="str">
        <f t="shared" si="6"/>
        <v>-</v>
      </c>
      <c r="L412" s="51"/>
    </row>
    <row r="413" spans="11:12" x14ac:dyDescent="0.25">
      <c r="K413" s="51" t="str">
        <f t="shared" si="6"/>
        <v>-</v>
      </c>
      <c r="L413" s="51"/>
    </row>
    <row r="414" spans="11:12" x14ac:dyDescent="0.25">
      <c r="K414" s="51" t="str">
        <f t="shared" si="6"/>
        <v>-</v>
      </c>
      <c r="L414" s="51"/>
    </row>
    <row r="415" spans="11:12" x14ac:dyDescent="0.25">
      <c r="K415" s="51" t="str">
        <f t="shared" si="6"/>
        <v>-</v>
      </c>
      <c r="L415" s="51"/>
    </row>
    <row r="416" spans="11:12" x14ac:dyDescent="0.25">
      <c r="K416" s="51" t="str">
        <f t="shared" si="6"/>
        <v>-</v>
      </c>
      <c r="L416" s="51"/>
    </row>
    <row r="417" spans="11:12" x14ac:dyDescent="0.25">
      <c r="K417" s="51" t="str">
        <f t="shared" si="6"/>
        <v>-</v>
      </c>
      <c r="L417" s="51"/>
    </row>
    <row r="418" spans="11:12" x14ac:dyDescent="0.25">
      <c r="K418" s="51" t="str">
        <f t="shared" si="6"/>
        <v>-</v>
      </c>
      <c r="L418" s="51"/>
    </row>
    <row r="419" spans="11:12" x14ac:dyDescent="0.25">
      <c r="K419" s="51" t="str">
        <f t="shared" si="6"/>
        <v>-</v>
      </c>
      <c r="L419" s="51"/>
    </row>
    <row r="420" spans="11:12" x14ac:dyDescent="0.25">
      <c r="K420" s="51" t="str">
        <f t="shared" si="6"/>
        <v>-</v>
      </c>
      <c r="L420" s="51"/>
    </row>
    <row r="421" spans="11:12" x14ac:dyDescent="0.25">
      <c r="K421" s="51" t="str">
        <f t="shared" si="6"/>
        <v>-</v>
      </c>
      <c r="L421" s="51"/>
    </row>
    <row r="422" spans="11:12" x14ac:dyDescent="0.25">
      <c r="K422" s="51" t="str">
        <f t="shared" si="6"/>
        <v>-</v>
      </c>
      <c r="L422" s="51"/>
    </row>
    <row r="423" spans="11:12" x14ac:dyDescent="0.25">
      <c r="K423" s="51" t="str">
        <f t="shared" si="6"/>
        <v>-</v>
      </c>
      <c r="L423" s="51"/>
    </row>
    <row r="424" spans="11:12" x14ac:dyDescent="0.25">
      <c r="K424" s="51" t="str">
        <f t="shared" si="6"/>
        <v>-</v>
      </c>
      <c r="L424" s="51"/>
    </row>
    <row r="425" spans="11:12" x14ac:dyDescent="0.25">
      <c r="K425" s="51" t="str">
        <f t="shared" si="6"/>
        <v>-</v>
      </c>
      <c r="L425" s="51"/>
    </row>
    <row r="426" spans="11:12" x14ac:dyDescent="0.25">
      <c r="K426" s="51" t="str">
        <f t="shared" si="6"/>
        <v>-</v>
      </c>
      <c r="L426" s="51"/>
    </row>
    <row r="427" spans="11:12" x14ac:dyDescent="0.25">
      <c r="K427" s="51" t="str">
        <f t="shared" si="6"/>
        <v>-</v>
      </c>
      <c r="L427" s="51"/>
    </row>
    <row r="428" spans="11:12" x14ac:dyDescent="0.25">
      <c r="K428" s="51" t="str">
        <f t="shared" si="6"/>
        <v>-</v>
      </c>
      <c r="L428" s="51"/>
    </row>
    <row r="429" spans="11:12" x14ac:dyDescent="0.25">
      <c r="K429" s="51" t="str">
        <f t="shared" si="6"/>
        <v>-</v>
      </c>
      <c r="L429" s="51"/>
    </row>
    <row r="430" spans="11:12" x14ac:dyDescent="0.25">
      <c r="K430" s="51" t="str">
        <f t="shared" si="6"/>
        <v>-</v>
      </c>
      <c r="L430" s="51"/>
    </row>
    <row r="431" spans="11:12" x14ac:dyDescent="0.25">
      <c r="K431" s="51" t="str">
        <f t="shared" si="6"/>
        <v>-</v>
      </c>
      <c r="L431" s="51"/>
    </row>
    <row r="432" spans="11:12" x14ac:dyDescent="0.25">
      <c r="K432" s="51" t="str">
        <f t="shared" si="6"/>
        <v>-</v>
      </c>
      <c r="L432" s="51"/>
    </row>
    <row r="433" spans="11:12" x14ac:dyDescent="0.25">
      <c r="K433" s="51" t="str">
        <f t="shared" si="6"/>
        <v>-</v>
      </c>
      <c r="L433" s="51"/>
    </row>
    <row r="434" spans="11:12" x14ac:dyDescent="0.25">
      <c r="K434" s="51" t="str">
        <f t="shared" si="6"/>
        <v>-</v>
      </c>
      <c r="L434" s="51"/>
    </row>
    <row r="435" spans="11:12" x14ac:dyDescent="0.25">
      <c r="K435" s="51" t="str">
        <f t="shared" si="6"/>
        <v>-</v>
      </c>
      <c r="L435" s="51"/>
    </row>
    <row r="436" spans="11:12" x14ac:dyDescent="0.25">
      <c r="K436" s="51" t="str">
        <f t="shared" si="6"/>
        <v>-</v>
      </c>
      <c r="L436" s="51"/>
    </row>
    <row r="437" spans="11:12" x14ac:dyDescent="0.25">
      <c r="K437" s="51" t="str">
        <f t="shared" si="6"/>
        <v>-</v>
      </c>
      <c r="L437" s="51"/>
    </row>
    <row r="438" spans="11:12" x14ac:dyDescent="0.25">
      <c r="K438" s="51" t="str">
        <f t="shared" si="6"/>
        <v>-</v>
      </c>
      <c r="L438" s="51"/>
    </row>
    <row r="439" spans="11:12" x14ac:dyDescent="0.25">
      <c r="K439" s="51" t="str">
        <f t="shared" si="6"/>
        <v>-</v>
      </c>
      <c r="L439" s="51"/>
    </row>
    <row r="440" spans="11:12" x14ac:dyDescent="0.25">
      <c r="K440" s="51" t="str">
        <f t="shared" si="6"/>
        <v>-</v>
      </c>
      <c r="L440" s="51"/>
    </row>
    <row r="441" spans="11:12" x14ac:dyDescent="0.25">
      <c r="K441" s="51" t="str">
        <f t="shared" si="6"/>
        <v>-</v>
      </c>
      <c r="L441" s="51"/>
    </row>
    <row r="442" spans="11:12" x14ac:dyDescent="0.25">
      <c r="K442" s="51" t="str">
        <f t="shared" si="6"/>
        <v>-</v>
      </c>
      <c r="L442" s="51"/>
    </row>
    <row r="443" spans="11:12" x14ac:dyDescent="0.25">
      <c r="K443" s="51" t="str">
        <f t="shared" si="6"/>
        <v>-</v>
      </c>
      <c r="L443" s="51"/>
    </row>
    <row r="444" spans="11:12" x14ac:dyDescent="0.25">
      <c r="K444" s="51" t="str">
        <f t="shared" si="6"/>
        <v>-</v>
      </c>
      <c r="L444" s="51"/>
    </row>
    <row r="445" spans="11:12" x14ac:dyDescent="0.25">
      <c r="K445" s="51" t="str">
        <f t="shared" si="6"/>
        <v>-</v>
      </c>
      <c r="L445" s="51"/>
    </row>
    <row r="446" spans="11:12" x14ac:dyDescent="0.25">
      <c r="K446" s="51" t="str">
        <f t="shared" si="6"/>
        <v>-</v>
      </c>
      <c r="L446" s="51"/>
    </row>
    <row r="447" spans="11:12" x14ac:dyDescent="0.25">
      <c r="K447" s="51" t="str">
        <f t="shared" si="6"/>
        <v>-</v>
      </c>
      <c r="L447" s="51"/>
    </row>
    <row r="448" spans="11:12" x14ac:dyDescent="0.25">
      <c r="K448" s="51" t="str">
        <f t="shared" si="6"/>
        <v>-</v>
      </c>
      <c r="L448" s="51"/>
    </row>
    <row r="449" spans="11:12" x14ac:dyDescent="0.25">
      <c r="K449" s="51" t="str">
        <f t="shared" si="6"/>
        <v>-</v>
      </c>
      <c r="L449" s="51"/>
    </row>
    <row r="450" spans="11:12" x14ac:dyDescent="0.25">
      <c r="K450" s="51" t="str">
        <f t="shared" si="6"/>
        <v>-</v>
      </c>
      <c r="L450" s="51"/>
    </row>
    <row r="451" spans="11:12" x14ac:dyDescent="0.25">
      <c r="K451" s="51" t="str">
        <f t="shared" si="6"/>
        <v>-</v>
      </c>
      <c r="L451" s="51"/>
    </row>
    <row r="452" spans="11:12" x14ac:dyDescent="0.25">
      <c r="K452" s="51" t="str">
        <f t="shared" si="6"/>
        <v>-</v>
      </c>
      <c r="L452" s="51"/>
    </row>
    <row r="453" spans="11:12" x14ac:dyDescent="0.25">
      <c r="K453" s="51" t="str">
        <f t="shared" si="6"/>
        <v>-</v>
      </c>
      <c r="L453" s="51"/>
    </row>
    <row r="454" spans="11:12" x14ac:dyDescent="0.25">
      <c r="K454" s="51" t="str">
        <f t="shared" si="6"/>
        <v>-</v>
      </c>
      <c r="L454" s="51"/>
    </row>
    <row r="455" spans="11:12" x14ac:dyDescent="0.25">
      <c r="K455" s="51" t="str">
        <f t="shared" si="6"/>
        <v>-</v>
      </c>
      <c r="L455" s="51"/>
    </row>
    <row r="456" spans="11:12" x14ac:dyDescent="0.25">
      <c r="K456" s="51" t="str">
        <f t="shared" si="6"/>
        <v>-</v>
      </c>
      <c r="L456" s="51"/>
    </row>
    <row r="457" spans="11:12" x14ac:dyDescent="0.25">
      <c r="K457" s="51" t="str">
        <f t="shared" si="6"/>
        <v>-</v>
      </c>
      <c r="L457" s="51"/>
    </row>
    <row r="458" spans="11:12" x14ac:dyDescent="0.25">
      <c r="K458" s="51" t="str">
        <f t="shared" si="6"/>
        <v>-</v>
      </c>
      <c r="L458" s="51"/>
    </row>
    <row r="459" spans="11:12" x14ac:dyDescent="0.25">
      <c r="K459" s="51" t="str">
        <f t="shared" si="6"/>
        <v>-</v>
      </c>
      <c r="L459" s="51"/>
    </row>
    <row r="460" spans="11:12" x14ac:dyDescent="0.25">
      <c r="K460" s="51" t="str">
        <f t="shared" si="6"/>
        <v>-</v>
      </c>
      <c r="L460" s="51"/>
    </row>
    <row r="461" spans="11:12" x14ac:dyDescent="0.25">
      <c r="K461" s="51" t="str">
        <f t="shared" ref="K461:K524" si="7">CONCATENATE(I461,"-",J461)</f>
        <v>-</v>
      </c>
      <c r="L461" s="51"/>
    </row>
    <row r="462" spans="11:12" x14ac:dyDescent="0.25">
      <c r="K462" s="51" t="str">
        <f t="shared" si="7"/>
        <v>-</v>
      </c>
      <c r="L462" s="51"/>
    </row>
    <row r="463" spans="11:12" x14ac:dyDescent="0.25">
      <c r="K463" s="51" t="str">
        <f t="shared" si="7"/>
        <v>-</v>
      </c>
      <c r="L463" s="51"/>
    </row>
    <row r="464" spans="11:12" x14ac:dyDescent="0.25">
      <c r="K464" s="51" t="str">
        <f t="shared" si="7"/>
        <v>-</v>
      </c>
      <c r="L464" s="51"/>
    </row>
    <row r="465" spans="11:12" x14ac:dyDescent="0.25">
      <c r="K465" s="51" t="str">
        <f t="shared" si="7"/>
        <v>-</v>
      </c>
      <c r="L465" s="51"/>
    </row>
    <row r="466" spans="11:12" x14ac:dyDescent="0.25">
      <c r="K466" s="51" t="str">
        <f t="shared" si="7"/>
        <v>-</v>
      </c>
      <c r="L466" s="51"/>
    </row>
    <row r="467" spans="11:12" x14ac:dyDescent="0.25">
      <c r="K467" s="51" t="str">
        <f t="shared" si="7"/>
        <v>-</v>
      </c>
      <c r="L467" s="51"/>
    </row>
    <row r="468" spans="11:12" x14ac:dyDescent="0.25">
      <c r="K468" s="51" t="str">
        <f t="shared" si="7"/>
        <v>-</v>
      </c>
      <c r="L468" s="51"/>
    </row>
    <row r="469" spans="11:12" x14ac:dyDescent="0.25">
      <c r="K469" s="51" t="str">
        <f t="shared" si="7"/>
        <v>-</v>
      </c>
      <c r="L469" s="51"/>
    </row>
    <row r="470" spans="11:12" x14ac:dyDescent="0.25">
      <c r="K470" s="51" t="str">
        <f t="shared" si="7"/>
        <v>-</v>
      </c>
      <c r="L470" s="51"/>
    </row>
    <row r="471" spans="11:12" x14ac:dyDescent="0.25">
      <c r="K471" s="51" t="str">
        <f t="shared" si="7"/>
        <v>-</v>
      </c>
      <c r="L471" s="51"/>
    </row>
    <row r="472" spans="11:12" x14ac:dyDescent="0.25">
      <c r="K472" s="51" t="str">
        <f t="shared" si="7"/>
        <v>-</v>
      </c>
      <c r="L472" s="51"/>
    </row>
    <row r="473" spans="11:12" x14ac:dyDescent="0.25">
      <c r="K473" s="51" t="str">
        <f t="shared" si="7"/>
        <v>-</v>
      </c>
      <c r="L473" s="51"/>
    </row>
    <row r="474" spans="11:12" x14ac:dyDescent="0.25">
      <c r="K474" s="51" t="str">
        <f t="shared" si="7"/>
        <v>-</v>
      </c>
      <c r="L474" s="51"/>
    </row>
    <row r="475" spans="11:12" x14ac:dyDescent="0.25">
      <c r="K475" s="51" t="str">
        <f t="shared" si="7"/>
        <v>-</v>
      </c>
      <c r="L475" s="51"/>
    </row>
    <row r="476" spans="11:12" x14ac:dyDescent="0.25">
      <c r="K476" s="51" t="str">
        <f t="shared" si="7"/>
        <v>-</v>
      </c>
      <c r="L476" s="51"/>
    </row>
    <row r="477" spans="11:12" x14ac:dyDescent="0.25">
      <c r="K477" s="51" t="str">
        <f t="shared" si="7"/>
        <v>-</v>
      </c>
      <c r="L477" s="51"/>
    </row>
    <row r="478" spans="11:12" x14ac:dyDescent="0.25">
      <c r="K478" s="51" t="str">
        <f t="shared" si="7"/>
        <v>-</v>
      </c>
      <c r="L478" s="51"/>
    </row>
    <row r="479" spans="11:12" x14ac:dyDescent="0.25">
      <c r="K479" s="51" t="str">
        <f t="shared" si="7"/>
        <v>-</v>
      </c>
      <c r="L479" s="51"/>
    </row>
    <row r="480" spans="11:12" x14ac:dyDescent="0.25">
      <c r="K480" s="51" t="str">
        <f t="shared" si="7"/>
        <v>-</v>
      </c>
      <c r="L480" s="51"/>
    </row>
    <row r="481" spans="11:12" x14ac:dyDescent="0.25">
      <c r="K481" s="51" t="str">
        <f t="shared" si="7"/>
        <v>-</v>
      </c>
      <c r="L481" s="51"/>
    </row>
    <row r="482" spans="11:12" x14ac:dyDescent="0.25">
      <c r="K482" s="51" t="str">
        <f t="shared" si="7"/>
        <v>-</v>
      </c>
      <c r="L482" s="51"/>
    </row>
    <row r="483" spans="11:12" x14ac:dyDescent="0.25">
      <c r="K483" s="51" t="str">
        <f t="shared" si="7"/>
        <v>-</v>
      </c>
      <c r="L483" s="51"/>
    </row>
    <row r="484" spans="11:12" x14ac:dyDescent="0.25">
      <c r="K484" s="51" t="str">
        <f t="shared" si="7"/>
        <v>-</v>
      </c>
      <c r="L484" s="51"/>
    </row>
    <row r="485" spans="11:12" x14ac:dyDescent="0.25">
      <c r="K485" s="51" t="str">
        <f t="shared" si="7"/>
        <v>-</v>
      </c>
      <c r="L485" s="51"/>
    </row>
    <row r="486" spans="11:12" x14ac:dyDescent="0.25">
      <c r="K486" s="51" t="str">
        <f t="shared" si="7"/>
        <v>-</v>
      </c>
      <c r="L486" s="51"/>
    </row>
    <row r="487" spans="11:12" x14ac:dyDescent="0.25">
      <c r="K487" s="51" t="str">
        <f t="shared" si="7"/>
        <v>-</v>
      </c>
      <c r="L487" s="51"/>
    </row>
    <row r="488" spans="11:12" x14ac:dyDescent="0.25">
      <c r="K488" s="51" t="str">
        <f t="shared" si="7"/>
        <v>-</v>
      </c>
      <c r="L488" s="51"/>
    </row>
    <row r="489" spans="11:12" x14ac:dyDescent="0.25">
      <c r="K489" s="51" t="str">
        <f t="shared" si="7"/>
        <v>-</v>
      </c>
      <c r="L489" s="51"/>
    </row>
    <row r="490" spans="11:12" x14ac:dyDescent="0.25">
      <c r="K490" s="51" t="str">
        <f t="shared" si="7"/>
        <v>-</v>
      </c>
      <c r="L490" s="51"/>
    </row>
    <row r="491" spans="11:12" x14ac:dyDescent="0.25">
      <c r="K491" s="51" t="str">
        <f t="shared" si="7"/>
        <v>-</v>
      </c>
      <c r="L491" s="51"/>
    </row>
    <row r="492" spans="11:12" x14ac:dyDescent="0.25">
      <c r="K492" s="51" t="str">
        <f t="shared" si="7"/>
        <v>-</v>
      </c>
      <c r="L492" s="51"/>
    </row>
    <row r="493" spans="11:12" x14ac:dyDescent="0.25">
      <c r="K493" s="51" t="str">
        <f t="shared" si="7"/>
        <v>-</v>
      </c>
      <c r="L493" s="51"/>
    </row>
    <row r="494" spans="11:12" x14ac:dyDescent="0.25">
      <c r="K494" s="51" t="str">
        <f t="shared" si="7"/>
        <v>-</v>
      </c>
      <c r="L494" s="51"/>
    </row>
    <row r="495" spans="11:12" x14ac:dyDescent="0.25">
      <c r="K495" s="51" t="str">
        <f t="shared" si="7"/>
        <v>-</v>
      </c>
      <c r="L495" s="51"/>
    </row>
    <row r="496" spans="11:12" x14ac:dyDescent="0.25">
      <c r="K496" s="51" t="str">
        <f t="shared" si="7"/>
        <v>-</v>
      </c>
      <c r="L496" s="51"/>
    </row>
    <row r="497" spans="11:12" x14ac:dyDescent="0.25">
      <c r="K497" s="51" t="str">
        <f t="shared" si="7"/>
        <v>-</v>
      </c>
      <c r="L497" s="51"/>
    </row>
    <row r="498" spans="11:12" x14ac:dyDescent="0.25">
      <c r="K498" s="51" t="str">
        <f t="shared" si="7"/>
        <v>-</v>
      </c>
      <c r="L498" s="51"/>
    </row>
    <row r="499" spans="11:12" x14ac:dyDescent="0.25">
      <c r="K499" s="51" t="str">
        <f t="shared" si="7"/>
        <v>-</v>
      </c>
      <c r="L499" s="51"/>
    </row>
    <row r="500" spans="11:12" x14ac:dyDescent="0.25">
      <c r="K500" s="51" t="str">
        <f t="shared" si="7"/>
        <v>-</v>
      </c>
      <c r="L500" s="51"/>
    </row>
    <row r="501" spans="11:12" x14ac:dyDescent="0.25">
      <c r="K501" s="51" t="str">
        <f t="shared" si="7"/>
        <v>-</v>
      </c>
      <c r="L501" s="51"/>
    </row>
    <row r="502" spans="11:12" x14ac:dyDescent="0.25">
      <c r="K502" s="51" t="str">
        <f t="shared" si="7"/>
        <v>-</v>
      </c>
      <c r="L502" s="51"/>
    </row>
    <row r="503" spans="11:12" x14ac:dyDescent="0.25">
      <c r="K503" s="51" t="str">
        <f t="shared" si="7"/>
        <v>-</v>
      </c>
      <c r="L503" s="51"/>
    </row>
    <row r="504" spans="11:12" x14ac:dyDescent="0.25">
      <c r="K504" s="51" t="str">
        <f t="shared" si="7"/>
        <v>-</v>
      </c>
      <c r="L504" s="51"/>
    </row>
    <row r="505" spans="11:12" x14ac:dyDescent="0.25">
      <c r="K505" s="51" t="str">
        <f t="shared" si="7"/>
        <v>-</v>
      </c>
      <c r="L505" s="51"/>
    </row>
    <row r="506" spans="11:12" x14ac:dyDescent="0.25">
      <c r="K506" s="51" t="str">
        <f t="shared" si="7"/>
        <v>-</v>
      </c>
      <c r="L506" s="51"/>
    </row>
    <row r="507" spans="11:12" x14ac:dyDescent="0.25">
      <c r="K507" s="51" t="str">
        <f t="shared" si="7"/>
        <v>-</v>
      </c>
      <c r="L507" s="51"/>
    </row>
    <row r="508" spans="11:12" x14ac:dyDescent="0.25">
      <c r="K508" s="51" t="str">
        <f t="shared" si="7"/>
        <v>-</v>
      </c>
      <c r="L508" s="51"/>
    </row>
    <row r="509" spans="11:12" x14ac:dyDescent="0.25">
      <c r="K509" s="51" t="str">
        <f t="shared" si="7"/>
        <v>-</v>
      </c>
      <c r="L509" s="51"/>
    </row>
    <row r="510" spans="11:12" x14ac:dyDescent="0.25">
      <c r="K510" s="51" t="str">
        <f t="shared" si="7"/>
        <v>-</v>
      </c>
      <c r="L510" s="51"/>
    </row>
    <row r="511" spans="11:12" x14ac:dyDescent="0.25">
      <c r="K511" s="51" t="str">
        <f t="shared" si="7"/>
        <v>-</v>
      </c>
      <c r="L511" s="51"/>
    </row>
    <row r="512" spans="11:12" x14ac:dyDescent="0.25">
      <c r="K512" s="51" t="str">
        <f t="shared" si="7"/>
        <v>-</v>
      </c>
      <c r="L512" s="51"/>
    </row>
    <row r="513" spans="11:12" x14ac:dyDescent="0.25">
      <c r="K513" s="51" t="str">
        <f t="shared" si="7"/>
        <v>-</v>
      </c>
      <c r="L513" s="51"/>
    </row>
    <row r="514" spans="11:12" x14ac:dyDescent="0.25">
      <c r="K514" s="51" t="str">
        <f t="shared" si="7"/>
        <v>-</v>
      </c>
      <c r="L514" s="51"/>
    </row>
    <row r="515" spans="11:12" x14ac:dyDescent="0.25">
      <c r="K515" s="51" t="str">
        <f t="shared" si="7"/>
        <v>-</v>
      </c>
      <c r="L515" s="51"/>
    </row>
    <row r="516" spans="11:12" x14ac:dyDescent="0.25">
      <c r="K516" s="51" t="str">
        <f t="shared" si="7"/>
        <v>-</v>
      </c>
      <c r="L516" s="51"/>
    </row>
    <row r="517" spans="11:12" x14ac:dyDescent="0.25">
      <c r="K517" s="51" t="str">
        <f t="shared" si="7"/>
        <v>-</v>
      </c>
      <c r="L517" s="51"/>
    </row>
    <row r="518" spans="11:12" x14ac:dyDescent="0.25">
      <c r="K518" s="51" t="str">
        <f t="shared" si="7"/>
        <v>-</v>
      </c>
      <c r="L518" s="51"/>
    </row>
    <row r="519" spans="11:12" x14ac:dyDescent="0.25">
      <c r="K519" s="51" t="str">
        <f t="shared" si="7"/>
        <v>-</v>
      </c>
      <c r="L519" s="51"/>
    </row>
    <row r="520" spans="11:12" x14ac:dyDescent="0.25">
      <c r="K520" s="51" t="str">
        <f t="shared" si="7"/>
        <v>-</v>
      </c>
      <c r="L520" s="51"/>
    </row>
    <row r="521" spans="11:12" x14ac:dyDescent="0.25">
      <c r="K521" s="51" t="str">
        <f t="shared" si="7"/>
        <v>-</v>
      </c>
      <c r="L521" s="51"/>
    </row>
    <row r="522" spans="11:12" x14ac:dyDescent="0.25">
      <c r="K522" s="51" t="str">
        <f t="shared" si="7"/>
        <v>-</v>
      </c>
      <c r="L522" s="51"/>
    </row>
    <row r="523" spans="11:12" x14ac:dyDescent="0.25">
      <c r="K523" s="51" t="str">
        <f t="shared" si="7"/>
        <v>-</v>
      </c>
      <c r="L523" s="51"/>
    </row>
    <row r="524" spans="11:12" x14ac:dyDescent="0.25">
      <c r="K524" s="51" t="str">
        <f t="shared" si="7"/>
        <v>-</v>
      </c>
      <c r="L524" s="51"/>
    </row>
    <row r="525" spans="11:12" x14ac:dyDescent="0.25">
      <c r="K525" s="51" t="str">
        <f t="shared" ref="K525:K588" si="8">CONCATENATE(I525,"-",J525)</f>
        <v>-</v>
      </c>
      <c r="L525" s="51"/>
    </row>
    <row r="526" spans="11:12" x14ac:dyDescent="0.25">
      <c r="K526" s="51" t="str">
        <f t="shared" si="8"/>
        <v>-</v>
      </c>
      <c r="L526" s="51"/>
    </row>
    <row r="527" spans="11:12" x14ac:dyDescent="0.25">
      <c r="K527" s="51" t="str">
        <f t="shared" si="8"/>
        <v>-</v>
      </c>
      <c r="L527" s="51"/>
    </row>
    <row r="528" spans="11:12" x14ac:dyDescent="0.25">
      <c r="K528" s="51" t="str">
        <f t="shared" si="8"/>
        <v>-</v>
      </c>
      <c r="L528" s="51"/>
    </row>
    <row r="529" spans="11:12" x14ac:dyDescent="0.25">
      <c r="K529" s="51" t="str">
        <f t="shared" si="8"/>
        <v>-</v>
      </c>
      <c r="L529" s="51"/>
    </row>
    <row r="530" spans="11:12" x14ac:dyDescent="0.25">
      <c r="K530" s="51" t="str">
        <f t="shared" si="8"/>
        <v>-</v>
      </c>
      <c r="L530" s="51"/>
    </row>
    <row r="531" spans="11:12" x14ac:dyDescent="0.25">
      <c r="K531" s="51" t="str">
        <f t="shared" si="8"/>
        <v>-</v>
      </c>
      <c r="L531" s="51"/>
    </row>
    <row r="532" spans="11:12" x14ac:dyDescent="0.25">
      <c r="K532" s="51" t="str">
        <f t="shared" si="8"/>
        <v>-</v>
      </c>
      <c r="L532" s="51"/>
    </row>
    <row r="533" spans="11:12" x14ac:dyDescent="0.25">
      <c r="K533" s="51" t="str">
        <f t="shared" si="8"/>
        <v>-</v>
      </c>
      <c r="L533" s="51"/>
    </row>
    <row r="534" spans="11:12" x14ac:dyDescent="0.25">
      <c r="K534" s="51" t="str">
        <f t="shared" si="8"/>
        <v>-</v>
      </c>
      <c r="L534" s="51"/>
    </row>
    <row r="535" spans="11:12" x14ac:dyDescent="0.25">
      <c r="K535" s="51" t="str">
        <f t="shared" si="8"/>
        <v>-</v>
      </c>
      <c r="L535" s="51"/>
    </row>
    <row r="536" spans="11:12" x14ac:dyDescent="0.25">
      <c r="K536" s="51" t="str">
        <f t="shared" si="8"/>
        <v>-</v>
      </c>
      <c r="L536" s="51"/>
    </row>
    <row r="537" spans="11:12" x14ac:dyDescent="0.25">
      <c r="K537" s="51" t="str">
        <f t="shared" si="8"/>
        <v>-</v>
      </c>
      <c r="L537" s="51"/>
    </row>
    <row r="538" spans="11:12" x14ac:dyDescent="0.25">
      <c r="K538" s="51" t="str">
        <f t="shared" si="8"/>
        <v>-</v>
      </c>
      <c r="L538" s="51"/>
    </row>
    <row r="539" spans="11:12" x14ac:dyDescent="0.25">
      <c r="K539" s="51" t="str">
        <f t="shared" si="8"/>
        <v>-</v>
      </c>
      <c r="L539" s="51"/>
    </row>
    <row r="540" spans="11:12" x14ac:dyDescent="0.25">
      <c r="K540" s="51" t="str">
        <f t="shared" si="8"/>
        <v>-</v>
      </c>
      <c r="L540" s="51"/>
    </row>
    <row r="541" spans="11:12" x14ac:dyDescent="0.25">
      <c r="K541" s="51" t="str">
        <f t="shared" si="8"/>
        <v>-</v>
      </c>
      <c r="L541" s="51"/>
    </row>
    <row r="542" spans="11:12" x14ac:dyDescent="0.25">
      <c r="K542" s="51" t="str">
        <f t="shared" si="8"/>
        <v>-</v>
      </c>
      <c r="L542" s="51"/>
    </row>
    <row r="543" spans="11:12" x14ac:dyDescent="0.25">
      <c r="K543" s="51" t="str">
        <f t="shared" si="8"/>
        <v>-</v>
      </c>
      <c r="L543" s="51"/>
    </row>
    <row r="544" spans="11:12" x14ac:dyDescent="0.25">
      <c r="K544" s="51" t="str">
        <f t="shared" si="8"/>
        <v>-</v>
      </c>
      <c r="L544" s="51"/>
    </row>
    <row r="545" spans="11:12" x14ac:dyDescent="0.25">
      <c r="K545" s="51" t="str">
        <f t="shared" si="8"/>
        <v>-</v>
      </c>
      <c r="L545" s="51"/>
    </row>
    <row r="546" spans="11:12" x14ac:dyDescent="0.25">
      <c r="K546" s="51" t="str">
        <f t="shared" si="8"/>
        <v>-</v>
      </c>
      <c r="L546" s="51"/>
    </row>
    <row r="547" spans="11:12" x14ac:dyDescent="0.25">
      <c r="K547" s="51" t="str">
        <f t="shared" si="8"/>
        <v>-</v>
      </c>
      <c r="L547" s="51"/>
    </row>
    <row r="548" spans="11:12" x14ac:dyDescent="0.25">
      <c r="K548" s="51" t="str">
        <f t="shared" si="8"/>
        <v>-</v>
      </c>
      <c r="L548" s="51"/>
    </row>
    <row r="549" spans="11:12" x14ac:dyDescent="0.25">
      <c r="K549" s="51" t="str">
        <f t="shared" si="8"/>
        <v>-</v>
      </c>
      <c r="L549" s="51"/>
    </row>
    <row r="550" spans="11:12" x14ac:dyDescent="0.25">
      <c r="K550" s="51" t="str">
        <f t="shared" si="8"/>
        <v>-</v>
      </c>
      <c r="L550" s="51"/>
    </row>
    <row r="551" spans="11:12" x14ac:dyDescent="0.25">
      <c r="K551" s="51" t="str">
        <f t="shared" si="8"/>
        <v>-</v>
      </c>
      <c r="L551" s="51"/>
    </row>
    <row r="552" spans="11:12" x14ac:dyDescent="0.25">
      <c r="K552" s="51" t="str">
        <f t="shared" si="8"/>
        <v>-</v>
      </c>
      <c r="L552" s="51"/>
    </row>
    <row r="553" spans="11:12" x14ac:dyDescent="0.25">
      <c r="K553" s="51" t="str">
        <f t="shared" si="8"/>
        <v>-</v>
      </c>
      <c r="L553" s="51"/>
    </row>
    <row r="554" spans="11:12" x14ac:dyDescent="0.25">
      <c r="K554" s="51" t="str">
        <f t="shared" si="8"/>
        <v>-</v>
      </c>
      <c r="L554" s="51"/>
    </row>
    <row r="555" spans="11:12" x14ac:dyDescent="0.25">
      <c r="K555" s="51" t="str">
        <f t="shared" si="8"/>
        <v>-</v>
      </c>
      <c r="L555" s="51"/>
    </row>
    <row r="556" spans="11:12" x14ac:dyDescent="0.25">
      <c r="K556" s="51" t="str">
        <f t="shared" si="8"/>
        <v>-</v>
      </c>
      <c r="L556" s="51"/>
    </row>
    <row r="557" spans="11:12" x14ac:dyDescent="0.25">
      <c r="K557" s="51" t="str">
        <f t="shared" si="8"/>
        <v>-</v>
      </c>
      <c r="L557" s="51"/>
    </row>
    <row r="558" spans="11:12" x14ac:dyDescent="0.25">
      <c r="K558" s="51" t="str">
        <f t="shared" si="8"/>
        <v>-</v>
      </c>
      <c r="L558" s="51"/>
    </row>
    <row r="559" spans="11:12" x14ac:dyDescent="0.25">
      <c r="K559" s="51" t="str">
        <f t="shared" si="8"/>
        <v>-</v>
      </c>
      <c r="L559" s="51"/>
    </row>
    <row r="560" spans="11:12" x14ac:dyDescent="0.25">
      <c r="K560" s="51" t="str">
        <f t="shared" si="8"/>
        <v>-</v>
      </c>
      <c r="L560" s="51"/>
    </row>
    <row r="561" spans="11:12" x14ac:dyDescent="0.25">
      <c r="K561" s="51" t="str">
        <f t="shared" si="8"/>
        <v>-</v>
      </c>
      <c r="L561" s="51"/>
    </row>
    <row r="562" spans="11:12" x14ac:dyDescent="0.25">
      <c r="K562" s="51" t="str">
        <f t="shared" si="8"/>
        <v>-</v>
      </c>
      <c r="L562" s="51"/>
    </row>
    <row r="563" spans="11:12" x14ac:dyDescent="0.25">
      <c r="K563" s="51" t="str">
        <f t="shared" si="8"/>
        <v>-</v>
      </c>
      <c r="L563" s="51"/>
    </row>
    <row r="564" spans="11:12" x14ac:dyDescent="0.25">
      <c r="K564" s="51" t="str">
        <f t="shared" si="8"/>
        <v>-</v>
      </c>
      <c r="L564" s="51"/>
    </row>
    <row r="565" spans="11:12" x14ac:dyDescent="0.25">
      <c r="K565" s="51" t="str">
        <f t="shared" si="8"/>
        <v>-</v>
      </c>
      <c r="L565" s="51"/>
    </row>
    <row r="566" spans="11:12" x14ac:dyDescent="0.25">
      <c r="K566" s="51" t="str">
        <f t="shared" si="8"/>
        <v>-</v>
      </c>
      <c r="L566" s="51"/>
    </row>
    <row r="567" spans="11:12" x14ac:dyDescent="0.25">
      <c r="K567" s="51" t="str">
        <f t="shared" si="8"/>
        <v>-</v>
      </c>
      <c r="L567" s="51"/>
    </row>
    <row r="568" spans="11:12" x14ac:dyDescent="0.25">
      <c r="K568" s="51" t="str">
        <f t="shared" si="8"/>
        <v>-</v>
      </c>
      <c r="L568" s="51"/>
    </row>
    <row r="569" spans="11:12" x14ac:dyDescent="0.25">
      <c r="K569" s="51" t="str">
        <f t="shared" si="8"/>
        <v>-</v>
      </c>
      <c r="L569" s="51"/>
    </row>
    <row r="570" spans="11:12" x14ac:dyDescent="0.25">
      <c r="K570" s="51" t="str">
        <f t="shared" si="8"/>
        <v>-</v>
      </c>
      <c r="L570" s="51"/>
    </row>
    <row r="571" spans="11:12" x14ac:dyDescent="0.25">
      <c r="K571" s="51" t="str">
        <f t="shared" si="8"/>
        <v>-</v>
      </c>
      <c r="L571" s="51"/>
    </row>
    <row r="572" spans="11:12" x14ac:dyDescent="0.25">
      <c r="K572" s="51" t="str">
        <f t="shared" si="8"/>
        <v>-</v>
      </c>
      <c r="L572" s="51"/>
    </row>
    <row r="573" spans="11:12" x14ac:dyDescent="0.25">
      <c r="K573" s="51" t="str">
        <f t="shared" si="8"/>
        <v>-</v>
      </c>
      <c r="L573" s="51"/>
    </row>
    <row r="574" spans="11:12" x14ac:dyDescent="0.25">
      <c r="K574" s="51" t="str">
        <f t="shared" si="8"/>
        <v>-</v>
      </c>
      <c r="L574" s="51"/>
    </row>
    <row r="575" spans="11:12" x14ac:dyDescent="0.25">
      <c r="K575" s="51" t="str">
        <f t="shared" si="8"/>
        <v>-</v>
      </c>
      <c r="L575" s="51"/>
    </row>
    <row r="576" spans="11:12" x14ac:dyDescent="0.25">
      <c r="K576" s="51" t="str">
        <f t="shared" si="8"/>
        <v>-</v>
      </c>
      <c r="L576" s="51"/>
    </row>
    <row r="577" spans="11:12" x14ac:dyDescent="0.25">
      <c r="K577" s="51" t="str">
        <f t="shared" si="8"/>
        <v>-</v>
      </c>
      <c r="L577" s="51"/>
    </row>
    <row r="578" spans="11:12" x14ac:dyDescent="0.25">
      <c r="K578" s="51" t="str">
        <f t="shared" si="8"/>
        <v>-</v>
      </c>
      <c r="L578" s="51"/>
    </row>
    <row r="579" spans="11:12" x14ac:dyDescent="0.25">
      <c r="K579" s="51" t="str">
        <f t="shared" si="8"/>
        <v>-</v>
      </c>
      <c r="L579" s="51"/>
    </row>
    <row r="580" spans="11:12" x14ac:dyDescent="0.25">
      <c r="K580" s="51" t="str">
        <f t="shared" si="8"/>
        <v>-</v>
      </c>
      <c r="L580" s="51"/>
    </row>
    <row r="581" spans="11:12" x14ac:dyDescent="0.25">
      <c r="K581" s="51" t="str">
        <f t="shared" si="8"/>
        <v>-</v>
      </c>
      <c r="L581" s="51"/>
    </row>
    <row r="582" spans="11:12" x14ac:dyDescent="0.25">
      <c r="K582" s="51" t="str">
        <f t="shared" si="8"/>
        <v>-</v>
      </c>
      <c r="L582" s="51"/>
    </row>
    <row r="583" spans="11:12" x14ac:dyDescent="0.25">
      <c r="K583" s="51" t="str">
        <f t="shared" si="8"/>
        <v>-</v>
      </c>
      <c r="L583" s="51"/>
    </row>
    <row r="584" spans="11:12" x14ac:dyDescent="0.25">
      <c r="K584" s="51" t="str">
        <f t="shared" si="8"/>
        <v>-</v>
      </c>
      <c r="L584" s="51"/>
    </row>
    <row r="585" spans="11:12" x14ac:dyDescent="0.25">
      <c r="K585" s="51" t="str">
        <f t="shared" si="8"/>
        <v>-</v>
      </c>
      <c r="L585" s="51"/>
    </row>
    <row r="586" spans="11:12" x14ac:dyDescent="0.25">
      <c r="K586" s="51" t="str">
        <f t="shared" si="8"/>
        <v>-</v>
      </c>
      <c r="L586" s="51"/>
    </row>
    <row r="587" spans="11:12" x14ac:dyDescent="0.25">
      <c r="K587" s="51" t="str">
        <f t="shared" si="8"/>
        <v>-</v>
      </c>
      <c r="L587" s="51"/>
    </row>
    <row r="588" spans="11:12" x14ac:dyDescent="0.25">
      <c r="K588" s="51" t="str">
        <f t="shared" si="8"/>
        <v>-</v>
      </c>
      <c r="L588" s="51"/>
    </row>
    <row r="589" spans="11:12" x14ac:dyDescent="0.25">
      <c r="K589" s="51" t="str">
        <f t="shared" ref="K589:K652" si="9">CONCATENATE(I589,"-",J589)</f>
        <v>-</v>
      </c>
      <c r="L589" s="51"/>
    </row>
    <row r="590" spans="11:12" x14ac:dyDescent="0.25">
      <c r="K590" s="51" t="str">
        <f t="shared" si="9"/>
        <v>-</v>
      </c>
      <c r="L590" s="51"/>
    </row>
    <row r="591" spans="11:12" x14ac:dyDescent="0.25">
      <c r="K591" s="51" t="str">
        <f t="shared" si="9"/>
        <v>-</v>
      </c>
      <c r="L591" s="51"/>
    </row>
    <row r="592" spans="11:12" x14ac:dyDescent="0.25">
      <c r="K592" s="51" t="str">
        <f t="shared" si="9"/>
        <v>-</v>
      </c>
      <c r="L592" s="51"/>
    </row>
    <row r="593" spans="11:12" x14ac:dyDescent="0.25">
      <c r="K593" s="51" t="str">
        <f t="shared" si="9"/>
        <v>-</v>
      </c>
      <c r="L593" s="51"/>
    </row>
    <row r="594" spans="11:12" x14ac:dyDescent="0.25">
      <c r="K594" s="51" t="str">
        <f t="shared" si="9"/>
        <v>-</v>
      </c>
      <c r="L594" s="51"/>
    </row>
    <row r="595" spans="11:12" x14ac:dyDescent="0.25">
      <c r="K595" s="51" t="str">
        <f t="shared" si="9"/>
        <v>-</v>
      </c>
      <c r="L595" s="51"/>
    </row>
    <row r="596" spans="11:12" x14ac:dyDescent="0.25">
      <c r="K596" s="51" t="str">
        <f t="shared" si="9"/>
        <v>-</v>
      </c>
      <c r="L596" s="51"/>
    </row>
    <row r="597" spans="11:12" x14ac:dyDescent="0.25">
      <c r="K597" s="51" t="str">
        <f t="shared" si="9"/>
        <v>-</v>
      </c>
      <c r="L597" s="51"/>
    </row>
    <row r="598" spans="11:12" x14ac:dyDescent="0.25">
      <c r="K598" s="51" t="str">
        <f t="shared" si="9"/>
        <v>-</v>
      </c>
      <c r="L598" s="51"/>
    </row>
    <row r="599" spans="11:12" x14ac:dyDescent="0.25">
      <c r="K599" s="51" t="str">
        <f t="shared" si="9"/>
        <v>-</v>
      </c>
      <c r="L599" s="51"/>
    </row>
    <row r="600" spans="11:12" x14ac:dyDescent="0.25">
      <c r="K600" s="51" t="str">
        <f t="shared" si="9"/>
        <v>-</v>
      </c>
      <c r="L600" s="51"/>
    </row>
    <row r="601" spans="11:12" x14ac:dyDescent="0.25">
      <c r="K601" s="51" t="str">
        <f t="shared" si="9"/>
        <v>-</v>
      </c>
      <c r="L601" s="51"/>
    </row>
    <row r="602" spans="11:12" x14ac:dyDescent="0.25">
      <c r="K602" s="51" t="str">
        <f t="shared" si="9"/>
        <v>-</v>
      </c>
      <c r="L602" s="51"/>
    </row>
    <row r="603" spans="11:12" x14ac:dyDescent="0.25">
      <c r="K603" s="51" t="str">
        <f t="shared" si="9"/>
        <v>-</v>
      </c>
      <c r="L603" s="51"/>
    </row>
    <row r="604" spans="11:12" x14ac:dyDescent="0.25">
      <c r="K604" s="51" t="str">
        <f t="shared" si="9"/>
        <v>-</v>
      </c>
      <c r="L604" s="51"/>
    </row>
    <row r="605" spans="11:12" x14ac:dyDescent="0.25">
      <c r="K605" s="51" t="str">
        <f t="shared" si="9"/>
        <v>-</v>
      </c>
      <c r="L605" s="51"/>
    </row>
    <row r="606" spans="11:12" x14ac:dyDescent="0.25">
      <c r="K606" s="51" t="str">
        <f t="shared" si="9"/>
        <v>-</v>
      </c>
      <c r="L606" s="51"/>
    </row>
    <row r="607" spans="11:12" x14ac:dyDescent="0.25">
      <c r="K607" s="51" t="str">
        <f t="shared" si="9"/>
        <v>-</v>
      </c>
      <c r="L607" s="51"/>
    </row>
    <row r="608" spans="11:12" x14ac:dyDescent="0.25">
      <c r="K608" s="51" t="str">
        <f t="shared" si="9"/>
        <v>-</v>
      </c>
      <c r="L608" s="51"/>
    </row>
    <row r="609" spans="11:12" x14ac:dyDescent="0.25">
      <c r="K609" s="51" t="str">
        <f t="shared" si="9"/>
        <v>-</v>
      </c>
      <c r="L609" s="51"/>
    </row>
    <row r="610" spans="11:12" x14ac:dyDescent="0.25">
      <c r="K610" s="51" t="str">
        <f t="shared" si="9"/>
        <v>-</v>
      </c>
      <c r="L610" s="51"/>
    </row>
    <row r="611" spans="11:12" x14ac:dyDescent="0.25">
      <c r="K611" s="51" t="str">
        <f t="shared" si="9"/>
        <v>-</v>
      </c>
      <c r="L611" s="51"/>
    </row>
    <row r="612" spans="11:12" x14ac:dyDescent="0.25">
      <c r="K612" s="51" t="str">
        <f t="shared" si="9"/>
        <v>-</v>
      </c>
      <c r="L612" s="51"/>
    </row>
    <row r="613" spans="11:12" x14ac:dyDescent="0.25">
      <c r="K613" s="51" t="str">
        <f t="shared" si="9"/>
        <v>-</v>
      </c>
      <c r="L613" s="51"/>
    </row>
    <row r="614" spans="11:12" x14ac:dyDescent="0.25">
      <c r="K614" s="51" t="str">
        <f t="shared" si="9"/>
        <v>-</v>
      </c>
      <c r="L614" s="51"/>
    </row>
    <row r="615" spans="11:12" x14ac:dyDescent="0.25">
      <c r="K615" s="51" t="str">
        <f t="shared" si="9"/>
        <v>-</v>
      </c>
      <c r="L615" s="51"/>
    </row>
    <row r="616" spans="11:12" x14ac:dyDescent="0.25">
      <c r="K616" s="51" t="str">
        <f t="shared" si="9"/>
        <v>-</v>
      </c>
      <c r="L616" s="51"/>
    </row>
    <row r="617" spans="11:12" x14ac:dyDescent="0.25">
      <c r="K617" s="51" t="str">
        <f t="shared" si="9"/>
        <v>-</v>
      </c>
      <c r="L617" s="51"/>
    </row>
    <row r="618" spans="11:12" x14ac:dyDescent="0.25">
      <c r="K618" s="51" t="str">
        <f t="shared" si="9"/>
        <v>-</v>
      </c>
      <c r="L618" s="51"/>
    </row>
    <row r="619" spans="11:12" x14ac:dyDescent="0.25">
      <c r="K619" s="51" t="str">
        <f t="shared" si="9"/>
        <v>-</v>
      </c>
      <c r="L619" s="51"/>
    </row>
    <row r="620" spans="11:12" x14ac:dyDescent="0.25">
      <c r="K620" s="51" t="str">
        <f t="shared" si="9"/>
        <v>-</v>
      </c>
      <c r="L620" s="51"/>
    </row>
    <row r="621" spans="11:12" x14ac:dyDescent="0.25">
      <c r="K621" s="51" t="str">
        <f t="shared" si="9"/>
        <v>-</v>
      </c>
      <c r="L621" s="51"/>
    </row>
    <row r="622" spans="11:12" x14ac:dyDescent="0.25">
      <c r="K622" s="51" t="str">
        <f t="shared" si="9"/>
        <v>-</v>
      </c>
      <c r="L622" s="51"/>
    </row>
    <row r="623" spans="11:12" x14ac:dyDescent="0.25">
      <c r="K623" s="51" t="str">
        <f t="shared" si="9"/>
        <v>-</v>
      </c>
      <c r="L623" s="51"/>
    </row>
    <row r="624" spans="11:12" x14ac:dyDescent="0.25">
      <c r="K624" s="51" t="str">
        <f t="shared" si="9"/>
        <v>-</v>
      </c>
      <c r="L624" s="51"/>
    </row>
    <row r="625" spans="11:12" x14ac:dyDescent="0.25">
      <c r="K625" s="51" t="str">
        <f t="shared" si="9"/>
        <v>-</v>
      </c>
      <c r="L625" s="51"/>
    </row>
    <row r="626" spans="11:12" x14ac:dyDescent="0.25">
      <c r="K626" s="51" t="str">
        <f t="shared" si="9"/>
        <v>-</v>
      </c>
      <c r="L626" s="51"/>
    </row>
    <row r="627" spans="11:12" x14ac:dyDescent="0.25">
      <c r="K627" s="51" t="str">
        <f t="shared" si="9"/>
        <v>-</v>
      </c>
      <c r="L627" s="51"/>
    </row>
    <row r="628" spans="11:12" x14ac:dyDescent="0.25">
      <c r="K628" s="51" t="str">
        <f t="shared" si="9"/>
        <v>-</v>
      </c>
      <c r="L628" s="51"/>
    </row>
    <row r="629" spans="11:12" x14ac:dyDescent="0.25">
      <c r="K629" s="51" t="str">
        <f t="shared" si="9"/>
        <v>-</v>
      </c>
      <c r="L629" s="51"/>
    </row>
    <row r="630" spans="11:12" x14ac:dyDescent="0.25">
      <c r="K630" s="51" t="str">
        <f t="shared" si="9"/>
        <v>-</v>
      </c>
      <c r="L630" s="51"/>
    </row>
    <row r="631" spans="11:12" x14ac:dyDescent="0.25">
      <c r="K631" s="51" t="str">
        <f t="shared" si="9"/>
        <v>-</v>
      </c>
      <c r="L631" s="51"/>
    </row>
    <row r="632" spans="11:12" x14ac:dyDescent="0.25">
      <c r="K632" s="51" t="str">
        <f t="shared" si="9"/>
        <v>-</v>
      </c>
      <c r="L632" s="51"/>
    </row>
    <row r="633" spans="11:12" x14ac:dyDescent="0.25">
      <c r="K633" s="51" t="str">
        <f t="shared" si="9"/>
        <v>-</v>
      </c>
      <c r="L633" s="51"/>
    </row>
    <row r="634" spans="11:12" x14ac:dyDescent="0.25">
      <c r="K634" s="51" t="str">
        <f t="shared" si="9"/>
        <v>-</v>
      </c>
      <c r="L634" s="51"/>
    </row>
    <row r="635" spans="11:12" x14ac:dyDescent="0.25">
      <c r="K635" s="51" t="str">
        <f t="shared" si="9"/>
        <v>-</v>
      </c>
      <c r="L635" s="51"/>
    </row>
    <row r="636" spans="11:12" x14ac:dyDescent="0.25">
      <c r="K636" s="51" t="str">
        <f t="shared" si="9"/>
        <v>-</v>
      </c>
      <c r="L636" s="51"/>
    </row>
    <row r="637" spans="11:12" x14ac:dyDescent="0.25">
      <c r="K637" s="51" t="str">
        <f t="shared" si="9"/>
        <v>-</v>
      </c>
      <c r="L637" s="51"/>
    </row>
    <row r="638" spans="11:12" x14ac:dyDescent="0.25">
      <c r="K638" s="51" t="str">
        <f t="shared" si="9"/>
        <v>-</v>
      </c>
      <c r="L638" s="51"/>
    </row>
    <row r="639" spans="11:12" x14ac:dyDescent="0.25">
      <c r="K639" s="51" t="str">
        <f t="shared" si="9"/>
        <v>-</v>
      </c>
      <c r="L639" s="51"/>
    </row>
    <row r="640" spans="11:12" x14ac:dyDescent="0.25">
      <c r="K640" s="51" t="str">
        <f t="shared" si="9"/>
        <v>-</v>
      </c>
      <c r="L640" s="51"/>
    </row>
    <row r="641" spans="11:12" x14ac:dyDescent="0.25">
      <c r="K641" s="51" t="str">
        <f t="shared" si="9"/>
        <v>-</v>
      </c>
      <c r="L641" s="51"/>
    </row>
    <row r="642" spans="11:12" x14ac:dyDescent="0.25">
      <c r="K642" s="51" t="str">
        <f t="shared" si="9"/>
        <v>-</v>
      </c>
      <c r="L642" s="51"/>
    </row>
    <row r="643" spans="11:12" x14ac:dyDescent="0.25">
      <c r="K643" s="51" t="str">
        <f t="shared" si="9"/>
        <v>-</v>
      </c>
      <c r="L643" s="51"/>
    </row>
    <row r="644" spans="11:12" x14ac:dyDescent="0.25">
      <c r="K644" s="51" t="str">
        <f t="shared" si="9"/>
        <v>-</v>
      </c>
      <c r="L644" s="51"/>
    </row>
    <row r="645" spans="11:12" x14ac:dyDescent="0.25">
      <c r="K645" s="51" t="str">
        <f t="shared" si="9"/>
        <v>-</v>
      </c>
      <c r="L645" s="51"/>
    </row>
    <row r="646" spans="11:12" x14ac:dyDescent="0.25">
      <c r="K646" s="51" t="str">
        <f t="shared" si="9"/>
        <v>-</v>
      </c>
      <c r="L646" s="51"/>
    </row>
    <row r="647" spans="11:12" x14ac:dyDescent="0.25">
      <c r="K647" s="51" t="str">
        <f t="shared" si="9"/>
        <v>-</v>
      </c>
      <c r="L647" s="51"/>
    </row>
    <row r="648" spans="11:12" x14ac:dyDescent="0.25">
      <c r="K648" s="51" t="str">
        <f t="shared" si="9"/>
        <v>-</v>
      </c>
      <c r="L648" s="51"/>
    </row>
    <row r="649" spans="11:12" x14ac:dyDescent="0.25">
      <c r="K649" s="51" t="str">
        <f t="shared" si="9"/>
        <v>-</v>
      </c>
      <c r="L649" s="51"/>
    </row>
    <row r="650" spans="11:12" x14ac:dyDescent="0.25">
      <c r="K650" s="51" t="str">
        <f t="shared" si="9"/>
        <v>-</v>
      </c>
      <c r="L650" s="51"/>
    </row>
    <row r="651" spans="11:12" x14ac:dyDescent="0.25">
      <c r="K651" s="51" t="str">
        <f t="shared" si="9"/>
        <v>-</v>
      </c>
      <c r="L651" s="51"/>
    </row>
    <row r="652" spans="11:12" x14ac:dyDescent="0.25">
      <c r="K652" s="51" t="str">
        <f t="shared" si="9"/>
        <v>-</v>
      </c>
      <c r="L652" s="51"/>
    </row>
    <row r="653" spans="11:12" x14ac:dyDescent="0.25">
      <c r="K653" s="51" t="str">
        <f t="shared" ref="K653:K716" si="10">CONCATENATE(I653,"-",J653)</f>
        <v>-</v>
      </c>
      <c r="L653" s="51"/>
    </row>
    <row r="654" spans="11:12" x14ac:dyDescent="0.25">
      <c r="K654" s="51" t="str">
        <f t="shared" si="10"/>
        <v>-</v>
      </c>
      <c r="L654" s="51"/>
    </row>
    <row r="655" spans="11:12" x14ac:dyDescent="0.25">
      <c r="K655" s="51" t="str">
        <f t="shared" si="10"/>
        <v>-</v>
      </c>
      <c r="L655" s="51"/>
    </row>
    <row r="656" spans="11:12" x14ac:dyDescent="0.25">
      <c r="K656" s="51" t="str">
        <f t="shared" si="10"/>
        <v>-</v>
      </c>
      <c r="L656" s="51"/>
    </row>
    <row r="657" spans="11:12" x14ac:dyDescent="0.25">
      <c r="K657" s="51" t="str">
        <f t="shared" si="10"/>
        <v>-</v>
      </c>
      <c r="L657" s="51"/>
    </row>
    <row r="658" spans="11:12" x14ac:dyDescent="0.25">
      <c r="K658" s="51" t="str">
        <f t="shared" si="10"/>
        <v>-</v>
      </c>
      <c r="L658" s="51"/>
    </row>
    <row r="659" spans="11:12" x14ac:dyDescent="0.25">
      <c r="K659" s="51" t="str">
        <f t="shared" si="10"/>
        <v>-</v>
      </c>
      <c r="L659" s="51"/>
    </row>
    <row r="660" spans="11:12" x14ac:dyDescent="0.25">
      <c r="K660" s="51" t="str">
        <f t="shared" si="10"/>
        <v>-</v>
      </c>
      <c r="L660" s="51"/>
    </row>
    <row r="661" spans="11:12" x14ac:dyDescent="0.25">
      <c r="K661" s="51" t="str">
        <f t="shared" si="10"/>
        <v>-</v>
      </c>
      <c r="L661" s="51"/>
    </row>
    <row r="662" spans="11:12" x14ac:dyDescent="0.25">
      <c r="K662" s="51" t="str">
        <f t="shared" si="10"/>
        <v>-</v>
      </c>
      <c r="L662" s="51"/>
    </row>
    <row r="663" spans="11:12" x14ac:dyDescent="0.25">
      <c r="K663" s="51" t="str">
        <f t="shared" si="10"/>
        <v>-</v>
      </c>
      <c r="L663" s="51"/>
    </row>
    <row r="664" spans="11:12" x14ac:dyDescent="0.25">
      <c r="K664" s="51" t="str">
        <f t="shared" si="10"/>
        <v>-</v>
      </c>
      <c r="L664" s="51"/>
    </row>
    <row r="665" spans="11:12" x14ac:dyDescent="0.25">
      <c r="K665" s="51" t="str">
        <f t="shared" si="10"/>
        <v>-</v>
      </c>
      <c r="L665" s="51"/>
    </row>
    <row r="666" spans="11:12" x14ac:dyDescent="0.25">
      <c r="K666" s="51" t="str">
        <f t="shared" si="10"/>
        <v>-</v>
      </c>
      <c r="L666" s="51"/>
    </row>
    <row r="667" spans="11:12" x14ac:dyDescent="0.25">
      <c r="K667" s="51" t="str">
        <f t="shared" si="10"/>
        <v>-</v>
      </c>
      <c r="L667" s="51"/>
    </row>
    <row r="668" spans="11:12" x14ac:dyDescent="0.25">
      <c r="K668" s="51" t="str">
        <f t="shared" si="10"/>
        <v>-</v>
      </c>
      <c r="L668" s="51"/>
    </row>
    <row r="669" spans="11:12" x14ac:dyDescent="0.25">
      <c r="K669" s="51" t="str">
        <f t="shared" si="10"/>
        <v>-</v>
      </c>
      <c r="L669" s="51"/>
    </row>
    <row r="670" spans="11:12" x14ac:dyDescent="0.25">
      <c r="K670" s="51" t="str">
        <f t="shared" si="10"/>
        <v>-</v>
      </c>
      <c r="L670" s="51"/>
    </row>
    <row r="671" spans="11:12" x14ac:dyDescent="0.25">
      <c r="K671" s="51" t="str">
        <f t="shared" si="10"/>
        <v>-</v>
      </c>
      <c r="L671" s="51"/>
    </row>
    <row r="672" spans="11:12" x14ac:dyDescent="0.25">
      <c r="K672" s="51" t="str">
        <f t="shared" si="10"/>
        <v>-</v>
      </c>
      <c r="L672" s="51"/>
    </row>
    <row r="673" spans="11:12" x14ac:dyDescent="0.25">
      <c r="K673" s="51" t="str">
        <f t="shared" si="10"/>
        <v>-</v>
      </c>
      <c r="L673" s="51"/>
    </row>
    <row r="674" spans="11:12" x14ac:dyDescent="0.25">
      <c r="K674" s="51" t="str">
        <f t="shared" si="10"/>
        <v>-</v>
      </c>
      <c r="L674" s="51"/>
    </row>
    <row r="675" spans="11:12" x14ac:dyDescent="0.25">
      <c r="K675" s="51" t="str">
        <f t="shared" si="10"/>
        <v>-</v>
      </c>
      <c r="L675" s="51"/>
    </row>
    <row r="676" spans="11:12" x14ac:dyDescent="0.25">
      <c r="K676" s="51" t="str">
        <f t="shared" si="10"/>
        <v>-</v>
      </c>
      <c r="L676" s="51"/>
    </row>
    <row r="677" spans="11:12" x14ac:dyDescent="0.25">
      <c r="K677" s="51" t="str">
        <f t="shared" si="10"/>
        <v>-</v>
      </c>
      <c r="L677" s="51"/>
    </row>
    <row r="678" spans="11:12" x14ac:dyDescent="0.25">
      <c r="K678" s="51" t="str">
        <f t="shared" si="10"/>
        <v>-</v>
      </c>
      <c r="L678" s="51"/>
    </row>
    <row r="679" spans="11:12" x14ac:dyDescent="0.25">
      <c r="K679" s="51" t="str">
        <f t="shared" si="10"/>
        <v>-</v>
      </c>
      <c r="L679" s="51"/>
    </row>
    <row r="680" spans="11:12" x14ac:dyDescent="0.25">
      <c r="K680" s="51" t="str">
        <f t="shared" si="10"/>
        <v>-</v>
      </c>
      <c r="L680" s="51"/>
    </row>
    <row r="681" spans="11:12" x14ac:dyDescent="0.25">
      <c r="K681" s="51" t="str">
        <f t="shared" si="10"/>
        <v>-</v>
      </c>
      <c r="L681" s="51"/>
    </row>
    <row r="682" spans="11:12" x14ac:dyDescent="0.25">
      <c r="K682" s="51" t="str">
        <f t="shared" si="10"/>
        <v>-</v>
      </c>
      <c r="L682" s="51"/>
    </row>
    <row r="683" spans="11:12" x14ac:dyDescent="0.25">
      <c r="K683" s="51" t="str">
        <f t="shared" si="10"/>
        <v>-</v>
      </c>
      <c r="L683" s="51"/>
    </row>
    <row r="684" spans="11:12" x14ac:dyDescent="0.25">
      <c r="K684" s="51" t="str">
        <f t="shared" si="10"/>
        <v>-</v>
      </c>
      <c r="L684" s="51"/>
    </row>
    <row r="685" spans="11:12" x14ac:dyDescent="0.25">
      <c r="K685" s="51" t="str">
        <f t="shared" si="10"/>
        <v>-</v>
      </c>
      <c r="L685" s="51"/>
    </row>
    <row r="686" spans="11:12" x14ac:dyDescent="0.25">
      <c r="K686" s="51" t="str">
        <f t="shared" si="10"/>
        <v>-</v>
      </c>
      <c r="L686" s="51"/>
    </row>
    <row r="687" spans="11:12" x14ac:dyDescent="0.25">
      <c r="K687" s="51" t="str">
        <f t="shared" si="10"/>
        <v>-</v>
      </c>
      <c r="L687" s="51"/>
    </row>
    <row r="688" spans="11:12" x14ac:dyDescent="0.25">
      <c r="K688" s="51" t="str">
        <f t="shared" si="10"/>
        <v>-</v>
      </c>
      <c r="L688" s="51"/>
    </row>
    <row r="689" spans="11:12" x14ac:dyDescent="0.25">
      <c r="K689" s="51" t="str">
        <f t="shared" si="10"/>
        <v>-</v>
      </c>
      <c r="L689" s="51"/>
    </row>
    <row r="690" spans="11:12" x14ac:dyDescent="0.25">
      <c r="K690" s="51" t="str">
        <f t="shared" si="10"/>
        <v>-</v>
      </c>
      <c r="L690" s="51"/>
    </row>
    <row r="691" spans="11:12" x14ac:dyDescent="0.25">
      <c r="K691" s="51" t="str">
        <f t="shared" si="10"/>
        <v>-</v>
      </c>
      <c r="L691" s="51"/>
    </row>
    <row r="692" spans="11:12" x14ac:dyDescent="0.25">
      <c r="K692" s="51" t="str">
        <f t="shared" si="10"/>
        <v>-</v>
      </c>
      <c r="L692" s="51"/>
    </row>
    <row r="693" spans="11:12" x14ac:dyDescent="0.25">
      <c r="K693" s="51" t="str">
        <f t="shared" si="10"/>
        <v>-</v>
      </c>
      <c r="L693" s="51"/>
    </row>
    <row r="694" spans="11:12" x14ac:dyDescent="0.25">
      <c r="K694" s="51" t="str">
        <f t="shared" si="10"/>
        <v>-</v>
      </c>
      <c r="L694" s="51"/>
    </row>
    <row r="695" spans="11:12" x14ac:dyDescent="0.25">
      <c r="K695" s="51" t="str">
        <f t="shared" si="10"/>
        <v>-</v>
      </c>
      <c r="L695" s="51"/>
    </row>
    <row r="696" spans="11:12" x14ac:dyDescent="0.25">
      <c r="K696" s="51" t="str">
        <f t="shared" si="10"/>
        <v>-</v>
      </c>
      <c r="L696" s="51"/>
    </row>
    <row r="697" spans="11:12" x14ac:dyDescent="0.25">
      <c r="K697" s="51" t="str">
        <f t="shared" si="10"/>
        <v>-</v>
      </c>
      <c r="L697" s="51"/>
    </row>
    <row r="698" spans="11:12" x14ac:dyDescent="0.25">
      <c r="K698" s="51" t="str">
        <f t="shared" si="10"/>
        <v>-</v>
      </c>
      <c r="L698" s="51"/>
    </row>
    <row r="699" spans="11:12" x14ac:dyDescent="0.25">
      <c r="K699" s="51" t="str">
        <f t="shared" si="10"/>
        <v>-</v>
      </c>
      <c r="L699" s="51"/>
    </row>
    <row r="700" spans="11:12" x14ac:dyDescent="0.25">
      <c r="K700" s="51" t="str">
        <f t="shared" si="10"/>
        <v>-</v>
      </c>
      <c r="L700" s="51"/>
    </row>
    <row r="701" spans="11:12" x14ac:dyDescent="0.25">
      <c r="K701" s="51" t="str">
        <f t="shared" si="10"/>
        <v>-</v>
      </c>
      <c r="L701" s="51"/>
    </row>
    <row r="702" spans="11:12" x14ac:dyDescent="0.25">
      <c r="K702" s="51" t="str">
        <f t="shared" si="10"/>
        <v>-</v>
      </c>
      <c r="L702" s="51"/>
    </row>
    <row r="703" spans="11:12" x14ac:dyDescent="0.25">
      <c r="K703" s="51" t="str">
        <f t="shared" si="10"/>
        <v>-</v>
      </c>
      <c r="L703" s="51"/>
    </row>
    <row r="704" spans="11:12" x14ac:dyDescent="0.25">
      <c r="K704" s="51" t="str">
        <f t="shared" si="10"/>
        <v>-</v>
      </c>
      <c r="L704" s="51"/>
    </row>
    <row r="705" spans="11:12" x14ac:dyDescent="0.25">
      <c r="K705" s="51" t="str">
        <f t="shared" si="10"/>
        <v>-</v>
      </c>
      <c r="L705" s="51"/>
    </row>
    <row r="706" spans="11:12" x14ac:dyDescent="0.25">
      <c r="K706" s="51" t="str">
        <f t="shared" si="10"/>
        <v>-</v>
      </c>
      <c r="L706" s="51"/>
    </row>
    <row r="707" spans="11:12" x14ac:dyDescent="0.25">
      <c r="K707" s="51" t="str">
        <f t="shared" si="10"/>
        <v>-</v>
      </c>
      <c r="L707" s="51"/>
    </row>
    <row r="708" spans="11:12" x14ac:dyDescent="0.25">
      <c r="K708" s="51" t="str">
        <f t="shared" si="10"/>
        <v>-</v>
      </c>
      <c r="L708" s="51"/>
    </row>
    <row r="709" spans="11:12" x14ac:dyDescent="0.25">
      <c r="K709" s="51" t="str">
        <f t="shared" si="10"/>
        <v>-</v>
      </c>
      <c r="L709" s="51"/>
    </row>
    <row r="710" spans="11:12" x14ac:dyDescent="0.25">
      <c r="K710" s="51" t="str">
        <f t="shared" si="10"/>
        <v>-</v>
      </c>
      <c r="L710" s="51"/>
    </row>
    <row r="711" spans="11:12" x14ac:dyDescent="0.25">
      <c r="K711" s="51" t="str">
        <f t="shared" si="10"/>
        <v>-</v>
      </c>
      <c r="L711" s="51"/>
    </row>
    <row r="712" spans="11:12" x14ac:dyDescent="0.25">
      <c r="K712" s="51" t="str">
        <f t="shared" si="10"/>
        <v>-</v>
      </c>
      <c r="L712" s="51"/>
    </row>
    <row r="713" spans="11:12" x14ac:dyDescent="0.25">
      <c r="K713" s="51" t="str">
        <f t="shared" si="10"/>
        <v>-</v>
      </c>
      <c r="L713" s="51"/>
    </row>
    <row r="714" spans="11:12" x14ac:dyDescent="0.25">
      <c r="K714" s="51" t="str">
        <f t="shared" si="10"/>
        <v>-</v>
      </c>
      <c r="L714" s="51"/>
    </row>
    <row r="715" spans="11:12" x14ac:dyDescent="0.25">
      <c r="K715" s="51" t="str">
        <f t="shared" si="10"/>
        <v>-</v>
      </c>
      <c r="L715" s="51"/>
    </row>
    <row r="716" spans="11:12" x14ac:dyDescent="0.25">
      <c r="K716" s="51" t="str">
        <f t="shared" si="10"/>
        <v>-</v>
      </c>
      <c r="L716" s="51"/>
    </row>
    <row r="717" spans="11:12" x14ac:dyDescent="0.25">
      <c r="K717" s="51" t="str">
        <f t="shared" ref="K717:K780" si="11">CONCATENATE(I717,"-",J717)</f>
        <v>-</v>
      </c>
      <c r="L717" s="51"/>
    </row>
    <row r="718" spans="11:12" x14ac:dyDescent="0.25">
      <c r="K718" s="51" t="str">
        <f t="shared" si="11"/>
        <v>-</v>
      </c>
      <c r="L718" s="51"/>
    </row>
    <row r="719" spans="11:12" x14ac:dyDescent="0.25">
      <c r="K719" s="51" t="str">
        <f t="shared" si="11"/>
        <v>-</v>
      </c>
      <c r="L719" s="51"/>
    </row>
    <row r="720" spans="11:12" x14ac:dyDescent="0.25">
      <c r="K720" s="51" t="str">
        <f t="shared" si="11"/>
        <v>-</v>
      </c>
      <c r="L720" s="51"/>
    </row>
    <row r="721" spans="11:12" x14ac:dyDescent="0.25">
      <c r="K721" s="51" t="str">
        <f t="shared" si="11"/>
        <v>-</v>
      </c>
      <c r="L721" s="51"/>
    </row>
    <row r="722" spans="11:12" x14ac:dyDescent="0.25">
      <c r="K722" s="51" t="str">
        <f t="shared" si="11"/>
        <v>-</v>
      </c>
      <c r="L722" s="51"/>
    </row>
    <row r="723" spans="11:12" x14ac:dyDescent="0.25">
      <c r="K723" s="51" t="str">
        <f t="shared" si="11"/>
        <v>-</v>
      </c>
      <c r="L723" s="51"/>
    </row>
    <row r="724" spans="11:12" x14ac:dyDescent="0.25">
      <c r="K724" s="51" t="str">
        <f t="shared" si="11"/>
        <v>-</v>
      </c>
      <c r="L724" s="51"/>
    </row>
    <row r="725" spans="11:12" x14ac:dyDescent="0.25">
      <c r="K725" s="51" t="str">
        <f t="shared" si="11"/>
        <v>-</v>
      </c>
      <c r="L725" s="51"/>
    </row>
    <row r="726" spans="11:12" x14ac:dyDescent="0.25">
      <c r="K726" s="51" t="str">
        <f t="shared" si="11"/>
        <v>-</v>
      </c>
      <c r="L726" s="51"/>
    </row>
    <row r="727" spans="11:12" x14ac:dyDescent="0.25">
      <c r="K727" s="51" t="str">
        <f t="shared" si="11"/>
        <v>-</v>
      </c>
      <c r="L727" s="51"/>
    </row>
    <row r="728" spans="11:12" x14ac:dyDescent="0.25">
      <c r="K728" s="51" t="str">
        <f t="shared" si="11"/>
        <v>-</v>
      </c>
      <c r="L728" s="51"/>
    </row>
    <row r="729" spans="11:12" x14ac:dyDescent="0.25">
      <c r="K729" s="51" t="str">
        <f t="shared" si="11"/>
        <v>-</v>
      </c>
      <c r="L729" s="51"/>
    </row>
    <row r="730" spans="11:12" x14ac:dyDescent="0.25">
      <c r="K730" s="51" t="str">
        <f t="shared" si="11"/>
        <v>-</v>
      </c>
      <c r="L730" s="51"/>
    </row>
    <row r="731" spans="11:12" x14ac:dyDescent="0.25">
      <c r="K731" s="51" t="str">
        <f t="shared" si="11"/>
        <v>-</v>
      </c>
      <c r="L731" s="51"/>
    </row>
    <row r="732" spans="11:12" x14ac:dyDescent="0.25">
      <c r="K732" s="51" t="str">
        <f t="shared" si="11"/>
        <v>-</v>
      </c>
      <c r="L732" s="51"/>
    </row>
    <row r="733" spans="11:12" x14ac:dyDescent="0.25">
      <c r="K733" s="51" t="str">
        <f t="shared" si="11"/>
        <v>-</v>
      </c>
      <c r="L733" s="51"/>
    </row>
    <row r="734" spans="11:12" x14ac:dyDescent="0.25">
      <c r="K734" s="51" t="str">
        <f t="shared" si="11"/>
        <v>-</v>
      </c>
      <c r="L734" s="51"/>
    </row>
    <row r="735" spans="11:12" x14ac:dyDescent="0.25">
      <c r="K735" s="51" t="str">
        <f t="shared" si="11"/>
        <v>-</v>
      </c>
      <c r="L735" s="51"/>
    </row>
    <row r="736" spans="11:12" x14ac:dyDescent="0.25">
      <c r="K736" s="51" t="str">
        <f t="shared" si="11"/>
        <v>-</v>
      </c>
      <c r="L736" s="51"/>
    </row>
    <row r="737" spans="11:12" x14ac:dyDescent="0.25">
      <c r="K737" s="51" t="str">
        <f t="shared" si="11"/>
        <v>-</v>
      </c>
      <c r="L737" s="51"/>
    </row>
    <row r="738" spans="11:12" x14ac:dyDescent="0.25">
      <c r="K738" s="51" t="str">
        <f t="shared" si="11"/>
        <v>-</v>
      </c>
      <c r="L738" s="51"/>
    </row>
    <row r="739" spans="11:12" x14ac:dyDescent="0.25">
      <c r="K739" s="51" t="str">
        <f t="shared" si="11"/>
        <v>-</v>
      </c>
      <c r="L739" s="51"/>
    </row>
    <row r="740" spans="11:12" x14ac:dyDescent="0.25">
      <c r="K740" s="51" t="str">
        <f t="shared" si="11"/>
        <v>-</v>
      </c>
      <c r="L740" s="51"/>
    </row>
    <row r="741" spans="11:12" x14ac:dyDescent="0.25">
      <c r="K741" s="51" t="str">
        <f t="shared" si="11"/>
        <v>-</v>
      </c>
      <c r="L741" s="51"/>
    </row>
    <row r="742" spans="11:12" x14ac:dyDescent="0.25">
      <c r="K742" s="51" t="str">
        <f t="shared" si="11"/>
        <v>-</v>
      </c>
      <c r="L742" s="51"/>
    </row>
    <row r="743" spans="11:12" x14ac:dyDescent="0.25">
      <c r="K743" s="51" t="str">
        <f t="shared" si="11"/>
        <v>-</v>
      </c>
      <c r="L743" s="51"/>
    </row>
    <row r="744" spans="11:12" x14ac:dyDescent="0.25">
      <c r="K744" s="51" t="str">
        <f t="shared" si="11"/>
        <v>-</v>
      </c>
      <c r="L744" s="51"/>
    </row>
    <row r="745" spans="11:12" x14ac:dyDescent="0.25">
      <c r="K745" s="51" t="str">
        <f t="shared" si="11"/>
        <v>-</v>
      </c>
      <c r="L745" s="51"/>
    </row>
    <row r="746" spans="11:12" x14ac:dyDescent="0.25">
      <c r="K746" s="51" t="str">
        <f t="shared" si="11"/>
        <v>-</v>
      </c>
      <c r="L746" s="51"/>
    </row>
    <row r="747" spans="11:12" x14ac:dyDescent="0.25">
      <c r="K747" s="51" t="str">
        <f t="shared" si="11"/>
        <v>-</v>
      </c>
      <c r="L747" s="51"/>
    </row>
    <row r="748" spans="11:12" x14ac:dyDescent="0.25">
      <c r="K748" s="51" t="str">
        <f t="shared" si="11"/>
        <v>-</v>
      </c>
      <c r="L748" s="51"/>
    </row>
    <row r="749" spans="11:12" x14ac:dyDescent="0.25">
      <c r="K749" s="51" t="str">
        <f t="shared" si="11"/>
        <v>-</v>
      </c>
      <c r="L749" s="51"/>
    </row>
    <row r="750" spans="11:12" x14ac:dyDescent="0.25">
      <c r="K750" s="51" t="str">
        <f t="shared" si="11"/>
        <v>-</v>
      </c>
      <c r="L750" s="51"/>
    </row>
    <row r="751" spans="11:12" x14ac:dyDescent="0.25">
      <c r="K751" s="51" t="str">
        <f t="shared" si="11"/>
        <v>-</v>
      </c>
      <c r="L751" s="51"/>
    </row>
    <row r="752" spans="11:12" x14ac:dyDescent="0.25">
      <c r="K752" s="51" t="str">
        <f t="shared" si="11"/>
        <v>-</v>
      </c>
      <c r="L752" s="51"/>
    </row>
    <row r="753" spans="11:12" x14ac:dyDescent="0.25">
      <c r="K753" s="51" t="str">
        <f t="shared" si="11"/>
        <v>-</v>
      </c>
      <c r="L753" s="51"/>
    </row>
    <row r="754" spans="11:12" x14ac:dyDescent="0.25">
      <c r="K754" s="51" t="str">
        <f t="shared" si="11"/>
        <v>-</v>
      </c>
      <c r="L754" s="51"/>
    </row>
    <row r="755" spans="11:12" x14ac:dyDescent="0.25">
      <c r="K755" s="51" t="str">
        <f t="shared" si="11"/>
        <v>-</v>
      </c>
      <c r="L755" s="51"/>
    </row>
    <row r="756" spans="11:12" x14ac:dyDescent="0.25">
      <c r="K756" s="51" t="str">
        <f t="shared" si="11"/>
        <v>-</v>
      </c>
      <c r="L756" s="51"/>
    </row>
    <row r="757" spans="11:12" x14ac:dyDescent="0.25">
      <c r="K757" s="51" t="str">
        <f t="shared" si="11"/>
        <v>-</v>
      </c>
      <c r="L757" s="51"/>
    </row>
    <row r="758" spans="11:12" x14ac:dyDescent="0.25">
      <c r="K758" s="51" t="str">
        <f t="shared" si="11"/>
        <v>-</v>
      </c>
      <c r="L758" s="51"/>
    </row>
    <row r="759" spans="11:12" x14ac:dyDescent="0.25">
      <c r="K759" s="51" t="str">
        <f t="shared" si="11"/>
        <v>-</v>
      </c>
      <c r="L759" s="51"/>
    </row>
    <row r="760" spans="11:12" x14ac:dyDescent="0.25">
      <c r="K760" s="51" t="str">
        <f t="shared" si="11"/>
        <v>-</v>
      </c>
      <c r="L760" s="51"/>
    </row>
    <row r="761" spans="11:12" x14ac:dyDescent="0.25">
      <c r="K761" s="51" t="str">
        <f t="shared" si="11"/>
        <v>-</v>
      </c>
      <c r="L761" s="51"/>
    </row>
    <row r="762" spans="11:12" x14ac:dyDescent="0.25">
      <c r="K762" s="51" t="str">
        <f t="shared" si="11"/>
        <v>-</v>
      </c>
      <c r="L762" s="51"/>
    </row>
    <row r="763" spans="11:12" x14ac:dyDescent="0.25">
      <c r="K763" s="51" t="str">
        <f t="shared" si="11"/>
        <v>-</v>
      </c>
      <c r="L763" s="51"/>
    </row>
    <row r="764" spans="11:12" x14ac:dyDescent="0.25">
      <c r="K764" s="51" t="str">
        <f t="shared" si="11"/>
        <v>-</v>
      </c>
      <c r="L764" s="51"/>
    </row>
    <row r="765" spans="11:12" x14ac:dyDescent="0.25">
      <c r="K765" s="51" t="str">
        <f t="shared" si="11"/>
        <v>-</v>
      </c>
      <c r="L765" s="51"/>
    </row>
    <row r="766" spans="11:12" x14ac:dyDescent="0.25">
      <c r="K766" s="51" t="str">
        <f t="shared" si="11"/>
        <v>-</v>
      </c>
      <c r="L766" s="51"/>
    </row>
    <row r="767" spans="11:12" x14ac:dyDescent="0.25">
      <c r="K767" s="51" t="str">
        <f t="shared" si="11"/>
        <v>-</v>
      </c>
      <c r="L767" s="51"/>
    </row>
    <row r="768" spans="11:12" x14ac:dyDescent="0.25">
      <c r="K768" s="51" t="str">
        <f t="shared" si="11"/>
        <v>-</v>
      </c>
      <c r="L768" s="51"/>
    </row>
    <row r="769" spans="11:12" x14ac:dyDescent="0.25">
      <c r="K769" s="51" t="str">
        <f t="shared" si="11"/>
        <v>-</v>
      </c>
      <c r="L769" s="51"/>
    </row>
    <row r="770" spans="11:12" x14ac:dyDescent="0.25">
      <c r="K770" s="51" t="str">
        <f t="shared" si="11"/>
        <v>-</v>
      </c>
      <c r="L770" s="51"/>
    </row>
    <row r="771" spans="11:12" x14ac:dyDescent="0.25">
      <c r="K771" s="51" t="str">
        <f t="shared" si="11"/>
        <v>-</v>
      </c>
      <c r="L771" s="51"/>
    </row>
    <row r="772" spans="11:12" x14ac:dyDescent="0.25">
      <c r="K772" s="51" t="str">
        <f t="shared" si="11"/>
        <v>-</v>
      </c>
      <c r="L772" s="51"/>
    </row>
    <row r="773" spans="11:12" x14ac:dyDescent="0.25">
      <c r="K773" s="51" t="str">
        <f t="shared" si="11"/>
        <v>-</v>
      </c>
      <c r="L773" s="51"/>
    </row>
    <row r="774" spans="11:12" x14ac:dyDescent="0.25">
      <c r="K774" s="51" t="str">
        <f t="shared" si="11"/>
        <v>-</v>
      </c>
      <c r="L774" s="51"/>
    </row>
    <row r="775" spans="11:12" x14ac:dyDescent="0.25">
      <c r="K775" s="51" t="str">
        <f t="shared" si="11"/>
        <v>-</v>
      </c>
      <c r="L775" s="51"/>
    </row>
    <row r="776" spans="11:12" x14ac:dyDescent="0.25">
      <c r="K776" s="51" t="str">
        <f t="shared" si="11"/>
        <v>-</v>
      </c>
      <c r="L776" s="51"/>
    </row>
    <row r="777" spans="11:12" x14ac:dyDescent="0.25">
      <c r="K777" s="51" t="str">
        <f t="shared" si="11"/>
        <v>-</v>
      </c>
      <c r="L777" s="51"/>
    </row>
    <row r="778" spans="11:12" x14ac:dyDescent="0.25">
      <c r="K778" s="51" t="str">
        <f t="shared" si="11"/>
        <v>-</v>
      </c>
      <c r="L778" s="51"/>
    </row>
    <row r="779" spans="11:12" x14ac:dyDescent="0.25">
      <c r="K779" s="51" t="str">
        <f t="shared" si="11"/>
        <v>-</v>
      </c>
      <c r="L779" s="51"/>
    </row>
    <row r="780" spans="11:12" x14ac:dyDescent="0.25">
      <c r="K780" s="51" t="str">
        <f t="shared" si="11"/>
        <v>-</v>
      </c>
      <c r="L780" s="51"/>
    </row>
    <row r="781" spans="11:12" x14ac:dyDescent="0.25">
      <c r="K781" s="51" t="str">
        <f t="shared" ref="K781:K844" si="12">CONCATENATE(I781,"-",J781)</f>
        <v>-</v>
      </c>
      <c r="L781" s="51"/>
    </row>
    <row r="782" spans="11:12" x14ac:dyDescent="0.25">
      <c r="K782" s="51" t="str">
        <f t="shared" si="12"/>
        <v>-</v>
      </c>
      <c r="L782" s="51"/>
    </row>
    <row r="783" spans="11:12" x14ac:dyDescent="0.25">
      <c r="K783" s="51" t="str">
        <f t="shared" si="12"/>
        <v>-</v>
      </c>
      <c r="L783" s="51"/>
    </row>
    <row r="784" spans="11:12" x14ac:dyDescent="0.25">
      <c r="K784" s="51" t="str">
        <f t="shared" si="12"/>
        <v>-</v>
      </c>
      <c r="L784" s="51"/>
    </row>
    <row r="785" spans="11:12" x14ac:dyDescent="0.25">
      <c r="K785" s="51" t="str">
        <f t="shared" si="12"/>
        <v>-</v>
      </c>
      <c r="L785" s="51"/>
    </row>
    <row r="786" spans="11:12" x14ac:dyDescent="0.25">
      <c r="K786" s="51" t="str">
        <f t="shared" si="12"/>
        <v>-</v>
      </c>
      <c r="L786" s="51"/>
    </row>
    <row r="787" spans="11:12" x14ac:dyDescent="0.25">
      <c r="K787" s="51" t="str">
        <f t="shared" si="12"/>
        <v>-</v>
      </c>
      <c r="L787" s="51"/>
    </row>
    <row r="788" spans="11:12" x14ac:dyDescent="0.25">
      <c r="K788" s="51" t="str">
        <f t="shared" si="12"/>
        <v>-</v>
      </c>
      <c r="L788" s="51"/>
    </row>
    <row r="789" spans="11:12" x14ac:dyDescent="0.25">
      <c r="K789" s="51" t="str">
        <f t="shared" si="12"/>
        <v>-</v>
      </c>
      <c r="L789" s="51"/>
    </row>
    <row r="790" spans="11:12" x14ac:dyDescent="0.25">
      <c r="K790" s="51" t="str">
        <f t="shared" si="12"/>
        <v>-</v>
      </c>
      <c r="L790" s="51"/>
    </row>
    <row r="791" spans="11:12" x14ac:dyDescent="0.25">
      <c r="K791" s="51" t="str">
        <f t="shared" si="12"/>
        <v>-</v>
      </c>
      <c r="L791" s="51"/>
    </row>
    <row r="792" spans="11:12" x14ac:dyDescent="0.25">
      <c r="K792" s="51" t="str">
        <f t="shared" si="12"/>
        <v>-</v>
      </c>
      <c r="L792" s="51"/>
    </row>
    <row r="793" spans="11:12" x14ac:dyDescent="0.25">
      <c r="K793" s="51" t="str">
        <f t="shared" si="12"/>
        <v>-</v>
      </c>
      <c r="L793" s="51"/>
    </row>
    <row r="794" spans="11:12" x14ac:dyDescent="0.25">
      <c r="K794" s="51" t="str">
        <f t="shared" si="12"/>
        <v>-</v>
      </c>
      <c r="L794" s="51"/>
    </row>
    <row r="795" spans="11:12" x14ac:dyDescent="0.25">
      <c r="K795" s="51" t="str">
        <f t="shared" si="12"/>
        <v>-</v>
      </c>
      <c r="L795" s="51"/>
    </row>
    <row r="796" spans="11:12" x14ac:dyDescent="0.25">
      <c r="K796" s="51" t="str">
        <f t="shared" si="12"/>
        <v>-</v>
      </c>
      <c r="L796" s="51"/>
    </row>
    <row r="797" spans="11:12" x14ac:dyDescent="0.25">
      <c r="K797" s="51" t="str">
        <f t="shared" si="12"/>
        <v>-</v>
      </c>
      <c r="L797" s="51"/>
    </row>
    <row r="798" spans="11:12" x14ac:dyDescent="0.25">
      <c r="K798" s="51" t="str">
        <f t="shared" si="12"/>
        <v>-</v>
      </c>
      <c r="L798" s="51"/>
    </row>
    <row r="799" spans="11:12" x14ac:dyDescent="0.25">
      <c r="K799" s="51" t="str">
        <f t="shared" si="12"/>
        <v>-</v>
      </c>
      <c r="L799" s="51"/>
    </row>
    <row r="800" spans="11:12" x14ac:dyDescent="0.25">
      <c r="K800" s="51" t="str">
        <f t="shared" si="12"/>
        <v>-</v>
      </c>
      <c r="L800" s="51"/>
    </row>
    <row r="801" spans="11:12" x14ac:dyDescent="0.25">
      <c r="K801" s="51" t="str">
        <f t="shared" si="12"/>
        <v>-</v>
      </c>
      <c r="L801" s="51"/>
    </row>
    <row r="802" spans="11:12" x14ac:dyDescent="0.25">
      <c r="K802" s="51" t="str">
        <f t="shared" si="12"/>
        <v>-</v>
      </c>
      <c r="L802" s="51"/>
    </row>
    <row r="803" spans="11:12" x14ac:dyDescent="0.25">
      <c r="K803" s="51" t="str">
        <f t="shared" si="12"/>
        <v>-</v>
      </c>
      <c r="L803" s="51"/>
    </row>
    <row r="804" spans="11:12" x14ac:dyDescent="0.25">
      <c r="K804" s="51" t="str">
        <f t="shared" si="12"/>
        <v>-</v>
      </c>
      <c r="L804" s="51"/>
    </row>
    <row r="805" spans="11:12" x14ac:dyDescent="0.25">
      <c r="K805" s="51" t="str">
        <f t="shared" si="12"/>
        <v>-</v>
      </c>
      <c r="L805" s="51"/>
    </row>
    <row r="806" spans="11:12" x14ac:dyDescent="0.25">
      <c r="K806" s="51" t="str">
        <f t="shared" si="12"/>
        <v>-</v>
      </c>
      <c r="L806" s="51"/>
    </row>
    <row r="807" spans="11:12" x14ac:dyDescent="0.25">
      <c r="K807" s="51" t="str">
        <f t="shared" si="12"/>
        <v>-</v>
      </c>
      <c r="L807" s="51"/>
    </row>
    <row r="808" spans="11:12" x14ac:dyDescent="0.25">
      <c r="K808" s="51" t="str">
        <f t="shared" si="12"/>
        <v>-</v>
      </c>
      <c r="L808" s="51"/>
    </row>
    <row r="809" spans="11:12" x14ac:dyDescent="0.25">
      <c r="K809" s="51" t="str">
        <f t="shared" si="12"/>
        <v>-</v>
      </c>
      <c r="L809" s="51"/>
    </row>
    <row r="810" spans="11:12" x14ac:dyDescent="0.25">
      <c r="K810" s="51" t="str">
        <f t="shared" si="12"/>
        <v>-</v>
      </c>
      <c r="L810" s="51"/>
    </row>
    <row r="811" spans="11:12" x14ac:dyDescent="0.25">
      <c r="K811" s="51" t="str">
        <f t="shared" si="12"/>
        <v>-</v>
      </c>
      <c r="L811" s="51"/>
    </row>
    <row r="812" spans="11:12" x14ac:dyDescent="0.25">
      <c r="K812" s="51" t="str">
        <f t="shared" si="12"/>
        <v>-</v>
      </c>
      <c r="L812" s="51"/>
    </row>
    <row r="813" spans="11:12" x14ac:dyDescent="0.25">
      <c r="K813" s="51" t="str">
        <f t="shared" si="12"/>
        <v>-</v>
      </c>
      <c r="L813" s="51"/>
    </row>
    <row r="814" spans="11:12" x14ac:dyDescent="0.25">
      <c r="K814" s="51" t="str">
        <f t="shared" si="12"/>
        <v>-</v>
      </c>
      <c r="L814" s="51"/>
    </row>
    <row r="815" spans="11:12" x14ac:dyDescent="0.25">
      <c r="K815" s="51" t="str">
        <f t="shared" si="12"/>
        <v>-</v>
      </c>
      <c r="L815" s="51"/>
    </row>
    <row r="816" spans="11:12" x14ac:dyDescent="0.25">
      <c r="K816" s="51" t="str">
        <f t="shared" si="12"/>
        <v>-</v>
      </c>
      <c r="L816" s="51"/>
    </row>
    <row r="817" spans="11:12" x14ac:dyDescent="0.25">
      <c r="K817" s="51" t="str">
        <f t="shared" si="12"/>
        <v>-</v>
      </c>
      <c r="L817" s="51"/>
    </row>
    <row r="818" spans="11:12" x14ac:dyDescent="0.25">
      <c r="K818" s="51" t="str">
        <f t="shared" si="12"/>
        <v>-</v>
      </c>
      <c r="L818" s="51"/>
    </row>
    <row r="819" spans="11:12" x14ac:dyDescent="0.25">
      <c r="K819" s="51" t="str">
        <f t="shared" si="12"/>
        <v>-</v>
      </c>
      <c r="L819" s="51"/>
    </row>
    <row r="820" spans="11:12" x14ac:dyDescent="0.25">
      <c r="K820" s="51" t="str">
        <f t="shared" si="12"/>
        <v>-</v>
      </c>
      <c r="L820" s="51"/>
    </row>
    <row r="821" spans="11:12" x14ac:dyDescent="0.25">
      <c r="K821" s="51" t="str">
        <f t="shared" si="12"/>
        <v>-</v>
      </c>
      <c r="L821" s="51"/>
    </row>
    <row r="822" spans="11:12" x14ac:dyDescent="0.25">
      <c r="K822" s="51" t="str">
        <f t="shared" si="12"/>
        <v>-</v>
      </c>
      <c r="L822" s="51"/>
    </row>
    <row r="823" spans="11:12" x14ac:dyDescent="0.25">
      <c r="K823" s="51" t="str">
        <f t="shared" si="12"/>
        <v>-</v>
      </c>
      <c r="L823" s="51"/>
    </row>
    <row r="824" spans="11:12" x14ac:dyDescent="0.25">
      <c r="K824" s="51" t="str">
        <f t="shared" si="12"/>
        <v>-</v>
      </c>
      <c r="L824" s="51"/>
    </row>
    <row r="825" spans="11:12" x14ac:dyDescent="0.25">
      <c r="K825" s="51" t="str">
        <f t="shared" si="12"/>
        <v>-</v>
      </c>
      <c r="L825" s="51"/>
    </row>
    <row r="826" spans="11:12" x14ac:dyDescent="0.25">
      <c r="K826" s="51" t="str">
        <f t="shared" si="12"/>
        <v>-</v>
      </c>
      <c r="L826" s="51"/>
    </row>
    <row r="827" spans="11:12" x14ac:dyDescent="0.25">
      <c r="K827" s="51" t="str">
        <f t="shared" si="12"/>
        <v>-</v>
      </c>
      <c r="L827" s="51"/>
    </row>
    <row r="828" spans="11:12" x14ac:dyDescent="0.25">
      <c r="K828" s="51" t="str">
        <f t="shared" si="12"/>
        <v>-</v>
      </c>
      <c r="L828" s="51"/>
    </row>
    <row r="829" spans="11:12" x14ac:dyDescent="0.25">
      <c r="K829" s="51" t="str">
        <f t="shared" si="12"/>
        <v>-</v>
      </c>
      <c r="L829" s="51"/>
    </row>
    <row r="830" spans="11:12" x14ac:dyDescent="0.25">
      <c r="K830" s="51" t="str">
        <f t="shared" si="12"/>
        <v>-</v>
      </c>
      <c r="L830" s="51"/>
    </row>
    <row r="831" spans="11:12" x14ac:dyDescent="0.25">
      <c r="K831" s="51" t="str">
        <f t="shared" si="12"/>
        <v>-</v>
      </c>
      <c r="L831" s="51"/>
    </row>
    <row r="832" spans="11:12" x14ac:dyDescent="0.25">
      <c r="K832" s="51" t="str">
        <f t="shared" si="12"/>
        <v>-</v>
      </c>
      <c r="L832" s="51"/>
    </row>
    <row r="833" spans="11:12" x14ac:dyDescent="0.25">
      <c r="K833" s="51" t="str">
        <f t="shared" si="12"/>
        <v>-</v>
      </c>
      <c r="L833" s="51"/>
    </row>
    <row r="834" spans="11:12" x14ac:dyDescent="0.25">
      <c r="K834" s="51" t="str">
        <f t="shared" si="12"/>
        <v>-</v>
      </c>
      <c r="L834" s="51"/>
    </row>
    <row r="835" spans="11:12" x14ac:dyDescent="0.25">
      <c r="K835" s="51" t="str">
        <f t="shared" si="12"/>
        <v>-</v>
      </c>
      <c r="L835" s="51"/>
    </row>
    <row r="836" spans="11:12" x14ac:dyDescent="0.25">
      <c r="K836" s="51" t="str">
        <f t="shared" si="12"/>
        <v>-</v>
      </c>
      <c r="L836" s="51"/>
    </row>
    <row r="837" spans="11:12" x14ac:dyDescent="0.25">
      <c r="K837" s="51" t="str">
        <f t="shared" si="12"/>
        <v>-</v>
      </c>
      <c r="L837" s="51"/>
    </row>
    <row r="838" spans="11:12" x14ac:dyDescent="0.25">
      <c r="K838" s="51" t="str">
        <f t="shared" si="12"/>
        <v>-</v>
      </c>
      <c r="L838" s="51"/>
    </row>
    <row r="839" spans="11:12" x14ac:dyDescent="0.25">
      <c r="K839" s="51" t="str">
        <f t="shared" si="12"/>
        <v>-</v>
      </c>
      <c r="L839" s="51"/>
    </row>
    <row r="840" spans="11:12" x14ac:dyDescent="0.25">
      <c r="K840" s="51" t="str">
        <f t="shared" si="12"/>
        <v>-</v>
      </c>
      <c r="L840" s="51"/>
    </row>
    <row r="841" spans="11:12" x14ac:dyDescent="0.25">
      <c r="K841" s="51" t="str">
        <f t="shared" si="12"/>
        <v>-</v>
      </c>
      <c r="L841" s="51"/>
    </row>
    <row r="842" spans="11:12" x14ac:dyDescent="0.25">
      <c r="K842" s="51" t="str">
        <f t="shared" si="12"/>
        <v>-</v>
      </c>
      <c r="L842" s="51"/>
    </row>
    <row r="843" spans="11:12" x14ac:dyDescent="0.25">
      <c r="K843" s="51" t="str">
        <f t="shared" si="12"/>
        <v>-</v>
      </c>
      <c r="L843" s="51"/>
    </row>
    <row r="844" spans="11:12" x14ac:dyDescent="0.25">
      <c r="K844" s="51" t="str">
        <f t="shared" si="12"/>
        <v>-</v>
      </c>
      <c r="L844" s="51"/>
    </row>
    <row r="845" spans="11:12" x14ac:dyDescent="0.25">
      <c r="K845" s="51" t="str">
        <f t="shared" ref="K845:K908" si="13">CONCATENATE(I845,"-",J845)</f>
        <v>-</v>
      </c>
      <c r="L845" s="51"/>
    </row>
    <row r="846" spans="11:12" x14ac:dyDescent="0.25">
      <c r="K846" s="51" t="str">
        <f t="shared" si="13"/>
        <v>-</v>
      </c>
      <c r="L846" s="51"/>
    </row>
    <row r="847" spans="11:12" x14ac:dyDescent="0.25">
      <c r="K847" s="51" t="str">
        <f t="shared" si="13"/>
        <v>-</v>
      </c>
      <c r="L847" s="51"/>
    </row>
    <row r="848" spans="11:12" x14ac:dyDescent="0.25">
      <c r="K848" s="51" t="str">
        <f t="shared" si="13"/>
        <v>-</v>
      </c>
      <c r="L848" s="51"/>
    </row>
    <row r="849" spans="11:12" x14ac:dyDescent="0.25">
      <c r="K849" s="51" t="str">
        <f t="shared" si="13"/>
        <v>-</v>
      </c>
      <c r="L849" s="51"/>
    </row>
    <row r="850" spans="11:12" x14ac:dyDescent="0.25">
      <c r="K850" s="51" t="str">
        <f t="shared" si="13"/>
        <v>-</v>
      </c>
      <c r="L850" s="51"/>
    </row>
    <row r="851" spans="11:12" x14ac:dyDescent="0.25">
      <c r="K851" s="51" t="str">
        <f t="shared" si="13"/>
        <v>-</v>
      </c>
      <c r="L851" s="51"/>
    </row>
    <row r="852" spans="11:12" x14ac:dyDescent="0.25">
      <c r="K852" s="51" t="str">
        <f t="shared" si="13"/>
        <v>-</v>
      </c>
      <c r="L852" s="51"/>
    </row>
    <row r="853" spans="11:12" x14ac:dyDescent="0.25">
      <c r="K853" s="51" t="str">
        <f t="shared" si="13"/>
        <v>-</v>
      </c>
      <c r="L853" s="51"/>
    </row>
    <row r="854" spans="11:12" x14ac:dyDescent="0.25">
      <c r="K854" s="51" t="str">
        <f t="shared" si="13"/>
        <v>-</v>
      </c>
      <c r="L854" s="51"/>
    </row>
    <row r="855" spans="11:12" x14ac:dyDescent="0.25">
      <c r="K855" s="51" t="str">
        <f t="shared" si="13"/>
        <v>-</v>
      </c>
      <c r="L855" s="51"/>
    </row>
    <row r="856" spans="11:12" x14ac:dyDescent="0.25">
      <c r="K856" s="51" t="str">
        <f t="shared" si="13"/>
        <v>-</v>
      </c>
      <c r="L856" s="51"/>
    </row>
    <row r="857" spans="11:12" x14ac:dyDescent="0.25">
      <c r="K857" s="51" t="str">
        <f t="shared" si="13"/>
        <v>-</v>
      </c>
      <c r="L857" s="51"/>
    </row>
    <row r="858" spans="11:12" x14ac:dyDescent="0.25">
      <c r="K858" s="51" t="str">
        <f t="shared" si="13"/>
        <v>-</v>
      </c>
      <c r="L858" s="51"/>
    </row>
    <row r="859" spans="11:12" x14ac:dyDescent="0.25">
      <c r="K859" s="51" t="str">
        <f t="shared" si="13"/>
        <v>-</v>
      </c>
      <c r="L859" s="51"/>
    </row>
    <row r="860" spans="11:12" x14ac:dyDescent="0.25">
      <c r="K860" s="51" t="str">
        <f t="shared" si="13"/>
        <v>-</v>
      </c>
      <c r="L860" s="51"/>
    </row>
    <row r="861" spans="11:12" x14ac:dyDescent="0.25">
      <c r="K861" s="51" t="str">
        <f t="shared" si="13"/>
        <v>-</v>
      </c>
      <c r="L861" s="51"/>
    </row>
    <row r="862" spans="11:12" x14ac:dyDescent="0.25">
      <c r="K862" s="51" t="str">
        <f t="shared" si="13"/>
        <v>-</v>
      </c>
      <c r="L862" s="51"/>
    </row>
    <row r="863" spans="11:12" x14ac:dyDescent="0.25">
      <c r="K863" s="51" t="str">
        <f t="shared" si="13"/>
        <v>-</v>
      </c>
      <c r="L863" s="51"/>
    </row>
    <row r="864" spans="11:12" x14ac:dyDescent="0.25">
      <c r="K864" s="51" t="str">
        <f t="shared" si="13"/>
        <v>-</v>
      </c>
      <c r="L864" s="51"/>
    </row>
    <row r="865" spans="11:12" x14ac:dyDescent="0.25">
      <c r="K865" s="51" t="str">
        <f t="shared" si="13"/>
        <v>-</v>
      </c>
      <c r="L865" s="51"/>
    </row>
    <row r="866" spans="11:12" x14ac:dyDescent="0.25">
      <c r="K866" s="51" t="str">
        <f t="shared" si="13"/>
        <v>-</v>
      </c>
      <c r="L866" s="51"/>
    </row>
    <row r="867" spans="11:12" x14ac:dyDescent="0.25">
      <c r="K867" s="51" t="str">
        <f t="shared" si="13"/>
        <v>-</v>
      </c>
      <c r="L867" s="51"/>
    </row>
    <row r="868" spans="11:12" x14ac:dyDescent="0.25">
      <c r="K868" s="51" t="str">
        <f t="shared" si="13"/>
        <v>-</v>
      </c>
      <c r="L868" s="51"/>
    </row>
    <row r="869" spans="11:12" x14ac:dyDescent="0.25">
      <c r="K869" s="51" t="str">
        <f t="shared" si="13"/>
        <v>-</v>
      </c>
      <c r="L869" s="51"/>
    </row>
    <row r="870" spans="11:12" x14ac:dyDescent="0.25">
      <c r="K870" s="51" t="str">
        <f t="shared" si="13"/>
        <v>-</v>
      </c>
      <c r="L870" s="51"/>
    </row>
    <row r="871" spans="11:12" x14ac:dyDescent="0.25">
      <c r="K871" s="51" t="str">
        <f t="shared" si="13"/>
        <v>-</v>
      </c>
      <c r="L871" s="51"/>
    </row>
    <row r="872" spans="11:12" x14ac:dyDescent="0.25">
      <c r="K872" s="51" t="str">
        <f t="shared" si="13"/>
        <v>-</v>
      </c>
      <c r="L872" s="51"/>
    </row>
    <row r="873" spans="11:12" x14ac:dyDescent="0.25">
      <c r="K873" s="51" t="str">
        <f t="shared" si="13"/>
        <v>-</v>
      </c>
      <c r="L873" s="51"/>
    </row>
    <row r="874" spans="11:12" x14ac:dyDescent="0.25">
      <c r="K874" s="51" t="str">
        <f t="shared" si="13"/>
        <v>-</v>
      </c>
      <c r="L874" s="51"/>
    </row>
    <row r="875" spans="11:12" x14ac:dyDescent="0.25">
      <c r="K875" s="51" t="str">
        <f t="shared" si="13"/>
        <v>-</v>
      </c>
      <c r="L875" s="51"/>
    </row>
    <row r="876" spans="11:12" x14ac:dyDescent="0.25">
      <c r="K876" s="51" t="str">
        <f t="shared" si="13"/>
        <v>-</v>
      </c>
      <c r="L876" s="51"/>
    </row>
    <row r="877" spans="11:12" x14ac:dyDescent="0.25">
      <c r="K877" s="51" t="str">
        <f t="shared" si="13"/>
        <v>-</v>
      </c>
      <c r="L877" s="51"/>
    </row>
    <row r="878" spans="11:12" x14ac:dyDescent="0.25">
      <c r="K878" s="51" t="str">
        <f t="shared" si="13"/>
        <v>-</v>
      </c>
      <c r="L878" s="51"/>
    </row>
    <row r="879" spans="11:12" x14ac:dyDescent="0.25">
      <c r="K879" s="51" t="str">
        <f t="shared" si="13"/>
        <v>-</v>
      </c>
      <c r="L879" s="51"/>
    </row>
    <row r="880" spans="11:12" x14ac:dyDescent="0.25">
      <c r="K880" s="51" t="str">
        <f t="shared" si="13"/>
        <v>-</v>
      </c>
      <c r="L880" s="51"/>
    </row>
    <row r="881" spans="11:12" x14ac:dyDescent="0.25">
      <c r="K881" s="51" t="str">
        <f t="shared" si="13"/>
        <v>-</v>
      </c>
      <c r="L881" s="51"/>
    </row>
    <row r="882" spans="11:12" x14ac:dyDescent="0.25">
      <c r="K882" s="51" t="str">
        <f t="shared" si="13"/>
        <v>-</v>
      </c>
      <c r="L882" s="51"/>
    </row>
    <row r="883" spans="11:12" x14ac:dyDescent="0.25">
      <c r="K883" s="51" t="str">
        <f t="shared" si="13"/>
        <v>-</v>
      </c>
      <c r="L883" s="51"/>
    </row>
    <row r="884" spans="11:12" x14ac:dyDescent="0.25">
      <c r="K884" s="51" t="str">
        <f t="shared" si="13"/>
        <v>-</v>
      </c>
      <c r="L884" s="51"/>
    </row>
    <row r="885" spans="11:12" x14ac:dyDescent="0.25">
      <c r="K885" s="51" t="str">
        <f t="shared" si="13"/>
        <v>-</v>
      </c>
      <c r="L885" s="51"/>
    </row>
    <row r="886" spans="11:12" x14ac:dyDescent="0.25">
      <c r="K886" s="51" t="str">
        <f t="shared" si="13"/>
        <v>-</v>
      </c>
      <c r="L886" s="51"/>
    </row>
    <row r="887" spans="11:12" x14ac:dyDescent="0.25">
      <c r="K887" s="51" t="str">
        <f t="shared" si="13"/>
        <v>-</v>
      </c>
      <c r="L887" s="51"/>
    </row>
    <row r="888" spans="11:12" x14ac:dyDescent="0.25">
      <c r="K888" s="51" t="str">
        <f t="shared" si="13"/>
        <v>-</v>
      </c>
      <c r="L888" s="51"/>
    </row>
    <row r="889" spans="11:12" x14ac:dyDescent="0.25">
      <c r="K889" s="51" t="str">
        <f t="shared" si="13"/>
        <v>-</v>
      </c>
      <c r="L889" s="51"/>
    </row>
    <row r="890" spans="11:12" x14ac:dyDescent="0.25">
      <c r="K890" s="51" t="str">
        <f t="shared" si="13"/>
        <v>-</v>
      </c>
      <c r="L890" s="51"/>
    </row>
    <row r="891" spans="11:12" x14ac:dyDescent="0.25">
      <c r="K891" s="51" t="str">
        <f t="shared" si="13"/>
        <v>-</v>
      </c>
      <c r="L891" s="51"/>
    </row>
    <row r="892" spans="11:12" x14ac:dyDescent="0.25">
      <c r="K892" s="51" t="str">
        <f t="shared" si="13"/>
        <v>-</v>
      </c>
      <c r="L892" s="51"/>
    </row>
    <row r="893" spans="11:12" x14ac:dyDescent="0.25">
      <c r="K893" s="51" t="str">
        <f t="shared" si="13"/>
        <v>-</v>
      </c>
      <c r="L893" s="51"/>
    </row>
    <row r="894" spans="11:12" x14ac:dyDescent="0.25">
      <c r="K894" s="51" t="str">
        <f t="shared" si="13"/>
        <v>-</v>
      </c>
      <c r="L894" s="51"/>
    </row>
    <row r="895" spans="11:12" x14ac:dyDescent="0.25">
      <c r="K895" s="51" t="str">
        <f t="shared" si="13"/>
        <v>-</v>
      </c>
      <c r="L895" s="51"/>
    </row>
    <row r="896" spans="11:12" x14ac:dyDescent="0.25">
      <c r="K896" s="51" t="str">
        <f t="shared" si="13"/>
        <v>-</v>
      </c>
      <c r="L896" s="51"/>
    </row>
    <row r="897" spans="11:12" x14ac:dyDescent="0.25">
      <c r="K897" s="51" t="str">
        <f t="shared" si="13"/>
        <v>-</v>
      </c>
      <c r="L897" s="51"/>
    </row>
    <row r="898" spans="11:12" x14ac:dyDescent="0.25">
      <c r="K898" s="51" t="str">
        <f t="shared" si="13"/>
        <v>-</v>
      </c>
      <c r="L898" s="51"/>
    </row>
    <row r="899" spans="11:12" x14ac:dyDescent="0.25">
      <c r="K899" s="51" t="str">
        <f t="shared" si="13"/>
        <v>-</v>
      </c>
      <c r="L899" s="51"/>
    </row>
    <row r="900" spans="11:12" x14ac:dyDescent="0.25">
      <c r="K900" s="51" t="str">
        <f t="shared" si="13"/>
        <v>-</v>
      </c>
      <c r="L900" s="51"/>
    </row>
    <row r="901" spans="11:12" x14ac:dyDescent="0.25">
      <c r="K901" s="51" t="str">
        <f t="shared" si="13"/>
        <v>-</v>
      </c>
      <c r="L901" s="51"/>
    </row>
    <row r="902" spans="11:12" x14ac:dyDescent="0.25">
      <c r="K902" s="51" t="str">
        <f t="shared" si="13"/>
        <v>-</v>
      </c>
      <c r="L902" s="51"/>
    </row>
    <row r="903" spans="11:12" x14ac:dyDescent="0.25">
      <c r="K903" s="51" t="str">
        <f t="shared" si="13"/>
        <v>-</v>
      </c>
      <c r="L903" s="51"/>
    </row>
    <row r="904" spans="11:12" x14ac:dyDescent="0.25">
      <c r="K904" s="51" t="str">
        <f t="shared" si="13"/>
        <v>-</v>
      </c>
      <c r="L904" s="51"/>
    </row>
    <row r="905" spans="11:12" x14ac:dyDescent="0.25">
      <c r="K905" s="51" t="str">
        <f t="shared" si="13"/>
        <v>-</v>
      </c>
      <c r="L905" s="51"/>
    </row>
    <row r="906" spans="11:12" x14ac:dyDescent="0.25">
      <c r="K906" s="51" t="str">
        <f t="shared" si="13"/>
        <v>-</v>
      </c>
      <c r="L906" s="51"/>
    </row>
    <row r="907" spans="11:12" x14ac:dyDescent="0.25">
      <c r="K907" s="51" t="str">
        <f t="shared" si="13"/>
        <v>-</v>
      </c>
      <c r="L907" s="51"/>
    </row>
    <row r="908" spans="11:12" x14ac:dyDescent="0.25">
      <c r="K908" s="51" t="str">
        <f t="shared" si="13"/>
        <v>-</v>
      </c>
      <c r="L908" s="51"/>
    </row>
    <row r="909" spans="11:12" x14ac:dyDescent="0.25">
      <c r="K909" s="51" t="str">
        <f t="shared" ref="K909:K972" si="14">CONCATENATE(I909,"-",J909)</f>
        <v>-</v>
      </c>
      <c r="L909" s="51"/>
    </row>
    <row r="910" spans="11:12" x14ac:dyDescent="0.25">
      <c r="K910" s="51" t="str">
        <f t="shared" si="14"/>
        <v>-</v>
      </c>
      <c r="L910" s="51"/>
    </row>
    <row r="911" spans="11:12" x14ac:dyDescent="0.25">
      <c r="K911" s="51" t="str">
        <f t="shared" si="14"/>
        <v>-</v>
      </c>
      <c r="L911" s="51"/>
    </row>
    <row r="912" spans="11:12" x14ac:dyDescent="0.25">
      <c r="K912" s="51" t="str">
        <f t="shared" si="14"/>
        <v>-</v>
      </c>
      <c r="L912" s="51"/>
    </row>
    <row r="913" spans="11:12" x14ac:dyDescent="0.25">
      <c r="K913" s="51" t="str">
        <f t="shared" si="14"/>
        <v>-</v>
      </c>
      <c r="L913" s="51"/>
    </row>
    <row r="914" spans="11:12" x14ac:dyDescent="0.25">
      <c r="K914" s="51" t="str">
        <f t="shared" si="14"/>
        <v>-</v>
      </c>
      <c r="L914" s="51"/>
    </row>
    <row r="915" spans="11:12" x14ac:dyDescent="0.25">
      <c r="K915" s="51" t="str">
        <f t="shared" si="14"/>
        <v>-</v>
      </c>
      <c r="L915" s="51"/>
    </row>
    <row r="916" spans="11:12" x14ac:dyDescent="0.25">
      <c r="K916" s="51" t="str">
        <f t="shared" si="14"/>
        <v>-</v>
      </c>
      <c r="L916" s="51"/>
    </row>
    <row r="917" spans="11:12" x14ac:dyDescent="0.25">
      <c r="K917" s="51" t="str">
        <f t="shared" si="14"/>
        <v>-</v>
      </c>
      <c r="L917" s="51"/>
    </row>
    <row r="918" spans="11:12" x14ac:dyDescent="0.25">
      <c r="K918" s="51" t="str">
        <f t="shared" si="14"/>
        <v>-</v>
      </c>
      <c r="L918" s="51"/>
    </row>
    <row r="919" spans="11:12" x14ac:dyDescent="0.25">
      <c r="K919" s="51" t="str">
        <f t="shared" si="14"/>
        <v>-</v>
      </c>
      <c r="L919" s="51"/>
    </row>
    <row r="920" spans="11:12" x14ac:dyDescent="0.25">
      <c r="K920" s="51" t="str">
        <f t="shared" si="14"/>
        <v>-</v>
      </c>
      <c r="L920" s="51"/>
    </row>
    <row r="921" spans="11:12" x14ac:dyDescent="0.25">
      <c r="K921" s="51" t="str">
        <f t="shared" si="14"/>
        <v>-</v>
      </c>
      <c r="L921" s="51"/>
    </row>
    <row r="922" spans="11:12" x14ac:dyDescent="0.25">
      <c r="K922" s="51" t="str">
        <f t="shared" si="14"/>
        <v>-</v>
      </c>
      <c r="L922" s="51"/>
    </row>
    <row r="923" spans="11:12" x14ac:dyDescent="0.25">
      <c r="K923" s="51" t="str">
        <f t="shared" si="14"/>
        <v>-</v>
      </c>
      <c r="L923" s="51"/>
    </row>
    <row r="924" spans="11:12" x14ac:dyDescent="0.25">
      <c r="K924" s="51" t="str">
        <f t="shared" si="14"/>
        <v>-</v>
      </c>
      <c r="L924" s="51"/>
    </row>
    <row r="925" spans="11:12" x14ac:dyDescent="0.25">
      <c r="K925" s="51" t="str">
        <f t="shared" si="14"/>
        <v>-</v>
      </c>
      <c r="L925" s="51"/>
    </row>
    <row r="926" spans="11:12" x14ac:dyDescent="0.25">
      <c r="K926" s="51" t="str">
        <f t="shared" si="14"/>
        <v>-</v>
      </c>
      <c r="L926" s="51"/>
    </row>
    <row r="927" spans="11:12" x14ac:dyDescent="0.25">
      <c r="K927" s="51" t="str">
        <f t="shared" si="14"/>
        <v>-</v>
      </c>
      <c r="L927" s="51"/>
    </row>
    <row r="928" spans="11:12" x14ac:dyDescent="0.25">
      <c r="K928" s="51" t="str">
        <f t="shared" si="14"/>
        <v>-</v>
      </c>
      <c r="L928" s="51"/>
    </row>
    <row r="929" spans="11:12" x14ac:dyDescent="0.25">
      <c r="K929" s="51" t="str">
        <f t="shared" si="14"/>
        <v>-</v>
      </c>
      <c r="L929" s="51"/>
    </row>
    <row r="930" spans="11:12" x14ac:dyDescent="0.25">
      <c r="K930" s="51" t="str">
        <f t="shared" si="14"/>
        <v>-</v>
      </c>
      <c r="L930" s="51"/>
    </row>
    <row r="931" spans="11:12" x14ac:dyDescent="0.25">
      <c r="K931" s="51" t="str">
        <f t="shared" si="14"/>
        <v>-</v>
      </c>
      <c r="L931" s="51"/>
    </row>
    <row r="932" spans="11:12" x14ac:dyDescent="0.25">
      <c r="K932" s="51" t="str">
        <f t="shared" si="14"/>
        <v>-</v>
      </c>
      <c r="L932" s="51"/>
    </row>
    <row r="933" spans="11:12" x14ac:dyDescent="0.25">
      <c r="K933" s="51" t="str">
        <f t="shared" si="14"/>
        <v>-</v>
      </c>
      <c r="L933" s="51"/>
    </row>
    <row r="934" spans="11:12" x14ac:dyDescent="0.25">
      <c r="K934" s="51" t="str">
        <f t="shared" si="14"/>
        <v>-</v>
      </c>
      <c r="L934" s="51"/>
    </row>
    <row r="935" spans="11:12" x14ac:dyDescent="0.25">
      <c r="K935" s="51" t="str">
        <f t="shared" si="14"/>
        <v>-</v>
      </c>
      <c r="L935" s="51"/>
    </row>
    <row r="936" spans="11:12" x14ac:dyDescent="0.25">
      <c r="K936" s="51" t="str">
        <f t="shared" si="14"/>
        <v>-</v>
      </c>
      <c r="L936" s="51"/>
    </row>
    <row r="937" spans="11:12" x14ac:dyDescent="0.25">
      <c r="K937" s="51" t="str">
        <f t="shared" si="14"/>
        <v>-</v>
      </c>
      <c r="L937" s="51"/>
    </row>
    <row r="938" spans="11:12" x14ac:dyDescent="0.25">
      <c r="K938" s="51" t="str">
        <f t="shared" si="14"/>
        <v>-</v>
      </c>
      <c r="L938" s="51"/>
    </row>
    <row r="939" spans="11:12" x14ac:dyDescent="0.25">
      <c r="K939" s="51" t="str">
        <f t="shared" si="14"/>
        <v>-</v>
      </c>
      <c r="L939" s="51"/>
    </row>
    <row r="940" spans="11:12" x14ac:dyDescent="0.25">
      <c r="K940" s="51" t="str">
        <f t="shared" si="14"/>
        <v>-</v>
      </c>
      <c r="L940" s="51"/>
    </row>
    <row r="941" spans="11:12" x14ac:dyDescent="0.25">
      <c r="K941" s="51" t="str">
        <f t="shared" si="14"/>
        <v>-</v>
      </c>
      <c r="L941" s="51"/>
    </row>
    <row r="942" spans="11:12" x14ac:dyDescent="0.25">
      <c r="K942" s="51" t="str">
        <f t="shared" si="14"/>
        <v>-</v>
      </c>
      <c r="L942" s="51"/>
    </row>
    <row r="943" spans="11:12" x14ac:dyDescent="0.25">
      <c r="K943" s="51" t="str">
        <f t="shared" si="14"/>
        <v>-</v>
      </c>
      <c r="L943" s="51"/>
    </row>
    <row r="944" spans="11:12" x14ac:dyDescent="0.25">
      <c r="K944" s="51" t="str">
        <f t="shared" si="14"/>
        <v>-</v>
      </c>
      <c r="L944" s="51"/>
    </row>
    <row r="945" spans="11:12" x14ac:dyDescent="0.25">
      <c r="K945" s="51" t="str">
        <f t="shared" si="14"/>
        <v>-</v>
      </c>
      <c r="L945" s="51"/>
    </row>
    <row r="946" spans="11:12" x14ac:dyDescent="0.25">
      <c r="K946" s="51" t="str">
        <f t="shared" si="14"/>
        <v>-</v>
      </c>
      <c r="L946" s="51"/>
    </row>
    <row r="947" spans="11:12" x14ac:dyDescent="0.25">
      <c r="K947" s="51" t="str">
        <f t="shared" si="14"/>
        <v>-</v>
      </c>
      <c r="L947" s="51"/>
    </row>
    <row r="948" spans="11:12" x14ac:dyDescent="0.25">
      <c r="K948" s="51" t="str">
        <f t="shared" si="14"/>
        <v>-</v>
      </c>
      <c r="L948" s="51"/>
    </row>
    <row r="949" spans="11:12" x14ac:dyDescent="0.25">
      <c r="K949" s="51" t="str">
        <f t="shared" si="14"/>
        <v>-</v>
      </c>
      <c r="L949" s="51"/>
    </row>
    <row r="950" spans="11:12" x14ac:dyDescent="0.25">
      <c r="K950" s="51" t="str">
        <f t="shared" si="14"/>
        <v>-</v>
      </c>
      <c r="L950" s="51"/>
    </row>
    <row r="951" spans="11:12" x14ac:dyDescent="0.25">
      <c r="K951" s="51" t="str">
        <f t="shared" si="14"/>
        <v>-</v>
      </c>
      <c r="L951" s="51"/>
    </row>
    <row r="952" spans="11:12" x14ac:dyDescent="0.25">
      <c r="K952" s="51" t="str">
        <f t="shared" si="14"/>
        <v>-</v>
      </c>
      <c r="L952" s="51"/>
    </row>
    <row r="953" spans="11:12" x14ac:dyDescent="0.25">
      <c r="K953" s="51" t="str">
        <f t="shared" si="14"/>
        <v>-</v>
      </c>
      <c r="L953" s="51"/>
    </row>
    <row r="954" spans="11:12" x14ac:dyDescent="0.25">
      <c r="K954" s="51" t="str">
        <f t="shared" si="14"/>
        <v>-</v>
      </c>
      <c r="L954" s="51"/>
    </row>
    <row r="955" spans="11:12" x14ac:dyDescent="0.25">
      <c r="K955" s="51" t="str">
        <f t="shared" si="14"/>
        <v>-</v>
      </c>
      <c r="L955" s="51"/>
    </row>
    <row r="956" spans="11:12" x14ac:dyDescent="0.25">
      <c r="K956" s="51" t="str">
        <f t="shared" si="14"/>
        <v>-</v>
      </c>
      <c r="L956" s="51"/>
    </row>
    <row r="957" spans="11:12" x14ac:dyDescent="0.25">
      <c r="K957" s="51" t="str">
        <f t="shared" si="14"/>
        <v>-</v>
      </c>
      <c r="L957" s="51"/>
    </row>
    <row r="958" spans="11:12" x14ac:dyDescent="0.25">
      <c r="K958" s="51" t="str">
        <f t="shared" si="14"/>
        <v>-</v>
      </c>
      <c r="L958" s="51"/>
    </row>
    <row r="959" spans="11:12" x14ac:dyDescent="0.25">
      <c r="K959" s="51" t="str">
        <f t="shared" si="14"/>
        <v>-</v>
      </c>
      <c r="L959" s="51"/>
    </row>
    <row r="960" spans="11:12" x14ac:dyDescent="0.25">
      <c r="K960" s="51" t="str">
        <f t="shared" si="14"/>
        <v>-</v>
      </c>
      <c r="L960" s="51"/>
    </row>
    <row r="961" spans="11:12" x14ac:dyDescent="0.25">
      <c r="K961" s="51" t="str">
        <f t="shared" si="14"/>
        <v>-</v>
      </c>
      <c r="L961" s="51"/>
    </row>
    <row r="962" spans="11:12" x14ac:dyDescent="0.25">
      <c r="K962" s="51" t="str">
        <f t="shared" si="14"/>
        <v>-</v>
      </c>
      <c r="L962" s="51"/>
    </row>
    <row r="963" spans="11:12" x14ac:dyDescent="0.25">
      <c r="K963" s="51" t="str">
        <f t="shared" si="14"/>
        <v>-</v>
      </c>
      <c r="L963" s="51"/>
    </row>
    <row r="964" spans="11:12" x14ac:dyDescent="0.25">
      <c r="K964" s="51" t="str">
        <f t="shared" si="14"/>
        <v>-</v>
      </c>
      <c r="L964" s="51"/>
    </row>
    <row r="965" spans="11:12" x14ac:dyDescent="0.25">
      <c r="K965" s="51" t="str">
        <f t="shared" si="14"/>
        <v>-</v>
      </c>
      <c r="L965" s="51"/>
    </row>
    <row r="966" spans="11:12" x14ac:dyDescent="0.25">
      <c r="K966" s="51" t="str">
        <f t="shared" si="14"/>
        <v>-</v>
      </c>
      <c r="L966" s="51"/>
    </row>
    <row r="967" spans="11:12" x14ac:dyDescent="0.25">
      <c r="K967" s="51" t="str">
        <f t="shared" si="14"/>
        <v>-</v>
      </c>
      <c r="L967" s="51"/>
    </row>
    <row r="968" spans="11:12" x14ac:dyDescent="0.25">
      <c r="K968" s="51" t="str">
        <f t="shared" si="14"/>
        <v>-</v>
      </c>
      <c r="L968" s="51"/>
    </row>
    <row r="969" spans="11:12" x14ac:dyDescent="0.25">
      <c r="K969" s="51" t="str">
        <f t="shared" si="14"/>
        <v>-</v>
      </c>
      <c r="L969" s="51"/>
    </row>
    <row r="970" spans="11:12" x14ac:dyDescent="0.25">
      <c r="K970" s="51" t="str">
        <f t="shared" si="14"/>
        <v>-</v>
      </c>
      <c r="L970" s="51"/>
    </row>
    <row r="971" spans="11:12" x14ac:dyDescent="0.25">
      <c r="K971" s="51" t="str">
        <f t="shared" si="14"/>
        <v>-</v>
      </c>
      <c r="L971" s="51"/>
    </row>
    <row r="972" spans="11:12" x14ac:dyDescent="0.25">
      <c r="K972" s="51" t="str">
        <f t="shared" si="14"/>
        <v>-</v>
      </c>
      <c r="L972" s="51"/>
    </row>
    <row r="973" spans="11:12" x14ac:dyDescent="0.25">
      <c r="K973" s="51" t="str">
        <f t="shared" ref="K973:K1036" si="15">CONCATENATE(I973,"-",J973)</f>
        <v>-</v>
      </c>
      <c r="L973" s="51"/>
    </row>
    <row r="974" spans="11:12" x14ac:dyDescent="0.25">
      <c r="K974" s="51" t="str">
        <f t="shared" si="15"/>
        <v>-</v>
      </c>
      <c r="L974" s="51"/>
    </row>
    <row r="975" spans="11:12" x14ac:dyDescent="0.25">
      <c r="K975" s="51" t="str">
        <f t="shared" si="15"/>
        <v>-</v>
      </c>
      <c r="L975" s="51"/>
    </row>
    <row r="976" spans="11:12" x14ac:dyDescent="0.25">
      <c r="K976" s="51" t="str">
        <f t="shared" si="15"/>
        <v>-</v>
      </c>
      <c r="L976" s="51"/>
    </row>
    <row r="977" spans="11:12" x14ac:dyDescent="0.25">
      <c r="K977" s="51" t="str">
        <f t="shared" si="15"/>
        <v>-</v>
      </c>
      <c r="L977" s="51"/>
    </row>
    <row r="978" spans="11:12" x14ac:dyDescent="0.25">
      <c r="K978" s="51" t="str">
        <f t="shared" si="15"/>
        <v>-</v>
      </c>
      <c r="L978" s="51"/>
    </row>
    <row r="979" spans="11:12" x14ac:dyDescent="0.25">
      <c r="K979" s="51" t="str">
        <f t="shared" si="15"/>
        <v>-</v>
      </c>
      <c r="L979" s="51"/>
    </row>
    <row r="980" spans="11:12" x14ac:dyDescent="0.25">
      <c r="K980" s="51" t="str">
        <f t="shared" si="15"/>
        <v>-</v>
      </c>
      <c r="L980" s="51"/>
    </row>
    <row r="981" spans="11:12" x14ac:dyDescent="0.25">
      <c r="K981" s="51" t="str">
        <f t="shared" si="15"/>
        <v>-</v>
      </c>
      <c r="L981" s="51"/>
    </row>
    <row r="982" spans="11:12" x14ac:dyDescent="0.25">
      <c r="K982" s="51" t="str">
        <f t="shared" si="15"/>
        <v>-</v>
      </c>
      <c r="L982" s="51"/>
    </row>
    <row r="983" spans="11:12" x14ac:dyDescent="0.25">
      <c r="K983" s="51" t="str">
        <f t="shared" si="15"/>
        <v>-</v>
      </c>
      <c r="L983" s="51"/>
    </row>
    <row r="984" spans="11:12" x14ac:dyDescent="0.25">
      <c r="K984" s="51" t="str">
        <f t="shared" si="15"/>
        <v>-</v>
      </c>
      <c r="L984" s="51"/>
    </row>
    <row r="985" spans="11:12" x14ac:dyDescent="0.25">
      <c r="K985" s="51" t="str">
        <f t="shared" si="15"/>
        <v>-</v>
      </c>
      <c r="L985" s="51"/>
    </row>
    <row r="986" spans="11:12" x14ac:dyDescent="0.25">
      <c r="K986" s="51" t="str">
        <f t="shared" si="15"/>
        <v>-</v>
      </c>
      <c r="L986" s="51"/>
    </row>
    <row r="987" spans="11:12" x14ac:dyDescent="0.25">
      <c r="K987" s="51" t="str">
        <f t="shared" si="15"/>
        <v>-</v>
      </c>
      <c r="L987" s="51"/>
    </row>
    <row r="988" spans="11:12" x14ac:dyDescent="0.25">
      <c r="K988" s="51" t="str">
        <f t="shared" si="15"/>
        <v>-</v>
      </c>
      <c r="L988" s="51"/>
    </row>
    <row r="989" spans="11:12" x14ac:dyDescent="0.25">
      <c r="K989" s="51" t="str">
        <f t="shared" si="15"/>
        <v>-</v>
      </c>
      <c r="L989" s="51"/>
    </row>
    <row r="990" spans="11:12" x14ac:dyDescent="0.25">
      <c r="K990" s="51" t="str">
        <f t="shared" si="15"/>
        <v>-</v>
      </c>
      <c r="L990" s="51"/>
    </row>
    <row r="991" spans="11:12" x14ac:dyDescent="0.25">
      <c r="K991" s="51" t="str">
        <f t="shared" si="15"/>
        <v>-</v>
      </c>
      <c r="L991" s="51"/>
    </row>
    <row r="992" spans="11:12" x14ac:dyDescent="0.25">
      <c r="K992" s="51" t="str">
        <f t="shared" si="15"/>
        <v>-</v>
      </c>
      <c r="L992" s="51"/>
    </row>
    <row r="993" spans="11:12" x14ac:dyDescent="0.25">
      <c r="K993" s="51" t="str">
        <f t="shared" si="15"/>
        <v>-</v>
      </c>
      <c r="L993" s="51"/>
    </row>
    <row r="994" spans="11:12" x14ac:dyDescent="0.25">
      <c r="K994" s="51" t="str">
        <f t="shared" si="15"/>
        <v>-</v>
      </c>
      <c r="L994" s="51"/>
    </row>
    <row r="995" spans="11:12" x14ac:dyDescent="0.25">
      <c r="K995" s="51" t="str">
        <f t="shared" si="15"/>
        <v>-</v>
      </c>
      <c r="L995" s="51"/>
    </row>
    <row r="996" spans="11:12" x14ac:dyDescent="0.25">
      <c r="K996" s="51" t="str">
        <f t="shared" si="15"/>
        <v>-</v>
      </c>
      <c r="L996" s="51"/>
    </row>
    <row r="997" spans="11:12" x14ac:dyDescent="0.25">
      <c r="K997" s="51" t="str">
        <f t="shared" si="15"/>
        <v>-</v>
      </c>
      <c r="L997" s="51"/>
    </row>
    <row r="998" spans="11:12" x14ac:dyDescent="0.25">
      <c r="K998" s="51" t="str">
        <f t="shared" si="15"/>
        <v>-</v>
      </c>
      <c r="L998" s="51"/>
    </row>
    <row r="999" spans="11:12" x14ac:dyDescent="0.25">
      <c r="K999" s="51" t="str">
        <f t="shared" si="15"/>
        <v>-</v>
      </c>
      <c r="L999" s="51"/>
    </row>
    <row r="1000" spans="11:12" x14ac:dyDescent="0.25">
      <c r="K1000" s="51" t="str">
        <f t="shared" si="15"/>
        <v>-</v>
      </c>
      <c r="L1000" s="51"/>
    </row>
    <row r="1001" spans="11:12" x14ac:dyDescent="0.25">
      <c r="K1001" s="51" t="str">
        <f t="shared" si="15"/>
        <v>-</v>
      </c>
      <c r="L1001" s="51"/>
    </row>
    <row r="1002" spans="11:12" x14ac:dyDescent="0.25">
      <c r="K1002" s="51" t="str">
        <f t="shared" si="15"/>
        <v>-</v>
      </c>
      <c r="L1002" s="51"/>
    </row>
    <row r="1003" spans="11:12" x14ac:dyDescent="0.25">
      <c r="K1003" s="51" t="str">
        <f t="shared" si="15"/>
        <v>-</v>
      </c>
      <c r="L1003" s="51"/>
    </row>
    <row r="1004" spans="11:12" x14ac:dyDescent="0.25">
      <c r="K1004" s="51" t="str">
        <f t="shared" si="15"/>
        <v>-</v>
      </c>
      <c r="L1004" s="51"/>
    </row>
    <row r="1005" spans="11:12" x14ac:dyDescent="0.25">
      <c r="K1005" s="51" t="str">
        <f t="shared" si="15"/>
        <v>-</v>
      </c>
      <c r="L1005" s="51"/>
    </row>
    <row r="1006" spans="11:12" x14ac:dyDescent="0.25">
      <c r="K1006" s="51" t="str">
        <f t="shared" si="15"/>
        <v>-</v>
      </c>
      <c r="L1006" s="51"/>
    </row>
    <row r="1007" spans="11:12" x14ac:dyDescent="0.25">
      <c r="K1007" s="51" t="str">
        <f t="shared" si="15"/>
        <v>-</v>
      </c>
      <c r="L1007" s="51"/>
    </row>
    <row r="1008" spans="11:12" x14ac:dyDescent="0.25">
      <c r="K1008" s="51" t="str">
        <f t="shared" si="15"/>
        <v>-</v>
      </c>
      <c r="L1008" s="51"/>
    </row>
    <row r="1009" spans="11:12" x14ac:dyDescent="0.25">
      <c r="K1009" s="51" t="str">
        <f t="shared" si="15"/>
        <v>-</v>
      </c>
      <c r="L1009" s="51"/>
    </row>
    <row r="1010" spans="11:12" x14ac:dyDescent="0.25">
      <c r="K1010" s="51" t="str">
        <f t="shared" si="15"/>
        <v>-</v>
      </c>
      <c r="L1010" s="51"/>
    </row>
    <row r="1011" spans="11:12" x14ac:dyDescent="0.25">
      <c r="K1011" s="51" t="str">
        <f t="shared" si="15"/>
        <v>-</v>
      </c>
      <c r="L1011" s="51"/>
    </row>
    <row r="1012" spans="11:12" x14ac:dyDescent="0.25">
      <c r="K1012" s="51" t="str">
        <f t="shared" si="15"/>
        <v>-</v>
      </c>
      <c r="L1012" s="51"/>
    </row>
    <row r="1013" spans="11:12" x14ac:dyDescent="0.25">
      <c r="K1013" s="51" t="str">
        <f t="shared" si="15"/>
        <v>-</v>
      </c>
      <c r="L1013" s="51"/>
    </row>
    <row r="1014" spans="11:12" x14ac:dyDescent="0.25">
      <c r="K1014" s="51" t="str">
        <f t="shared" si="15"/>
        <v>-</v>
      </c>
      <c r="L1014" s="51"/>
    </row>
    <row r="1015" spans="11:12" x14ac:dyDescent="0.25">
      <c r="K1015" s="51" t="str">
        <f t="shared" si="15"/>
        <v>-</v>
      </c>
      <c r="L1015" s="51"/>
    </row>
    <row r="1016" spans="11:12" x14ac:dyDescent="0.25">
      <c r="K1016" s="51" t="str">
        <f t="shared" si="15"/>
        <v>-</v>
      </c>
      <c r="L1016" s="51"/>
    </row>
    <row r="1017" spans="11:12" x14ac:dyDescent="0.25">
      <c r="K1017" s="51" t="str">
        <f t="shared" si="15"/>
        <v>-</v>
      </c>
      <c r="L1017" s="51"/>
    </row>
    <row r="1018" spans="11:12" x14ac:dyDescent="0.25">
      <c r="K1018" s="51" t="str">
        <f t="shared" si="15"/>
        <v>-</v>
      </c>
      <c r="L1018" s="51"/>
    </row>
    <row r="1019" spans="11:12" x14ac:dyDescent="0.25">
      <c r="K1019" s="51" t="str">
        <f t="shared" si="15"/>
        <v>-</v>
      </c>
      <c r="L1019" s="51"/>
    </row>
    <row r="1020" spans="11:12" x14ac:dyDescent="0.25">
      <c r="K1020" s="51" t="str">
        <f t="shared" si="15"/>
        <v>-</v>
      </c>
      <c r="L1020" s="51"/>
    </row>
    <row r="1021" spans="11:12" x14ac:dyDescent="0.25">
      <c r="K1021" s="51" t="str">
        <f t="shared" si="15"/>
        <v>-</v>
      </c>
      <c r="L1021" s="51"/>
    </row>
    <row r="1022" spans="11:12" x14ac:dyDescent="0.25">
      <c r="K1022" s="51" t="str">
        <f t="shared" si="15"/>
        <v>-</v>
      </c>
      <c r="L1022" s="51"/>
    </row>
    <row r="1023" spans="11:12" x14ac:dyDescent="0.25">
      <c r="K1023" s="51" t="str">
        <f t="shared" si="15"/>
        <v>-</v>
      </c>
      <c r="L1023" s="51"/>
    </row>
    <row r="1024" spans="11:12" x14ac:dyDescent="0.25">
      <c r="K1024" s="51" t="str">
        <f t="shared" si="15"/>
        <v>-</v>
      </c>
      <c r="L1024" s="51"/>
    </row>
    <row r="1025" spans="11:12" x14ac:dyDescent="0.25">
      <c r="K1025" s="51" t="str">
        <f t="shared" si="15"/>
        <v>-</v>
      </c>
      <c r="L1025" s="51"/>
    </row>
    <row r="1026" spans="11:12" x14ac:dyDescent="0.25">
      <c r="K1026" s="51" t="str">
        <f t="shared" si="15"/>
        <v>-</v>
      </c>
      <c r="L1026" s="51"/>
    </row>
    <row r="1027" spans="11:12" x14ac:dyDescent="0.25">
      <c r="K1027" s="51" t="str">
        <f t="shared" si="15"/>
        <v>-</v>
      </c>
      <c r="L1027" s="51"/>
    </row>
    <row r="1028" spans="11:12" x14ac:dyDescent="0.25">
      <c r="K1028" s="51" t="str">
        <f t="shared" si="15"/>
        <v>-</v>
      </c>
      <c r="L1028" s="51"/>
    </row>
    <row r="1029" spans="11:12" x14ac:dyDescent="0.25">
      <c r="K1029" s="51" t="str">
        <f t="shared" si="15"/>
        <v>-</v>
      </c>
      <c r="L1029" s="51"/>
    </row>
    <row r="1030" spans="11:12" x14ac:dyDescent="0.25">
      <c r="K1030" s="51" t="str">
        <f t="shared" si="15"/>
        <v>-</v>
      </c>
      <c r="L1030" s="51"/>
    </row>
    <row r="1031" spans="11:12" x14ac:dyDescent="0.25">
      <c r="K1031" s="51" t="str">
        <f t="shared" si="15"/>
        <v>-</v>
      </c>
      <c r="L1031" s="51"/>
    </row>
    <row r="1032" spans="11:12" x14ac:dyDescent="0.25">
      <c r="K1032" s="51" t="str">
        <f t="shared" si="15"/>
        <v>-</v>
      </c>
      <c r="L1032" s="51"/>
    </row>
    <row r="1033" spans="11:12" x14ac:dyDescent="0.25">
      <c r="K1033" s="51" t="str">
        <f t="shared" si="15"/>
        <v>-</v>
      </c>
      <c r="L1033" s="51"/>
    </row>
    <row r="1034" spans="11:12" x14ac:dyDescent="0.25">
      <c r="K1034" s="51" t="str">
        <f t="shared" si="15"/>
        <v>-</v>
      </c>
      <c r="L1034" s="51"/>
    </row>
    <row r="1035" spans="11:12" x14ac:dyDescent="0.25">
      <c r="K1035" s="51" t="str">
        <f t="shared" si="15"/>
        <v>-</v>
      </c>
      <c r="L1035" s="51"/>
    </row>
    <row r="1036" spans="11:12" x14ac:dyDescent="0.25">
      <c r="K1036" s="51" t="str">
        <f t="shared" si="15"/>
        <v>-</v>
      </c>
      <c r="L1036" s="51"/>
    </row>
    <row r="1037" spans="11:12" x14ac:dyDescent="0.25">
      <c r="K1037" s="51" t="str">
        <f t="shared" ref="K1037:K1100" si="16">CONCATENATE(I1037,"-",J1037)</f>
        <v>-</v>
      </c>
      <c r="L1037" s="51"/>
    </row>
    <row r="1038" spans="11:12" x14ac:dyDescent="0.25">
      <c r="K1038" s="51" t="str">
        <f t="shared" si="16"/>
        <v>-</v>
      </c>
      <c r="L1038" s="51"/>
    </row>
    <row r="1039" spans="11:12" x14ac:dyDescent="0.25">
      <c r="K1039" s="51" t="str">
        <f t="shared" si="16"/>
        <v>-</v>
      </c>
      <c r="L1039" s="51"/>
    </row>
    <row r="1040" spans="11:12" x14ac:dyDescent="0.25">
      <c r="K1040" s="51" t="str">
        <f t="shared" si="16"/>
        <v>-</v>
      </c>
      <c r="L1040" s="51"/>
    </row>
    <row r="1041" spans="11:12" x14ac:dyDescent="0.25">
      <c r="K1041" s="51" t="str">
        <f t="shared" si="16"/>
        <v>-</v>
      </c>
      <c r="L1041" s="51"/>
    </row>
    <row r="1042" spans="11:12" x14ac:dyDescent="0.25">
      <c r="K1042" s="51" t="str">
        <f t="shared" si="16"/>
        <v>-</v>
      </c>
      <c r="L1042" s="51"/>
    </row>
    <row r="1043" spans="11:12" x14ac:dyDescent="0.25">
      <c r="K1043" s="51" t="str">
        <f t="shared" si="16"/>
        <v>-</v>
      </c>
      <c r="L1043" s="51"/>
    </row>
    <row r="1044" spans="11:12" x14ac:dyDescent="0.25">
      <c r="K1044" s="51" t="str">
        <f t="shared" si="16"/>
        <v>-</v>
      </c>
      <c r="L1044" s="51"/>
    </row>
    <row r="1045" spans="11:12" x14ac:dyDescent="0.25">
      <c r="K1045" s="51" t="str">
        <f t="shared" si="16"/>
        <v>-</v>
      </c>
      <c r="L1045" s="51"/>
    </row>
    <row r="1046" spans="11:12" x14ac:dyDescent="0.25">
      <c r="K1046" s="51" t="str">
        <f t="shared" si="16"/>
        <v>-</v>
      </c>
      <c r="L1046" s="51"/>
    </row>
    <row r="1047" spans="11:12" x14ac:dyDescent="0.25">
      <c r="K1047" s="51" t="str">
        <f t="shared" si="16"/>
        <v>-</v>
      </c>
      <c r="L1047" s="51"/>
    </row>
    <row r="1048" spans="11:12" x14ac:dyDescent="0.25">
      <c r="K1048" s="51" t="str">
        <f t="shared" si="16"/>
        <v>-</v>
      </c>
      <c r="L1048" s="51"/>
    </row>
    <row r="1049" spans="11:12" x14ac:dyDescent="0.25">
      <c r="K1049" s="51" t="str">
        <f t="shared" si="16"/>
        <v>-</v>
      </c>
      <c r="L1049" s="51"/>
    </row>
    <row r="1050" spans="11:12" x14ac:dyDescent="0.25">
      <c r="K1050" s="51" t="str">
        <f t="shared" si="16"/>
        <v>-</v>
      </c>
      <c r="L1050" s="51"/>
    </row>
    <row r="1051" spans="11:12" x14ac:dyDescent="0.25">
      <c r="K1051" s="51" t="str">
        <f t="shared" si="16"/>
        <v>-</v>
      </c>
      <c r="L1051" s="51"/>
    </row>
    <row r="1052" spans="11:12" x14ac:dyDescent="0.25">
      <c r="K1052" s="51" t="str">
        <f t="shared" si="16"/>
        <v>-</v>
      </c>
    </row>
    <row r="1053" spans="11:12" x14ac:dyDescent="0.25">
      <c r="K1053" s="51" t="str">
        <f t="shared" si="16"/>
        <v>-</v>
      </c>
    </row>
    <row r="1054" spans="11:12" x14ac:dyDescent="0.25">
      <c r="K1054" s="51" t="str">
        <f t="shared" si="16"/>
        <v>-</v>
      </c>
    </row>
    <row r="1055" spans="11:12" x14ac:dyDescent="0.25">
      <c r="K1055" s="51" t="str">
        <f t="shared" si="16"/>
        <v>-</v>
      </c>
    </row>
    <row r="1056" spans="11:12" x14ac:dyDescent="0.25">
      <c r="K1056" s="51" t="str">
        <f t="shared" si="16"/>
        <v>-</v>
      </c>
    </row>
    <row r="1057" spans="11:11" x14ac:dyDescent="0.25">
      <c r="K1057" s="51" t="str">
        <f t="shared" si="16"/>
        <v>-</v>
      </c>
    </row>
    <row r="1058" spans="11:11" x14ac:dyDescent="0.25">
      <c r="K1058" s="51" t="str">
        <f t="shared" si="16"/>
        <v>-</v>
      </c>
    </row>
    <row r="1059" spans="11:11" x14ac:dyDescent="0.25">
      <c r="K1059" s="51" t="str">
        <f t="shared" si="16"/>
        <v>-</v>
      </c>
    </row>
    <row r="1060" spans="11:11" x14ac:dyDescent="0.25">
      <c r="K1060" s="51" t="str">
        <f t="shared" si="16"/>
        <v>-</v>
      </c>
    </row>
    <row r="1061" spans="11:11" x14ac:dyDescent="0.25">
      <c r="K1061" s="51" t="str">
        <f t="shared" si="16"/>
        <v>-</v>
      </c>
    </row>
    <row r="1062" spans="11:11" x14ac:dyDescent="0.25">
      <c r="K1062" s="51" t="str">
        <f t="shared" si="16"/>
        <v>-</v>
      </c>
    </row>
    <row r="1063" spans="11:11" x14ac:dyDescent="0.25">
      <c r="K1063" s="51" t="str">
        <f t="shared" si="16"/>
        <v>-</v>
      </c>
    </row>
    <row r="1064" spans="11:11" x14ac:dyDescent="0.25">
      <c r="K1064" s="51" t="str">
        <f t="shared" si="16"/>
        <v>-</v>
      </c>
    </row>
    <row r="1065" spans="11:11" x14ac:dyDescent="0.25">
      <c r="K1065" s="51" t="str">
        <f t="shared" si="16"/>
        <v>-</v>
      </c>
    </row>
    <row r="1066" spans="11:11" x14ac:dyDescent="0.25">
      <c r="K1066" s="51" t="str">
        <f t="shared" si="16"/>
        <v>-</v>
      </c>
    </row>
    <row r="1067" spans="11:11" x14ac:dyDescent="0.25">
      <c r="K1067" s="51" t="str">
        <f t="shared" si="16"/>
        <v>-</v>
      </c>
    </row>
    <row r="1068" spans="11:11" x14ac:dyDescent="0.25">
      <c r="K1068" s="51" t="str">
        <f t="shared" si="16"/>
        <v>-</v>
      </c>
    </row>
    <row r="1069" spans="11:11" x14ac:dyDescent="0.25">
      <c r="K1069" s="51" t="str">
        <f t="shared" si="16"/>
        <v>-</v>
      </c>
    </row>
    <row r="1070" spans="11:11" x14ac:dyDescent="0.25">
      <c r="K1070" s="51" t="str">
        <f t="shared" si="16"/>
        <v>-</v>
      </c>
    </row>
    <row r="1071" spans="11:11" x14ac:dyDescent="0.25">
      <c r="K1071" s="51" t="str">
        <f t="shared" si="16"/>
        <v>-</v>
      </c>
    </row>
    <row r="1072" spans="11:11" x14ac:dyDescent="0.25">
      <c r="K1072" s="51" t="str">
        <f t="shared" si="16"/>
        <v>-</v>
      </c>
    </row>
    <row r="1073" spans="11:11" x14ac:dyDescent="0.25">
      <c r="K1073" s="51" t="str">
        <f t="shared" si="16"/>
        <v>-</v>
      </c>
    </row>
    <row r="1074" spans="11:11" x14ac:dyDescent="0.25">
      <c r="K1074" s="51" t="str">
        <f t="shared" si="16"/>
        <v>-</v>
      </c>
    </row>
    <row r="1075" spans="11:11" x14ac:dyDescent="0.25">
      <c r="K1075" s="51" t="str">
        <f t="shared" si="16"/>
        <v>-</v>
      </c>
    </row>
    <row r="1076" spans="11:11" x14ac:dyDescent="0.25">
      <c r="K1076" s="51" t="str">
        <f t="shared" si="16"/>
        <v>-</v>
      </c>
    </row>
    <row r="1077" spans="11:11" x14ac:dyDescent="0.25">
      <c r="K1077" s="51" t="str">
        <f t="shared" si="16"/>
        <v>-</v>
      </c>
    </row>
    <row r="1078" spans="11:11" x14ac:dyDescent="0.25">
      <c r="K1078" s="51" t="str">
        <f t="shared" si="16"/>
        <v>-</v>
      </c>
    </row>
    <row r="1079" spans="11:11" x14ac:dyDescent="0.25">
      <c r="K1079" s="51" t="str">
        <f t="shared" si="16"/>
        <v>-</v>
      </c>
    </row>
    <row r="1080" spans="11:11" x14ac:dyDescent="0.25">
      <c r="K1080" s="51" t="str">
        <f t="shared" si="16"/>
        <v>-</v>
      </c>
    </row>
    <row r="1081" spans="11:11" x14ac:dyDescent="0.25">
      <c r="K1081" s="51" t="str">
        <f t="shared" si="16"/>
        <v>-</v>
      </c>
    </row>
    <row r="1082" spans="11:11" x14ac:dyDescent="0.25">
      <c r="K1082" s="51" t="str">
        <f t="shared" si="16"/>
        <v>-</v>
      </c>
    </row>
    <row r="1083" spans="11:11" x14ac:dyDescent="0.25">
      <c r="K1083" s="51" t="str">
        <f t="shared" si="16"/>
        <v>-</v>
      </c>
    </row>
    <row r="1084" spans="11:11" x14ac:dyDescent="0.25">
      <c r="K1084" s="51" t="str">
        <f t="shared" si="16"/>
        <v>-</v>
      </c>
    </row>
    <row r="1085" spans="11:11" x14ac:dyDescent="0.25">
      <c r="K1085" s="51" t="str">
        <f t="shared" si="16"/>
        <v>-</v>
      </c>
    </row>
    <row r="1086" spans="11:11" x14ac:dyDescent="0.25">
      <c r="K1086" s="51" t="str">
        <f t="shared" si="16"/>
        <v>-</v>
      </c>
    </row>
    <row r="1087" spans="11:11" x14ac:dyDescent="0.25">
      <c r="K1087" s="51" t="str">
        <f t="shared" si="16"/>
        <v>-</v>
      </c>
    </row>
    <row r="1088" spans="11:11" x14ac:dyDescent="0.25">
      <c r="K1088" s="51" t="str">
        <f t="shared" si="16"/>
        <v>-</v>
      </c>
    </row>
    <row r="1089" spans="11:11" x14ac:dyDescent="0.25">
      <c r="K1089" s="51" t="str">
        <f t="shared" si="16"/>
        <v>-</v>
      </c>
    </row>
    <row r="1090" spans="11:11" x14ac:dyDescent="0.25">
      <c r="K1090" s="51" t="str">
        <f t="shared" si="16"/>
        <v>-</v>
      </c>
    </row>
    <row r="1091" spans="11:11" x14ac:dyDescent="0.25">
      <c r="K1091" s="51" t="str">
        <f t="shared" si="16"/>
        <v>-</v>
      </c>
    </row>
    <row r="1092" spans="11:11" x14ac:dyDescent="0.25">
      <c r="K1092" s="51" t="str">
        <f t="shared" si="16"/>
        <v>-</v>
      </c>
    </row>
    <row r="1093" spans="11:11" x14ac:dyDescent="0.25">
      <c r="K1093" s="51" t="str">
        <f t="shared" si="16"/>
        <v>-</v>
      </c>
    </row>
    <row r="1094" spans="11:11" x14ac:dyDescent="0.25">
      <c r="K1094" s="51" t="str">
        <f t="shared" si="16"/>
        <v>-</v>
      </c>
    </row>
    <row r="1095" spans="11:11" x14ac:dyDescent="0.25">
      <c r="K1095" s="51" t="str">
        <f t="shared" si="16"/>
        <v>-</v>
      </c>
    </row>
    <row r="1096" spans="11:11" x14ac:dyDescent="0.25">
      <c r="K1096" s="51" t="str">
        <f t="shared" si="16"/>
        <v>-</v>
      </c>
    </row>
    <row r="1097" spans="11:11" x14ac:dyDescent="0.25">
      <c r="K1097" s="51" t="str">
        <f t="shared" si="16"/>
        <v>-</v>
      </c>
    </row>
    <row r="1098" spans="11:11" x14ac:dyDescent="0.25">
      <c r="K1098" s="51" t="str">
        <f t="shared" si="16"/>
        <v>-</v>
      </c>
    </row>
    <row r="1099" spans="11:11" x14ac:dyDescent="0.25">
      <c r="K1099" s="51" t="str">
        <f t="shared" si="16"/>
        <v>-</v>
      </c>
    </row>
    <row r="1100" spans="11:11" x14ac:dyDescent="0.25">
      <c r="K1100" s="51" t="str">
        <f t="shared" si="16"/>
        <v>-</v>
      </c>
    </row>
    <row r="1101" spans="11:11" x14ac:dyDescent="0.25">
      <c r="K1101" s="51" t="str">
        <f t="shared" ref="K1101:K1164" si="17">CONCATENATE(I1101,"-",J1101)</f>
        <v>-</v>
      </c>
    </row>
    <row r="1102" spans="11:11" x14ac:dyDescent="0.25">
      <c r="K1102" s="51" t="str">
        <f t="shared" si="17"/>
        <v>-</v>
      </c>
    </row>
    <row r="1103" spans="11:11" x14ac:dyDescent="0.25">
      <c r="K1103" s="51" t="str">
        <f t="shared" si="17"/>
        <v>-</v>
      </c>
    </row>
    <row r="1104" spans="11:11" x14ac:dyDescent="0.25">
      <c r="K1104" s="51" t="str">
        <f t="shared" si="17"/>
        <v>-</v>
      </c>
    </row>
    <row r="1105" spans="11:11" x14ac:dyDescent="0.25">
      <c r="K1105" s="51" t="str">
        <f t="shared" si="17"/>
        <v>-</v>
      </c>
    </row>
    <row r="1106" spans="11:11" x14ac:dyDescent="0.25">
      <c r="K1106" s="51" t="str">
        <f t="shared" si="17"/>
        <v>-</v>
      </c>
    </row>
    <row r="1107" spans="11:11" x14ac:dyDescent="0.25">
      <c r="K1107" s="51" t="str">
        <f t="shared" si="17"/>
        <v>-</v>
      </c>
    </row>
    <row r="1108" spans="11:11" x14ac:dyDescent="0.25">
      <c r="K1108" s="51" t="str">
        <f t="shared" si="17"/>
        <v>-</v>
      </c>
    </row>
    <row r="1109" spans="11:11" x14ac:dyDescent="0.25">
      <c r="K1109" s="51" t="str">
        <f t="shared" si="17"/>
        <v>-</v>
      </c>
    </row>
    <row r="1110" spans="11:11" x14ac:dyDescent="0.25">
      <c r="K1110" s="51" t="str">
        <f t="shared" si="17"/>
        <v>-</v>
      </c>
    </row>
    <row r="1111" spans="11:11" x14ac:dyDescent="0.25">
      <c r="K1111" s="51" t="str">
        <f t="shared" si="17"/>
        <v>-</v>
      </c>
    </row>
    <row r="1112" spans="11:11" x14ac:dyDescent="0.25">
      <c r="K1112" s="51" t="str">
        <f t="shared" si="17"/>
        <v>-</v>
      </c>
    </row>
    <row r="1113" spans="11:11" x14ac:dyDescent="0.25">
      <c r="K1113" s="51" t="str">
        <f t="shared" si="17"/>
        <v>-</v>
      </c>
    </row>
    <row r="1114" spans="11:11" x14ac:dyDescent="0.25">
      <c r="K1114" s="51" t="str">
        <f t="shared" si="17"/>
        <v>-</v>
      </c>
    </row>
    <row r="1115" spans="11:11" x14ac:dyDescent="0.25">
      <c r="K1115" s="51" t="str">
        <f t="shared" si="17"/>
        <v>-</v>
      </c>
    </row>
    <row r="1116" spans="11:11" x14ac:dyDescent="0.25">
      <c r="K1116" s="51" t="str">
        <f t="shared" si="17"/>
        <v>-</v>
      </c>
    </row>
    <row r="1117" spans="11:11" x14ac:dyDescent="0.25">
      <c r="K1117" s="51" t="str">
        <f t="shared" si="17"/>
        <v>-</v>
      </c>
    </row>
    <row r="1118" spans="11:11" x14ac:dyDescent="0.25">
      <c r="K1118" s="51" t="str">
        <f t="shared" si="17"/>
        <v>-</v>
      </c>
    </row>
    <row r="1119" spans="11:11" x14ac:dyDescent="0.25">
      <c r="K1119" s="51" t="str">
        <f t="shared" si="17"/>
        <v>-</v>
      </c>
    </row>
    <row r="1120" spans="11:11" x14ac:dyDescent="0.25">
      <c r="K1120" s="51" t="str">
        <f t="shared" si="17"/>
        <v>-</v>
      </c>
    </row>
    <row r="1121" spans="11:11" x14ac:dyDescent="0.25">
      <c r="K1121" s="51" t="str">
        <f t="shared" si="17"/>
        <v>-</v>
      </c>
    </row>
    <row r="1122" spans="11:11" x14ac:dyDescent="0.25">
      <c r="K1122" s="51" t="str">
        <f t="shared" si="17"/>
        <v>-</v>
      </c>
    </row>
    <row r="1123" spans="11:11" x14ac:dyDescent="0.25">
      <c r="K1123" s="51" t="str">
        <f t="shared" si="17"/>
        <v>-</v>
      </c>
    </row>
    <row r="1124" spans="11:11" x14ac:dyDescent="0.25">
      <c r="K1124" s="51" t="str">
        <f t="shared" si="17"/>
        <v>-</v>
      </c>
    </row>
    <row r="1125" spans="11:11" x14ac:dyDescent="0.25">
      <c r="K1125" s="51" t="str">
        <f t="shared" si="17"/>
        <v>-</v>
      </c>
    </row>
    <row r="1126" spans="11:11" x14ac:dyDescent="0.25">
      <c r="K1126" s="51" t="str">
        <f t="shared" si="17"/>
        <v>-</v>
      </c>
    </row>
    <row r="1127" spans="11:11" x14ac:dyDescent="0.25">
      <c r="K1127" s="51" t="str">
        <f t="shared" si="17"/>
        <v>-</v>
      </c>
    </row>
    <row r="1128" spans="11:11" x14ac:dyDescent="0.25">
      <c r="K1128" s="51" t="str">
        <f t="shared" si="17"/>
        <v>-</v>
      </c>
    </row>
    <row r="1129" spans="11:11" x14ac:dyDescent="0.25">
      <c r="K1129" s="51" t="str">
        <f t="shared" si="17"/>
        <v>-</v>
      </c>
    </row>
    <row r="1130" spans="11:11" x14ac:dyDescent="0.25">
      <c r="K1130" s="51" t="str">
        <f t="shared" si="17"/>
        <v>-</v>
      </c>
    </row>
    <row r="1131" spans="11:11" x14ac:dyDescent="0.25">
      <c r="K1131" s="51" t="str">
        <f t="shared" si="17"/>
        <v>-</v>
      </c>
    </row>
    <row r="1132" spans="11:11" x14ac:dyDescent="0.25">
      <c r="K1132" s="51" t="str">
        <f t="shared" si="17"/>
        <v>-</v>
      </c>
    </row>
    <row r="1133" spans="11:11" x14ac:dyDescent="0.25">
      <c r="K1133" s="51" t="str">
        <f t="shared" si="17"/>
        <v>-</v>
      </c>
    </row>
    <row r="1134" spans="11:11" x14ac:dyDescent="0.25">
      <c r="K1134" s="51" t="str">
        <f t="shared" si="17"/>
        <v>-</v>
      </c>
    </row>
    <row r="1135" spans="11:11" x14ac:dyDescent="0.25">
      <c r="K1135" s="51" t="str">
        <f t="shared" si="17"/>
        <v>-</v>
      </c>
    </row>
    <row r="1136" spans="11:11" x14ac:dyDescent="0.25">
      <c r="K1136" s="51" t="str">
        <f t="shared" si="17"/>
        <v>-</v>
      </c>
    </row>
    <row r="1137" spans="11:11" x14ac:dyDescent="0.25">
      <c r="K1137" s="51" t="str">
        <f t="shared" si="17"/>
        <v>-</v>
      </c>
    </row>
    <row r="1138" spans="11:11" x14ac:dyDescent="0.25">
      <c r="K1138" s="51" t="str">
        <f t="shared" si="17"/>
        <v>-</v>
      </c>
    </row>
    <row r="1139" spans="11:11" x14ac:dyDescent="0.25">
      <c r="K1139" s="51" t="str">
        <f t="shared" si="17"/>
        <v>-</v>
      </c>
    </row>
    <row r="1140" spans="11:11" x14ac:dyDescent="0.25">
      <c r="K1140" s="51" t="str">
        <f t="shared" si="17"/>
        <v>-</v>
      </c>
    </row>
    <row r="1141" spans="11:11" x14ac:dyDescent="0.25">
      <c r="K1141" s="51" t="str">
        <f t="shared" si="17"/>
        <v>-</v>
      </c>
    </row>
    <row r="1142" spans="11:11" x14ac:dyDescent="0.25">
      <c r="K1142" s="51" t="str">
        <f t="shared" si="17"/>
        <v>-</v>
      </c>
    </row>
    <row r="1143" spans="11:11" x14ac:dyDescent="0.25">
      <c r="K1143" s="51" t="str">
        <f t="shared" si="17"/>
        <v>-</v>
      </c>
    </row>
    <row r="1144" spans="11:11" x14ac:dyDescent="0.25">
      <c r="K1144" s="51" t="str">
        <f t="shared" si="17"/>
        <v>-</v>
      </c>
    </row>
    <row r="1145" spans="11:11" x14ac:dyDescent="0.25">
      <c r="K1145" s="51" t="str">
        <f t="shared" si="17"/>
        <v>-</v>
      </c>
    </row>
    <row r="1146" spans="11:11" x14ac:dyDescent="0.25">
      <c r="K1146" s="51" t="str">
        <f t="shared" si="17"/>
        <v>-</v>
      </c>
    </row>
    <row r="1147" spans="11:11" x14ac:dyDescent="0.25">
      <c r="K1147" s="51" t="str">
        <f t="shared" si="17"/>
        <v>-</v>
      </c>
    </row>
    <row r="1148" spans="11:11" x14ac:dyDescent="0.25">
      <c r="K1148" s="51" t="str">
        <f t="shared" si="17"/>
        <v>-</v>
      </c>
    </row>
    <row r="1149" spans="11:11" x14ac:dyDescent="0.25">
      <c r="K1149" s="51" t="str">
        <f t="shared" si="17"/>
        <v>-</v>
      </c>
    </row>
    <row r="1150" spans="11:11" x14ac:dyDescent="0.25">
      <c r="K1150" s="51" t="str">
        <f t="shared" si="17"/>
        <v>-</v>
      </c>
    </row>
    <row r="1151" spans="11:11" x14ac:dyDescent="0.25">
      <c r="K1151" s="51" t="str">
        <f t="shared" si="17"/>
        <v>-</v>
      </c>
    </row>
    <row r="1152" spans="11:11" x14ac:dyDescent="0.25">
      <c r="K1152" s="51" t="str">
        <f t="shared" si="17"/>
        <v>-</v>
      </c>
    </row>
    <row r="1153" spans="11:11" x14ac:dyDescent="0.25">
      <c r="K1153" s="51" t="str">
        <f t="shared" si="17"/>
        <v>-</v>
      </c>
    </row>
    <row r="1154" spans="11:11" x14ac:dyDescent="0.25">
      <c r="K1154" s="51" t="str">
        <f t="shared" si="17"/>
        <v>-</v>
      </c>
    </row>
    <row r="1155" spans="11:11" x14ac:dyDescent="0.25">
      <c r="K1155" s="51" t="str">
        <f t="shared" si="17"/>
        <v>-</v>
      </c>
    </row>
    <row r="1156" spans="11:11" x14ac:dyDescent="0.25">
      <c r="K1156" s="51" t="str">
        <f t="shared" si="17"/>
        <v>-</v>
      </c>
    </row>
    <row r="1157" spans="11:11" x14ac:dyDescent="0.25">
      <c r="K1157" s="51" t="str">
        <f t="shared" si="17"/>
        <v>-</v>
      </c>
    </row>
    <row r="1158" spans="11:11" x14ac:dyDescent="0.25">
      <c r="K1158" s="51" t="str">
        <f t="shared" si="17"/>
        <v>-</v>
      </c>
    </row>
    <row r="1159" spans="11:11" x14ac:dyDescent="0.25">
      <c r="K1159" s="51" t="str">
        <f t="shared" si="17"/>
        <v>-</v>
      </c>
    </row>
    <row r="1160" spans="11:11" x14ac:dyDescent="0.25">
      <c r="K1160" s="51" t="str">
        <f t="shared" si="17"/>
        <v>-</v>
      </c>
    </row>
    <row r="1161" spans="11:11" x14ac:dyDescent="0.25">
      <c r="K1161" s="51" t="str">
        <f t="shared" si="17"/>
        <v>-</v>
      </c>
    </row>
    <row r="1162" spans="11:11" x14ac:dyDescent="0.25">
      <c r="K1162" s="51" t="str">
        <f t="shared" si="17"/>
        <v>-</v>
      </c>
    </row>
    <row r="1163" spans="11:11" x14ac:dyDescent="0.25">
      <c r="K1163" s="51" t="str">
        <f t="shared" si="17"/>
        <v>-</v>
      </c>
    </row>
    <row r="1164" spans="11:11" x14ac:dyDescent="0.25">
      <c r="K1164" s="51" t="str">
        <f t="shared" si="17"/>
        <v>-</v>
      </c>
    </row>
    <row r="1165" spans="11:11" x14ac:dyDescent="0.25">
      <c r="K1165" s="51" t="str">
        <f t="shared" ref="K1165:K1228" si="18">CONCATENATE(I1165,"-",J1165)</f>
        <v>-</v>
      </c>
    </row>
    <row r="1166" spans="11:11" x14ac:dyDescent="0.25">
      <c r="K1166" s="51" t="str">
        <f t="shared" si="18"/>
        <v>-</v>
      </c>
    </row>
    <row r="1167" spans="11:11" x14ac:dyDescent="0.25">
      <c r="K1167" s="51" t="str">
        <f t="shared" si="18"/>
        <v>-</v>
      </c>
    </row>
    <row r="1168" spans="11:11" x14ac:dyDescent="0.25">
      <c r="K1168" s="51" t="str">
        <f t="shared" si="18"/>
        <v>-</v>
      </c>
    </row>
    <row r="1169" spans="11:11" x14ac:dyDescent="0.25">
      <c r="K1169" s="51" t="str">
        <f t="shared" si="18"/>
        <v>-</v>
      </c>
    </row>
    <row r="1170" spans="11:11" x14ac:dyDescent="0.25">
      <c r="K1170" s="51" t="str">
        <f t="shared" si="18"/>
        <v>-</v>
      </c>
    </row>
    <row r="1171" spans="11:11" x14ac:dyDescent="0.25">
      <c r="K1171" s="51" t="str">
        <f t="shared" si="18"/>
        <v>-</v>
      </c>
    </row>
    <row r="1172" spans="11:11" x14ac:dyDescent="0.25">
      <c r="K1172" s="51" t="str">
        <f t="shared" si="18"/>
        <v>-</v>
      </c>
    </row>
    <row r="1173" spans="11:11" x14ac:dyDescent="0.25">
      <c r="K1173" s="51" t="str">
        <f t="shared" si="18"/>
        <v>-</v>
      </c>
    </row>
    <row r="1174" spans="11:11" x14ac:dyDescent="0.25">
      <c r="K1174" s="51" t="str">
        <f t="shared" si="18"/>
        <v>-</v>
      </c>
    </row>
    <row r="1175" spans="11:11" x14ac:dyDescent="0.25">
      <c r="K1175" s="51" t="str">
        <f t="shared" si="18"/>
        <v>-</v>
      </c>
    </row>
    <row r="1176" spans="11:11" x14ac:dyDescent="0.25">
      <c r="K1176" s="51" t="str">
        <f t="shared" si="18"/>
        <v>-</v>
      </c>
    </row>
    <row r="1177" spans="11:11" x14ac:dyDescent="0.25">
      <c r="K1177" s="51" t="str">
        <f t="shared" si="18"/>
        <v>-</v>
      </c>
    </row>
    <row r="1178" spans="11:11" x14ac:dyDescent="0.25">
      <c r="K1178" s="51" t="str">
        <f t="shared" si="18"/>
        <v>-</v>
      </c>
    </row>
    <row r="1179" spans="11:11" x14ac:dyDescent="0.25">
      <c r="K1179" s="51" t="str">
        <f t="shared" si="18"/>
        <v>-</v>
      </c>
    </row>
    <row r="1180" spans="11:11" x14ac:dyDescent="0.25">
      <c r="K1180" s="51" t="str">
        <f t="shared" si="18"/>
        <v>-</v>
      </c>
    </row>
    <row r="1181" spans="11:11" x14ac:dyDescent="0.25">
      <c r="K1181" s="51" t="str">
        <f t="shared" si="18"/>
        <v>-</v>
      </c>
    </row>
    <row r="1182" spans="11:11" x14ac:dyDescent="0.25">
      <c r="K1182" s="51" t="str">
        <f t="shared" si="18"/>
        <v>-</v>
      </c>
    </row>
    <row r="1183" spans="11:11" x14ac:dyDescent="0.25">
      <c r="K1183" s="51" t="str">
        <f t="shared" si="18"/>
        <v>-</v>
      </c>
    </row>
    <row r="1184" spans="11:11" x14ac:dyDescent="0.25">
      <c r="K1184" s="51" t="str">
        <f t="shared" si="18"/>
        <v>-</v>
      </c>
    </row>
    <row r="1185" spans="11:11" x14ac:dyDescent="0.25">
      <c r="K1185" s="51" t="str">
        <f t="shared" si="18"/>
        <v>-</v>
      </c>
    </row>
    <row r="1186" spans="11:11" x14ac:dyDescent="0.25">
      <c r="K1186" s="51" t="str">
        <f t="shared" si="18"/>
        <v>-</v>
      </c>
    </row>
    <row r="1187" spans="11:11" x14ac:dyDescent="0.25">
      <c r="K1187" s="51" t="str">
        <f t="shared" si="18"/>
        <v>-</v>
      </c>
    </row>
    <row r="1188" spans="11:11" x14ac:dyDescent="0.25">
      <c r="K1188" s="51" t="str">
        <f t="shared" si="18"/>
        <v>-</v>
      </c>
    </row>
    <row r="1189" spans="11:11" x14ac:dyDescent="0.25">
      <c r="K1189" s="51" t="str">
        <f t="shared" si="18"/>
        <v>-</v>
      </c>
    </row>
    <row r="1190" spans="11:11" x14ac:dyDescent="0.25">
      <c r="K1190" s="51" t="str">
        <f t="shared" si="18"/>
        <v>-</v>
      </c>
    </row>
    <row r="1191" spans="11:11" x14ac:dyDescent="0.25">
      <c r="K1191" s="51" t="str">
        <f t="shared" si="18"/>
        <v>-</v>
      </c>
    </row>
    <row r="1192" spans="11:11" x14ac:dyDescent="0.25">
      <c r="K1192" s="51" t="str">
        <f t="shared" si="18"/>
        <v>-</v>
      </c>
    </row>
    <row r="1193" spans="11:11" x14ac:dyDescent="0.25">
      <c r="K1193" s="51" t="str">
        <f t="shared" si="18"/>
        <v>-</v>
      </c>
    </row>
    <row r="1194" spans="11:11" x14ac:dyDescent="0.25">
      <c r="K1194" s="51" t="str">
        <f t="shared" si="18"/>
        <v>-</v>
      </c>
    </row>
    <row r="1195" spans="11:11" x14ac:dyDescent="0.25">
      <c r="K1195" s="51" t="str">
        <f t="shared" si="18"/>
        <v>-</v>
      </c>
    </row>
    <row r="1196" spans="11:11" x14ac:dyDescent="0.25">
      <c r="K1196" s="51" t="str">
        <f t="shared" si="18"/>
        <v>-</v>
      </c>
    </row>
    <row r="1197" spans="11:11" x14ac:dyDescent="0.25">
      <c r="K1197" s="51" t="str">
        <f t="shared" si="18"/>
        <v>-</v>
      </c>
    </row>
    <row r="1198" spans="11:11" x14ac:dyDescent="0.25">
      <c r="K1198" s="51" t="str">
        <f t="shared" si="18"/>
        <v>-</v>
      </c>
    </row>
    <row r="1199" spans="11:11" x14ac:dyDescent="0.25">
      <c r="K1199" s="51" t="str">
        <f t="shared" si="18"/>
        <v>-</v>
      </c>
    </row>
    <row r="1200" spans="11:11" x14ac:dyDescent="0.25">
      <c r="K1200" s="51" t="str">
        <f t="shared" si="18"/>
        <v>-</v>
      </c>
    </row>
    <row r="1201" spans="11:11" x14ac:dyDescent="0.25">
      <c r="K1201" s="51" t="str">
        <f t="shared" si="18"/>
        <v>-</v>
      </c>
    </row>
    <row r="1202" spans="11:11" x14ac:dyDescent="0.25">
      <c r="K1202" s="51" t="str">
        <f t="shared" si="18"/>
        <v>-</v>
      </c>
    </row>
    <row r="1203" spans="11:11" x14ac:dyDescent="0.25">
      <c r="K1203" s="51" t="str">
        <f t="shared" si="18"/>
        <v>-</v>
      </c>
    </row>
    <row r="1204" spans="11:11" x14ac:dyDescent="0.25">
      <c r="K1204" s="51" t="str">
        <f t="shared" si="18"/>
        <v>-</v>
      </c>
    </row>
    <row r="1205" spans="11:11" x14ac:dyDescent="0.25">
      <c r="K1205" s="51" t="str">
        <f t="shared" si="18"/>
        <v>-</v>
      </c>
    </row>
    <row r="1206" spans="11:11" x14ac:dyDescent="0.25">
      <c r="K1206" s="51" t="str">
        <f t="shared" si="18"/>
        <v>-</v>
      </c>
    </row>
    <row r="1207" spans="11:11" x14ac:dyDescent="0.25">
      <c r="K1207" s="51" t="str">
        <f t="shared" si="18"/>
        <v>-</v>
      </c>
    </row>
    <row r="1208" spans="11:11" x14ac:dyDescent="0.25">
      <c r="K1208" s="51" t="str">
        <f t="shared" si="18"/>
        <v>-</v>
      </c>
    </row>
    <row r="1209" spans="11:11" x14ac:dyDescent="0.25">
      <c r="K1209" s="51" t="str">
        <f t="shared" si="18"/>
        <v>-</v>
      </c>
    </row>
    <row r="1210" spans="11:11" x14ac:dyDescent="0.25">
      <c r="K1210" s="51" t="str">
        <f t="shared" si="18"/>
        <v>-</v>
      </c>
    </row>
    <row r="1211" spans="11:11" x14ac:dyDescent="0.25">
      <c r="K1211" s="51" t="str">
        <f t="shared" si="18"/>
        <v>-</v>
      </c>
    </row>
    <row r="1212" spans="11:11" x14ac:dyDescent="0.25">
      <c r="K1212" s="51" t="str">
        <f t="shared" si="18"/>
        <v>-</v>
      </c>
    </row>
    <row r="1213" spans="11:11" x14ac:dyDescent="0.25">
      <c r="K1213" s="51" t="str">
        <f t="shared" si="18"/>
        <v>-</v>
      </c>
    </row>
    <row r="1214" spans="11:11" x14ac:dyDescent="0.25">
      <c r="K1214" s="51" t="str">
        <f t="shared" si="18"/>
        <v>-</v>
      </c>
    </row>
    <row r="1215" spans="11:11" x14ac:dyDescent="0.25">
      <c r="K1215" s="51" t="str">
        <f t="shared" si="18"/>
        <v>-</v>
      </c>
    </row>
    <row r="1216" spans="11:11" x14ac:dyDescent="0.25">
      <c r="K1216" s="51" t="str">
        <f t="shared" si="18"/>
        <v>-</v>
      </c>
    </row>
    <row r="1217" spans="11:11" x14ac:dyDescent="0.25">
      <c r="K1217" s="51" t="str">
        <f t="shared" si="18"/>
        <v>-</v>
      </c>
    </row>
    <row r="1218" spans="11:11" x14ac:dyDescent="0.25">
      <c r="K1218" s="51" t="str">
        <f t="shared" si="18"/>
        <v>-</v>
      </c>
    </row>
    <row r="1219" spans="11:11" x14ac:dyDescent="0.25">
      <c r="K1219" s="51" t="str">
        <f t="shared" si="18"/>
        <v>-</v>
      </c>
    </row>
    <row r="1220" spans="11:11" x14ac:dyDescent="0.25">
      <c r="K1220" s="51" t="str">
        <f t="shared" si="18"/>
        <v>-</v>
      </c>
    </row>
    <row r="1221" spans="11:11" x14ac:dyDescent="0.25">
      <c r="K1221" s="51" t="str">
        <f t="shared" si="18"/>
        <v>-</v>
      </c>
    </row>
    <row r="1222" spans="11:11" x14ac:dyDescent="0.25">
      <c r="K1222" s="51" t="str">
        <f t="shared" si="18"/>
        <v>-</v>
      </c>
    </row>
    <row r="1223" spans="11:11" x14ac:dyDescent="0.25">
      <c r="K1223" s="51" t="str">
        <f t="shared" si="18"/>
        <v>-</v>
      </c>
    </row>
    <row r="1224" spans="11:11" x14ac:dyDescent="0.25">
      <c r="K1224" s="51" t="str">
        <f t="shared" si="18"/>
        <v>-</v>
      </c>
    </row>
    <row r="1225" spans="11:11" x14ac:dyDescent="0.25">
      <c r="K1225" s="51" t="str">
        <f t="shared" si="18"/>
        <v>-</v>
      </c>
    </row>
    <row r="1226" spans="11:11" x14ac:dyDescent="0.25">
      <c r="K1226" s="51" t="str">
        <f t="shared" si="18"/>
        <v>-</v>
      </c>
    </row>
    <row r="1227" spans="11:11" x14ac:dyDescent="0.25">
      <c r="K1227" s="51" t="str">
        <f t="shared" si="18"/>
        <v>-</v>
      </c>
    </row>
    <row r="1228" spans="11:11" x14ac:dyDescent="0.25">
      <c r="K1228" s="51" t="str">
        <f t="shared" si="18"/>
        <v>-</v>
      </c>
    </row>
    <row r="1229" spans="11:11" x14ac:dyDescent="0.25">
      <c r="K1229" s="51" t="str">
        <f t="shared" ref="K1229:K1292" si="19">CONCATENATE(I1229,"-",J1229)</f>
        <v>-</v>
      </c>
    </row>
    <row r="1230" spans="11:11" x14ac:dyDescent="0.25">
      <c r="K1230" s="51" t="str">
        <f t="shared" si="19"/>
        <v>-</v>
      </c>
    </row>
    <row r="1231" spans="11:11" x14ac:dyDescent="0.25">
      <c r="K1231" s="51" t="str">
        <f t="shared" si="19"/>
        <v>-</v>
      </c>
    </row>
    <row r="1232" spans="11:11" x14ac:dyDescent="0.25">
      <c r="K1232" s="51" t="str">
        <f t="shared" si="19"/>
        <v>-</v>
      </c>
    </row>
    <row r="1233" spans="11:11" x14ac:dyDescent="0.25">
      <c r="K1233" s="51" t="str">
        <f t="shared" si="19"/>
        <v>-</v>
      </c>
    </row>
    <row r="1234" spans="11:11" x14ac:dyDescent="0.25">
      <c r="K1234" s="51" t="str">
        <f t="shared" si="19"/>
        <v>-</v>
      </c>
    </row>
    <row r="1235" spans="11:11" x14ac:dyDescent="0.25">
      <c r="K1235" s="51" t="str">
        <f t="shared" si="19"/>
        <v>-</v>
      </c>
    </row>
    <row r="1236" spans="11:11" x14ac:dyDescent="0.25">
      <c r="K1236" s="51" t="str">
        <f t="shared" si="19"/>
        <v>-</v>
      </c>
    </row>
    <row r="1237" spans="11:11" x14ac:dyDescent="0.25">
      <c r="K1237" s="51" t="str">
        <f t="shared" si="19"/>
        <v>-</v>
      </c>
    </row>
    <row r="1238" spans="11:11" x14ac:dyDescent="0.25">
      <c r="K1238" s="51" t="str">
        <f t="shared" si="19"/>
        <v>-</v>
      </c>
    </row>
    <row r="1239" spans="11:11" x14ac:dyDescent="0.25">
      <c r="K1239" s="51" t="str">
        <f t="shared" si="19"/>
        <v>-</v>
      </c>
    </row>
    <row r="1240" spans="11:11" x14ac:dyDescent="0.25">
      <c r="K1240" s="51" t="str">
        <f t="shared" si="19"/>
        <v>-</v>
      </c>
    </row>
    <row r="1241" spans="11:11" x14ac:dyDescent="0.25">
      <c r="K1241" s="51" t="str">
        <f t="shared" si="19"/>
        <v>-</v>
      </c>
    </row>
    <row r="1242" spans="11:11" x14ac:dyDescent="0.25">
      <c r="K1242" s="51" t="str">
        <f t="shared" si="19"/>
        <v>-</v>
      </c>
    </row>
    <row r="1243" spans="11:11" x14ac:dyDescent="0.25">
      <c r="K1243" s="51" t="str">
        <f t="shared" si="19"/>
        <v>-</v>
      </c>
    </row>
    <row r="1244" spans="11:11" x14ac:dyDescent="0.25">
      <c r="K1244" s="51" t="str">
        <f t="shared" si="19"/>
        <v>-</v>
      </c>
    </row>
    <row r="1245" spans="11:11" x14ac:dyDescent="0.25">
      <c r="K1245" s="51" t="str">
        <f t="shared" si="19"/>
        <v>-</v>
      </c>
    </row>
    <row r="1246" spans="11:11" x14ac:dyDescent="0.25">
      <c r="K1246" s="51" t="str">
        <f t="shared" si="19"/>
        <v>-</v>
      </c>
    </row>
    <row r="1247" spans="11:11" x14ac:dyDescent="0.25">
      <c r="K1247" s="51" t="str">
        <f t="shared" si="19"/>
        <v>-</v>
      </c>
    </row>
    <row r="1248" spans="11:11" x14ac:dyDescent="0.25">
      <c r="K1248" s="51" t="str">
        <f t="shared" si="19"/>
        <v>-</v>
      </c>
    </row>
    <row r="1249" spans="11:11" x14ac:dyDescent="0.25">
      <c r="K1249" s="51" t="str">
        <f t="shared" si="19"/>
        <v>-</v>
      </c>
    </row>
    <row r="1250" spans="11:11" x14ac:dyDescent="0.25">
      <c r="K1250" s="51" t="str">
        <f t="shared" si="19"/>
        <v>-</v>
      </c>
    </row>
    <row r="1251" spans="11:11" x14ac:dyDescent="0.25">
      <c r="K1251" s="51" t="str">
        <f t="shared" si="19"/>
        <v>-</v>
      </c>
    </row>
    <row r="1252" spans="11:11" x14ac:dyDescent="0.25">
      <c r="K1252" s="51" t="str">
        <f t="shared" si="19"/>
        <v>-</v>
      </c>
    </row>
    <row r="1253" spans="11:11" x14ac:dyDescent="0.25">
      <c r="K1253" s="51" t="str">
        <f t="shared" si="19"/>
        <v>-</v>
      </c>
    </row>
    <row r="1254" spans="11:11" x14ac:dyDescent="0.25">
      <c r="K1254" s="51" t="str">
        <f t="shared" si="19"/>
        <v>-</v>
      </c>
    </row>
    <row r="1255" spans="11:11" x14ac:dyDescent="0.25">
      <c r="K1255" s="51" t="str">
        <f t="shared" si="19"/>
        <v>-</v>
      </c>
    </row>
    <row r="1256" spans="11:11" x14ac:dyDescent="0.25">
      <c r="K1256" s="51" t="str">
        <f t="shared" si="19"/>
        <v>-</v>
      </c>
    </row>
    <row r="1257" spans="11:11" x14ac:dyDescent="0.25">
      <c r="K1257" s="51" t="str">
        <f t="shared" si="19"/>
        <v>-</v>
      </c>
    </row>
    <row r="1258" spans="11:11" x14ac:dyDescent="0.25">
      <c r="K1258" s="51" t="str">
        <f t="shared" si="19"/>
        <v>-</v>
      </c>
    </row>
    <row r="1259" spans="11:11" x14ac:dyDescent="0.25">
      <c r="K1259" s="51" t="str">
        <f t="shared" si="19"/>
        <v>-</v>
      </c>
    </row>
    <row r="1260" spans="11:11" x14ac:dyDescent="0.25">
      <c r="K1260" s="51" t="str">
        <f t="shared" si="19"/>
        <v>-</v>
      </c>
    </row>
    <row r="1261" spans="11:11" x14ac:dyDescent="0.25">
      <c r="K1261" s="51" t="str">
        <f t="shared" si="19"/>
        <v>-</v>
      </c>
    </row>
    <row r="1262" spans="11:11" x14ac:dyDescent="0.25">
      <c r="K1262" s="51" t="str">
        <f t="shared" si="19"/>
        <v>-</v>
      </c>
    </row>
    <row r="1263" spans="11:11" x14ac:dyDescent="0.25">
      <c r="K1263" s="51" t="str">
        <f t="shared" si="19"/>
        <v>-</v>
      </c>
    </row>
    <row r="1264" spans="11:11" x14ac:dyDescent="0.25">
      <c r="K1264" s="51" t="str">
        <f t="shared" si="19"/>
        <v>-</v>
      </c>
    </row>
    <row r="1265" spans="11:11" x14ac:dyDescent="0.25">
      <c r="K1265" s="51" t="str">
        <f t="shared" si="19"/>
        <v>-</v>
      </c>
    </row>
    <row r="1266" spans="11:11" x14ac:dyDescent="0.25">
      <c r="K1266" s="51" t="str">
        <f t="shared" si="19"/>
        <v>-</v>
      </c>
    </row>
    <row r="1267" spans="11:11" x14ac:dyDescent="0.25">
      <c r="K1267" s="51" t="str">
        <f t="shared" si="19"/>
        <v>-</v>
      </c>
    </row>
    <row r="1268" spans="11:11" x14ac:dyDescent="0.25">
      <c r="K1268" s="51" t="str">
        <f t="shared" si="19"/>
        <v>-</v>
      </c>
    </row>
    <row r="1269" spans="11:11" x14ac:dyDescent="0.25">
      <c r="K1269" s="51" t="str">
        <f t="shared" si="19"/>
        <v>-</v>
      </c>
    </row>
    <row r="1270" spans="11:11" x14ac:dyDescent="0.25">
      <c r="K1270" s="51" t="str">
        <f t="shared" si="19"/>
        <v>-</v>
      </c>
    </row>
    <row r="1271" spans="11:11" x14ac:dyDescent="0.25">
      <c r="K1271" s="51" t="str">
        <f t="shared" si="19"/>
        <v>-</v>
      </c>
    </row>
    <row r="1272" spans="11:11" x14ac:dyDescent="0.25">
      <c r="K1272" s="51" t="str">
        <f t="shared" si="19"/>
        <v>-</v>
      </c>
    </row>
    <row r="1273" spans="11:11" x14ac:dyDescent="0.25">
      <c r="K1273" s="51" t="str">
        <f t="shared" si="19"/>
        <v>-</v>
      </c>
    </row>
    <row r="1274" spans="11:11" x14ac:dyDescent="0.25">
      <c r="K1274" s="51" t="str">
        <f t="shared" si="19"/>
        <v>-</v>
      </c>
    </row>
    <row r="1275" spans="11:11" x14ac:dyDescent="0.25">
      <c r="K1275" s="51" t="str">
        <f t="shared" si="19"/>
        <v>-</v>
      </c>
    </row>
    <row r="1276" spans="11:11" x14ac:dyDescent="0.25">
      <c r="K1276" s="51" t="str">
        <f t="shared" si="19"/>
        <v>-</v>
      </c>
    </row>
    <row r="1277" spans="11:11" x14ac:dyDescent="0.25">
      <c r="K1277" s="51" t="str">
        <f t="shared" si="19"/>
        <v>-</v>
      </c>
    </row>
    <row r="1278" spans="11:11" x14ac:dyDescent="0.25">
      <c r="K1278" s="51" t="str">
        <f t="shared" si="19"/>
        <v>-</v>
      </c>
    </row>
    <row r="1279" spans="11:11" x14ac:dyDescent="0.25">
      <c r="K1279" s="51" t="str">
        <f t="shared" si="19"/>
        <v>-</v>
      </c>
    </row>
    <row r="1280" spans="11:11" x14ac:dyDescent="0.25">
      <c r="K1280" s="51" t="str">
        <f t="shared" si="19"/>
        <v>-</v>
      </c>
    </row>
    <row r="1281" spans="11:11" x14ac:dyDescent="0.25">
      <c r="K1281" s="51" t="str">
        <f t="shared" si="19"/>
        <v>-</v>
      </c>
    </row>
    <row r="1282" spans="11:11" x14ac:dyDescent="0.25">
      <c r="K1282" s="51" t="str">
        <f t="shared" si="19"/>
        <v>-</v>
      </c>
    </row>
    <row r="1283" spans="11:11" x14ac:dyDescent="0.25">
      <c r="K1283" s="51" t="str">
        <f t="shared" si="19"/>
        <v>-</v>
      </c>
    </row>
    <row r="1284" spans="11:11" x14ac:dyDescent="0.25">
      <c r="K1284" s="51" t="str">
        <f t="shared" si="19"/>
        <v>-</v>
      </c>
    </row>
    <row r="1285" spans="11:11" x14ac:dyDescent="0.25">
      <c r="K1285" s="51" t="str">
        <f t="shared" si="19"/>
        <v>-</v>
      </c>
    </row>
    <row r="1286" spans="11:11" x14ac:dyDescent="0.25">
      <c r="K1286" s="51" t="str">
        <f t="shared" si="19"/>
        <v>-</v>
      </c>
    </row>
    <row r="1287" spans="11:11" x14ac:dyDescent="0.25">
      <c r="K1287" s="51" t="str">
        <f t="shared" si="19"/>
        <v>-</v>
      </c>
    </row>
    <row r="1288" spans="11:11" x14ac:dyDescent="0.25">
      <c r="K1288" s="51" t="str">
        <f t="shared" si="19"/>
        <v>-</v>
      </c>
    </row>
    <row r="1289" spans="11:11" x14ac:dyDescent="0.25">
      <c r="K1289" s="51" t="str">
        <f t="shared" si="19"/>
        <v>-</v>
      </c>
    </row>
    <row r="1290" spans="11:11" x14ac:dyDescent="0.25">
      <c r="K1290" s="51" t="str">
        <f t="shared" si="19"/>
        <v>-</v>
      </c>
    </row>
    <row r="1291" spans="11:11" x14ac:dyDescent="0.25">
      <c r="K1291" s="51" t="str">
        <f t="shared" si="19"/>
        <v>-</v>
      </c>
    </row>
    <row r="1292" spans="11:11" x14ac:dyDescent="0.25">
      <c r="K1292" s="51" t="str">
        <f t="shared" si="19"/>
        <v>-</v>
      </c>
    </row>
    <row r="1293" spans="11:11" x14ac:dyDescent="0.25">
      <c r="K1293" s="51" t="str">
        <f t="shared" ref="K1293:K1356" si="20">CONCATENATE(I1293,"-",J1293)</f>
        <v>-</v>
      </c>
    </row>
    <row r="1294" spans="11:11" x14ac:dyDescent="0.25">
      <c r="K1294" s="51" t="str">
        <f t="shared" si="20"/>
        <v>-</v>
      </c>
    </row>
    <row r="1295" spans="11:11" x14ac:dyDescent="0.25">
      <c r="K1295" s="51" t="str">
        <f t="shared" si="20"/>
        <v>-</v>
      </c>
    </row>
    <row r="1296" spans="11:11" x14ac:dyDescent="0.25">
      <c r="K1296" s="51" t="str">
        <f t="shared" si="20"/>
        <v>-</v>
      </c>
    </row>
    <row r="1297" spans="11:11" x14ac:dyDescent="0.25">
      <c r="K1297" s="51" t="str">
        <f t="shared" si="20"/>
        <v>-</v>
      </c>
    </row>
    <row r="1298" spans="11:11" x14ac:dyDescent="0.25">
      <c r="K1298" s="51" t="str">
        <f t="shared" si="20"/>
        <v>-</v>
      </c>
    </row>
    <row r="1299" spans="11:11" x14ac:dyDescent="0.25">
      <c r="K1299" s="51" t="str">
        <f t="shared" si="20"/>
        <v>-</v>
      </c>
    </row>
    <row r="1300" spans="11:11" x14ac:dyDescent="0.25">
      <c r="K1300" s="51" t="str">
        <f t="shared" si="20"/>
        <v>-</v>
      </c>
    </row>
    <row r="1301" spans="11:11" x14ac:dyDescent="0.25">
      <c r="K1301" s="51" t="str">
        <f t="shared" si="20"/>
        <v>-</v>
      </c>
    </row>
    <row r="1302" spans="11:11" x14ac:dyDescent="0.25">
      <c r="K1302" s="51" t="str">
        <f t="shared" si="20"/>
        <v>-</v>
      </c>
    </row>
    <row r="1303" spans="11:11" x14ac:dyDescent="0.25">
      <c r="K1303" s="51" t="str">
        <f t="shared" si="20"/>
        <v>-</v>
      </c>
    </row>
    <row r="1304" spans="11:11" x14ac:dyDescent="0.25">
      <c r="K1304" s="51" t="str">
        <f t="shared" si="20"/>
        <v>-</v>
      </c>
    </row>
    <row r="1305" spans="11:11" x14ac:dyDescent="0.25">
      <c r="K1305" s="51" t="str">
        <f t="shared" si="20"/>
        <v>-</v>
      </c>
    </row>
    <row r="1306" spans="11:11" x14ac:dyDescent="0.25">
      <c r="K1306" s="51" t="str">
        <f t="shared" si="20"/>
        <v>-</v>
      </c>
    </row>
    <row r="1307" spans="11:11" x14ac:dyDescent="0.25">
      <c r="K1307" s="51" t="str">
        <f t="shared" si="20"/>
        <v>-</v>
      </c>
    </row>
    <row r="1308" spans="11:11" x14ac:dyDescent="0.25">
      <c r="K1308" s="51" t="str">
        <f t="shared" si="20"/>
        <v>-</v>
      </c>
    </row>
    <row r="1309" spans="11:11" x14ac:dyDescent="0.25">
      <c r="K1309" s="51" t="str">
        <f t="shared" si="20"/>
        <v>-</v>
      </c>
    </row>
    <row r="1310" spans="11:11" x14ac:dyDescent="0.25">
      <c r="K1310" s="51" t="str">
        <f t="shared" si="20"/>
        <v>-</v>
      </c>
    </row>
    <row r="1311" spans="11:11" x14ac:dyDescent="0.25">
      <c r="K1311" s="51" t="str">
        <f t="shared" si="20"/>
        <v>-</v>
      </c>
    </row>
    <row r="1312" spans="11:11" x14ac:dyDescent="0.25">
      <c r="K1312" s="51" t="str">
        <f t="shared" si="20"/>
        <v>-</v>
      </c>
    </row>
    <row r="1313" spans="11:11" x14ac:dyDescent="0.25">
      <c r="K1313" s="51" t="str">
        <f t="shared" si="20"/>
        <v>-</v>
      </c>
    </row>
    <row r="1314" spans="11:11" x14ac:dyDescent="0.25">
      <c r="K1314" s="51" t="str">
        <f t="shared" si="20"/>
        <v>-</v>
      </c>
    </row>
    <row r="1315" spans="11:11" x14ac:dyDescent="0.25">
      <c r="K1315" s="51" t="str">
        <f t="shared" si="20"/>
        <v>-</v>
      </c>
    </row>
    <row r="1316" spans="11:11" x14ac:dyDescent="0.25">
      <c r="K1316" s="51" t="str">
        <f t="shared" si="20"/>
        <v>-</v>
      </c>
    </row>
    <row r="1317" spans="11:11" x14ac:dyDescent="0.25">
      <c r="K1317" s="51" t="str">
        <f t="shared" si="20"/>
        <v>-</v>
      </c>
    </row>
    <row r="1318" spans="11:11" x14ac:dyDescent="0.25">
      <c r="K1318" s="51" t="str">
        <f t="shared" si="20"/>
        <v>-</v>
      </c>
    </row>
    <row r="1319" spans="11:11" x14ac:dyDescent="0.25">
      <c r="K1319" s="51" t="str">
        <f t="shared" si="20"/>
        <v>-</v>
      </c>
    </row>
    <row r="1320" spans="11:11" x14ac:dyDescent="0.25">
      <c r="K1320" s="51" t="str">
        <f t="shared" si="20"/>
        <v>-</v>
      </c>
    </row>
    <row r="1321" spans="11:11" x14ac:dyDescent="0.25">
      <c r="K1321" s="51" t="str">
        <f t="shared" si="20"/>
        <v>-</v>
      </c>
    </row>
    <row r="1322" spans="11:11" x14ac:dyDescent="0.25">
      <c r="K1322" s="51" t="str">
        <f t="shared" si="20"/>
        <v>-</v>
      </c>
    </row>
    <row r="1323" spans="11:11" x14ac:dyDescent="0.25">
      <c r="K1323" s="51" t="str">
        <f t="shared" si="20"/>
        <v>-</v>
      </c>
    </row>
    <row r="1324" spans="11:11" x14ac:dyDescent="0.25">
      <c r="K1324" s="51" t="str">
        <f t="shared" si="20"/>
        <v>-</v>
      </c>
    </row>
    <row r="1325" spans="11:11" x14ac:dyDescent="0.25">
      <c r="K1325" s="51" t="str">
        <f t="shared" si="20"/>
        <v>-</v>
      </c>
    </row>
    <row r="1326" spans="11:11" x14ac:dyDescent="0.25">
      <c r="K1326" s="51" t="str">
        <f t="shared" si="20"/>
        <v>-</v>
      </c>
    </row>
    <row r="1327" spans="11:11" x14ac:dyDescent="0.25">
      <c r="K1327" s="51" t="str">
        <f t="shared" si="20"/>
        <v>-</v>
      </c>
    </row>
    <row r="1328" spans="11:11" x14ac:dyDescent="0.25">
      <c r="K1328" s="51" t="str">
        <f t="shared" si="20"/>
        <v>-</v>
      </c>
    </row>
    <row r="1329" spans="11:11" x14ac:dyDescent="0.25">
      <c r="K1329" s="51" t="str">
        <f t="shared" si="20"/>
        <v>-</v>
      </c>
    </row>
    <row r="1330" spans="11:11" x14ac:dyDescent="0.25">
      <c r="K1330" s="51" t="str">
        <f t="shared" si="20"/>
        <v>-</v>
      </c>
    </row>
    <row r="1331" spans="11:11" x14ac:dyDescent="0.25">
      <c r="K1331" s="51" t="str">
        <f t="shared" si="20"/>
        <v>-</v>
      </c>
    </row>
    <row r="1332" spans="11:11" x14ac:dyDescent="0.25">
      <c r="K1332" s="51" t="str">
        <f t="shared" si="20"/>
        <v>-</v>
      </c>
    </row>
    <row r="1333" spans="11:11" x14ac:dyDescent="0.25">
      <c r="K1333" s="51" t="str">
        <f t="shared" si="20"/>
        <v>-</v>
      </c>
    </row>
    <row r="1334" spans="11:11" x14ac:dyDescent="0.25">
      <c r="K1334" s="51" t="str">
        <f t="shared" si="20"/>
        <v>-</v>
      </c>
    </row>
    <row r="1335" spans="11:11" x14ac:dyDescent="0.25">
      <c r="K1335" s="51" t="str">
        <f t="shared" si="20"/>
        <v>-</v>
      </c>
    </row>
    <row r="1336" spans="11:11" x14ac:dyDescent="0.25">
      <c r="K1336" s="51" t="str">
        <f t="shared" si="20"/>
        <v>-</v>
      </c>
    </row>
    <row r="1337" spans="11:11" x14ac:dyDescent="0.25">
      <c r="K1337" s="51" t="str">
        <f t="shared" si="20"/>
        <v>-</v>
      </c>
    </row>
    <row r="1338" spans="11:11" x14ac:dyDescent="0.25">
      <c r="K1338" s="51" t="str">
        <f t="shared" si="20"/>
        <v>-</v>
      </c>
    </row>
    <row r="1339" spans="11:11" x14ac:dyDescent="0.25">
      <c r="K1339" s="51" t="str">
        <f t="shared" si="20"/>
        <v>-</v>
      </c>
    </row>
    <row r="1340" spans="11:11" x14ac:dyDescent="0.25">
      <c r="K1340" s="51" t="str">
        <f t="shared" si="20"/>
        <v>-</v>
      </c>
    </row>
    <row r="1341" spans="11:11" x14ac:dyDescent="0.25">
      <c r="K1341" s="51" t="str">
        <f t="shared" si="20"/>
        <v>-</v>
      </c>
    </row>
    <row r="1342" spans="11:11" x14ac:dyDescent="0.25">
      <c r="K1342" s="51" t="str">
        <f t="shared" si="20"/>
        <v>-</v>
      </c>
    </row>
    <row r="1343" spans="11:11" x14ac:dyDescent="0.25">
      <c r="K1343" s="51" t="str">
        <f t="shared" si="20"/>
        <v>-</v>
      </c>
    </row>
    <row r="1344" spans="11:11" x14ac:dyDescent="0.25">
      <c r="K1344" s="51" t="str">
        <f t="shared" si="20"/>
        <v>-</v>
      </c>
    </row>
    <row r="1345" spans="11:11" x14ac:dyDescent="0.25">
      <c r="K1345" s="51" t="str">
        <f t="shared" si="20"/>
        <v>-</v>
      </c>
    </row>
    <row r="1346" spans="11:11" x14ac:dyDescent="0.25">
      <c r="K1346" s="51" t="str">
        <f t="shared" si="20"/>
        <v>-</v>
      </c>
    </row>
    <row r="1347" spans="11:11" x14ac:dyDescent="0.25">
      <c r="K1347" s="51" t="str">
        <f t="shared" si="20"/>
        <v>-</v>
      </c>
    </row>
    <row r="1348" spans="11:11" x14ac:dyDescent="0.25">
      <c r="K1348" s="51" t="str">
        <f t="shared" si="20"/>
        <v>-</v>
      </c>
    </row>
    <row r="1349" spans="11:11" x14ac:dyDescent="0.25">
      <c r="K1349" s="51" t="str">
        <f t="shared" si="20"/>
        <v>-</v>
      </c>
    </row>
    <row r="1350" spans="11:11" x14ac:dyDescent="0.25">
      <c r="K1350" s="51" t="str">
        <f t="shared" si="20"/>
        <v>-</v>
      </c>
    </row>
    <row r="1351" spans="11:11" x14ac:dyDescent="0.25">
      <c r="K1351" s="51" t="str">
        <f t="shared" si="20"/>
        <v>-</v>
      </c>
    </row>
    <row r="1352" spans="11:11" x14ac:dyDescent="0.25">
      <c r="K1352" s="51" t="str">
        <f t="shared" si="20"/>
        <v>-</v>
      </c>
    </row>
    <row r="1353" spans="11:11" x14ac:dyDescent="0.25">
      <c r="K1353" s="51" t="str">
        <f t="shared" si="20"/>
        <v>-</v>
      </c>
    </row>
    <row r="1354" spans="11:11" x14ac:dyDescent="0.25">
      <c r="K1354" s="51" t="str">
        <f t="shared" si="20"/>
        <v>-</v>
      </c>
    </row>
    <row r="1355" spans="11:11" x14ac:dyDescent="0.25">
      <c r="K1355" s="51" t="str">
        <f t="shared" si="20"/>
        <v>-</v>
      </c>
    </row>
    <row r="1356" spans="11:11" x14ac:dyDescent="0.25">
      <c r="K1356" s="51" t="str">
        <f t="shared" si="20"/>
        <v>-</v>
      </c>
    </row>
    <row r="1357" spans="11:11" x14ac:dyDescent="0.25">
      <c r="K1357" s="51" t="str">
        <f t="shared" ref="K1357:K1420" si="21">CONCATENATE(I1357,"-",J1357)</f>
        <v>-</v>
      </c>
    </row>
    <row r="1358" spans="11:11" x14ac:dyDescent="0.25">
      <c r="K1358" s="51" t="str">
        <f t="shared" si="21"/>
        <v>-</v>
      </c>
    </row>
    <row r="1359" spans="11:11" x14ac:dyDescent="0.25">
      <c r="K1359" s="51" t="str">
        <f t="shared" si="21"/>
        <v>-</v>
      </c>
    </row>
    <row r="1360" spans="11:11" x14ac:dyDescent="0.25">
      <c r="K1360" s="51" t="str">
        <f t="shared" si="21"/>
        <v>-</v>
      </c>
    </row>
    <row r="1361" spans="11:11" x14ac:dyDescent="0.25">
      <c r="K1361" s="51" t="str">
        <f t="shared" si="21"/>
        <v>-</v>
      </c>
    </row>
    <row r="1362" spans="11:11" x14ac:dyDescent="0.25">
      <c r="K1362" s="51" t="str">
        <f t="shared" si="21"/>
        <v>-</v>
      </c>
    </row>
    <row r="1363" spans="11:11" x14ac:dyDescent="0.25">
      <c r="K1363" s="51" t="str">
        <f t="shared" si="21"/>
        <v>-</v>
      </c>
    </row>
    <row r="1364" spans="11:11" x14ac:dyDescent="0.25">
      <c r="K1364" s="51" t="str">
        <f t="shared" si="21"/>
        <v>-</v>
      </c>
    </row>
    <row r="1365" spans="11:11" x14ac:dyDescent="0.25">
      <c r="K1365" s="51" t="str">
        <f t="shared" si="21"/>
        <v>-</v>
      </c>
    </row>
    <row r="1366" spans="11:11" x14ac:dyDescent="0.25">
      <c r="K1366" s="51" t="str">
        <f t="shared" si="21"/>
        <v>-</v>
      </c>
    </row>
    <row r="1367" spans="11:11" x14ac:dyDescent="0.25">
      <c r="K1367" s="51" t="str">
        <f t="shared" si="21"/>
        <v>-</v>
      </c>
    </row>
    <row r="1368" spans="11:11" x14ac:dyDescent="0.25">
      <c r="K1368" s="51" t="str">
        <f t="shared" si="21"/>
        <v>-</v>
      </c>
    </row>
    <row r="1369" spans="11:11" x14ac:dyDescent="0.25">
      <c r="K1369" s="51" t="str">
        <f t="shared" si="21"/>
        <v>-</v>
      </c>
    </row>
    <row r="1370" spans="11:11" x14ac:dyDescent="0.25">
      <c r="K1370" s="51" t="str">
        <f t="shared" si="21"/>
        <v>-</v>
      </c>
    </row>
    <row r="1371" spans="11:11" x14ac:dyDescent="0.25">
      <c r="K1371" s="51" t="str">
        <f t="shared" si="21"/>
        <v>-</v>
      </c>
    </row>
    <row r="1372" spans="11:11" x14ac:dyDescent="0.25">
      <c r="K1372" s="51" t="str">
        <f t="shared" si="21"/>
        <v>-</v>
      </c>
    </row>
    <row r="1373" spans="11:11" x14ac:dyDescent="0.25">
      <c r="K1373" s="51" t="str">
        <f t="shared" si="21"/>
        <v>-</v>
      </c>
    </row>
    <row r="1374" spans="11:11" x14ac:dyDescent="0.25">
      <c r="K1374" s="51" t="str">
        <f t="shared" si="21"/>
        <v>-</v>
      </c>
    </row>
    <row r="1375" spans="11:11" x14ac:dyDescent="0.25">
      <c r="K1375" s="51" t="str">
        <f t="shared" si="21"/>
        <v>-</v>
      </c>
    </row>
    <row r="1376" spans="11:11" x14ac:dyDescent="0.25">
      <c r="K1376" s="51" t="str">
        <f t="shared" si="21"/>
        <v>-</v>
      </c>
    </row>
    <row r="1377" spans="11:11" x14ac:dyDescent="0.25">
      <c r="K1377" s="51" t="str">
        <f t="shared" si="21"/>
        <v>-</v>
      </c>
    </row>
    <row r="1378" spans="11:11" x14ac:dyDescent="0.25">
      <c r="K1378" s="51" t="str">
        <f t="shared" si="21"/>
        <v>-</v>
      </c>
    </row>
    <row r="1379" spans="11:11" x14ac:dyDescent="0.25">
      <c r="K1379" s="51" t="str">
        <f t="shared" si="21"/>
        <v>-</v>
      </c>
    </row>
    <row r="1380" spans="11:11" x14ac:dyDescent="0.25">
      <c r="K1380" s="51" t="str">
        <f t="shared" si="21"/>
        <v>-</v>
      </c>
    </row>
    <row r="1381" spans="11:11" x14ac:dyDescent="0.25">
      <c r="K1381" s="51" t="str">
        <f t="shared" si="21"/>
        <v>-</v>
      </c>
    </row>
    <row r="1382" spans="11:11" x14ac:dyDescent="0.25">
      <c r="K1382" s="51" t="str">
        <f t="shared" si="21"/>
        <v>-</v>
      </c>
    </row>
    <row r="1383" spans="11:11" x14ac:dyDescent="0.25">
      <c r="K1383" s="51" t="str">
        <f t="shared" si="21"/>
        <v>-</v>
      </c>
    </row>
    <row r="1384" spans="11:11" x14ac:dyDescent="0.25">
      <c r="K1384" s="51" t="str">
        <f t="shared" si="21"/>
        <v>-</v>
      </c>
    </row>
    <row r="1385" spans="11:11" x14ac:dyDescent="0.25">
      <c r="K1385" s="51" t="str">
        <f t="shared" si="21"/>
        <v>-</v>
      </c>
    </row>
    <row r="1386" spans="11:11" x14ac:dyDescent="0.25">
      <c r="K1386" s="51" t="str">
        <f t="shared" si="21"/>
        <v>-</v>
      </c>
    </row>
    <row r="1387" spans="11:11" x14ac:dyDescent="0.25">
      <c r="K1387" s="51" t="str">
        <f t="shared" si="21"/>
        <v>-</v>
      </c>
    </row>
    <row r="1388" spans="11:11" x14ac:dyDescent="0.25">
      <c r="K1388" s="51" t="str">
        <f t="shared" si="21"/>
        <v>-</v>
      </c>
    </row>
    <row r="1389" spans="11:11" x14ac:dyDescent="0.25">
      <c r="K1389" s="51" t="str">
        <f t="shared" si="21"/>
        <v>-</v>
      </c>
    </row>
    <row r="1390" spans="11:11" x14ac:dyDescent="0.25">
      <c r="K1390" s="51" t="str">
        <f t="shared" si="21"/>
        <v>-</v>
      </c>
    </row>
    <row r="1391" spans="11:11" x14ac:dyDescent="0.25">
      <c r="K1391" s="51" t="str">
        <f t="shared" si="21"/>
        <v>-</v>
      </c>
    </row>
    <row r="1392" spans="11:11" x14ac:dyDescent="0.25">
      <c r="K1392" s="51" t="str">
        <f t="shared" si="21"/>
        <v>-</v>
      </c>
    </row>
    <row r="1393" spans="11:11" x14ac:dyDescent="0.25">
      <c r="K1393" s="51" t="str">
        <f t="shared" si="21"/>
        <v>-</v>
      </c>
    </row>
    <row r="1394" spans="11:11" x14ac:dyDescent="0.25">
      <c r="K1394" s="51" t="str">
        <f t="shared" si="21"/>
        <v>-</v>
      </c>
    </row>
    <row r="1395" spans="11:11" x14ac:dyDescent="0.25">
      <c r="K1395" s="51" t="str">
        <f t="shared" si="21"/>
        <v>-</v>
      </c>
    </row>
    <row r="1396" spans="11:11" x14ac:dyDescent="0.25">
      <c r="K1396" s="51" t="str">
        <f t="shared" si="21"/>
        <v>-</v>
      </c>
    </row>
    <row r="1397" spans="11:11" x14ac:dyDescent="0.25">
      <c r="K1397" s="51" t="str">
        <f t="shared" si="21"/>
        <v>-</v>
      </c>
    </row>
    <row r="1398" spans="11:11" x14ac:dyDescent="0.25">
      <c r="K1398" s="51" t="str">
        <f t="shared" si="21"/>
        <v>-</v>
      </c>
    </row>
    <row r="1399" spans="11:11" x14ac:dyDescent="0.25">
      <c r="K1399" s="51" t="str">
        <f t="shared" si="21"/>
        <v>-</v>
      </c>
    </row>
    <row r="1400" spans="11:11" x14ac:dyDescent="0.25">
      <c r="K1400" s="51" t="str">
        <f t="shared" si="21"/>
        <v>-</v>
      </c>
    </row>
    <row r="1401" spans="11:11" x14ac:dyDescent="0.25">
      <c r="K1401" s="51" t="str">
        <f t="shared" si="21"/>
        <v>-</v>
      </c>
    </row>
    <row r="1402" spans="11:11" x14ac:dyDescent="0.25">
      <c r="K1402" s="51" t="str">
        <f t="shared" si="21"/>
        <v>-</v>
      </c>
    </row>
    <row r="1403" spans="11:11" x14ac:dyDescent="0.25">
      <c r="K1403" s="51" t="str">
        <f t="shared" si="21"/>
        <v>-</v>
      </c>
    </row>
    <row r="1404" spans="11:11" x14ac:dyDescent="0.25">
      <c r="K1404" s="51" t="str">
        <f t="shared" si="21"/>
        <v>-</v>
      </c>
    </row>
    <row r="1405" spans="11:11" x14ac:dyDescent="0.25">
      <c r="K1405" s="51" t="str">
        <f t="shared" si="21"/>
        <v>-</v>
      </c>
    </row>
    <row r="1406" spans="11:11" x14ac:dyDescent="0.25">
      <c r="K1406" s="51" t="str">
        <f t="shared" si="21"/>
        <v>-</v>
      </c>
    </row>
    <row r="1407" spans="11:11" x14ac:dyDescent="0.25">
      <c r="K1407" s="51" t="str">
        <f t="shared" si="21"/>
        <v>-</v>
      </c>
    </row>
    <row r="1408" spans="11:11" x14ac:dyDescent="0.25">
      <c r="K1408" s="51" t="str">
        <f t="shared" si="21"/>
        <v>-</v>
      </c>
    </row>
    <row r="1409" spans="11:11" x14ac:dyDescent="0.25">
      <c r="K1409" s="51" t="str">
        <f t="shared" si="21"/>
        <v>-</v>
      </c>
    </row>
    <row r="1410" spans="11:11" x14ac:dyDescent="0.25">
      <c r="K1410" s="51" t="str">
        <f t="shared" si="21"/>
        <v>-</v>
      </c>
    </row>
    <row r="1411" spans="11:11" x14ac:dyDescent="0.25">
      <c r="K1411" s="51" t="str">
        <f t="shared" si="21"/>
        <v>-</v>
      </c>
    </row>
    <row r="1412" spans="11:11" x14ac:dyDescent="0.25">
      <c r="K1412" s="51" t="str">
        <f t="shared" si="21"/>
        <v>-</v>
      </c>
    </row>
    <row r="1413" spans="11:11" x14ac:dyDescent="0.25">
      <c r="K1413" s="51" t="str">
        <f t="shared" si="21"/>
        <v>-</v>
      </c>
    </row>
    <row r="1414" spans="11:11" x14ac:dyDescent="0.25">
      <c r="K1414" s="51" t="str">
        <f t="shared" si="21"/>
        <v>-</v>
      </c>
    </row>
    <row r="1415" spans="11:11" x14ac:dyDescent="0.25">
      <c r="K1415" s="51" t="str">
        <f t="shared" si="21"/>
        <v>-</v>
      </c>
    </row>
    <row r="1416" spans="11:11" x14ac:dyDescent="0.25">
      <c r="K1416" s="51" t="str">
        <f t="shared" si="21"/>
        <v>-</v>
      </c>
    </row>
    <row r="1417" spans="11:11" x14ac:dyDescent="0.25">
      <c r="K1417" s="51" t="str">
        <f t="shared" si="21"/>
        <v>-</v>
      </c>
    </row>
    <row r="1418" spans="11:11" x14ac:dyDescent="0.25">
      <c r="K1418" s="51" t="str">
        <f t="shared" si="21"/>
        <v>-</v>
      </c>
    </row>
    <row r="1419" spans="11:11" x14ac:dyDescent="0.25">
      <c r="K1419" s="51" t="str">
        <f t="shared" si="21"/>
        <v>-</v>
      </c>
    </row>
    <row r="1420" spans="11:11" x14ac:dyDescent="0.25">
      <c r="K1420" s="51" t="str">
        <f t="shared" si="21"/>
        <v>-</v>
      </c>
    </row>
    <row r="1421" spans="11:11" x14ac:dyDescent="0.25">
      <c r="K1421" s="51" t="str">
        <f t="shared" ref="K1421:K1484" si="22">CONCATENATE(I1421,"-",J1421)</f>
        <v>-</v>
      </c>
    </row>
    <row r="1422" spans="11:11" x14ac:dyDescent="0.25">
      <c r="K1422" s="51" t="str">
        <f t="shared" si="22"/>
        <v>-</v>
      </c>
    </row>
    <row r="1423" spans="11:11" x14ac:dyDescent="0.25">
      <c r="K1423" s="51" t="str">
        <f t="shared" si="22"/>
        <v>-</v>
      </c>
    </row>
    <row r="1424" spans="11:11" x14ac:dyDescent="0.25">
      <c r="K1424" s="51" t="str">
        <f t="shared" si="22"/>
        <v>-</v>
      </c>
    </row>
    <row r="1425" spans="11:11" x14ac:dyDescent="0.25">
      <c r="K1425" s="51" t="str">
        <f t="shared" si="22"/>
        <v>-</v>
      </c>
    </row>
    <row r="1426" spans="11:11" x14ac:dyDescent="0.25">
      <c r="K1426" s="51" t="str">
        <f t="shared" si="22"/>
        <v>-</v>
      </c>
    </row>
    <row r="1427" spans="11:11" x14ac:dyDescent="0.25">
      <c r="K1427" s="51" t="str">
        <f t="shared" si="22"/>
        <v>-</v>
      </c>
    </row>
    <row r="1428" spans="11:11" x14ac:dyDescent="0.25">
      <c r="K1428" s="51" t="str">
        <f t="shared" si="22"/>
        <v>-</v>
      </c>
    </row>
    <row r="1429" spans="11:11" x14ac:dyDescent="0.25">
      <c r="K1429" s="51" t="str">
        <f t="shared" si="22"/>
        <v>-</v>
      </c>
    </row>
    <row r="1430" spans="11:11" x14ac:dyDescent="0.25">
      <c r="K1430" s="51" t="str">
        <f t="shared" si="22"/>
        <v>-</v>
      </c>
    </row>
    <row r="1431" spans="11:11" x14ac:dyDescent="0.25">
      <c r="K1431" s="51" t="str">
        <f t="shared" si="22"/>
        <v>-</v>
      </c>
    </row>
    <row r="1432" spans="11:11" x14ac:dyDescent="0.25">
      <c r="K1432" s="51" t="str">
        <f t="shared" si="22"/>
        <v>-</v>
      </c>
    </row>
    <row r="1433" spans="11:11" x14ac:dyDescent="0.25">
      <c r="K1433" s="51" t="str">
        <f t="shared" si="22"/>
        <v>-</v>
      </c>
    </row>
    <row r="1434" spans="11:11" x14ac:dyDescent="0.25">
      <c r="K1434" s="51" t="str">
        <f t="shared" si="22"/>
        <v>-</v>
      </c>
    </row>
    <row r="1435" spans="11:11" x14ac:dyDescent="0.25">
      <c r="K1435" s="51" t="str">
        <f t="shared" si="22"/>
        <v>-</v>
      </c>
    </row>
    <row r="1436" spans="11:11" x14ac:dyDescent="0.25">
      <c r="K1436" s="51" t="str">
        <f t="shared" si="22"/>
        <v>-</v>
      </c>
    </row>
    <row r="1437" spans="11:11" x14ac:dyDescent="0.25">
      <c r="K1437" s="51" t="str">
        <f t="shared" si="22"/>
        <v>-</v>
      </c>
    </row>
    <row r="1438" spans="11:11" x14ac:dyDescent="0.25">
      <c r="K1438" s="51" t="str">
        <f t="shared" si="22"/>
        <v>-</v>
      </c>
    </row>
    <row r="1439" spans="11:11" x14ac:dyDescent="0.25">
      <c r="K1439" s="51" t="str">
        <f t="shared" si="22"/>
        <v>-</v>
      </c>
    </row>
    <row r="1440" spans="11:11" x14ac:dyDescent="0.25">
      <c r="K1440" s="51" t="str">
        <f t="shared" si="22"/>
        <v>-</v>
      </c>
    </row>
    <row r="1441" spans="11:11" x14ac:dyDescent="0.25">
      <c r="K1441" s="51" t="str">
        <f t="shared" si="22"/>
        <v>-</v>
      </c>
    </row>
    <row r="1442" spans="11:11" x14ac:dyDescent="0.25">
      <c r="K1442" s="51" t="str">
        <f t="shared" si="22"/>
        <v>-</v>
      </c>
    </row>
    <row r="1443" spans="11:11" x14ac:dyDescent="0.25">
      <c r="K1443" s="51" t="str">
        <f t="shared" si="22"/>
        <v>-</v>
      </c>
    </row>
    <row r="1444" spans="11:11" x14ac:dyDescent="0.25">
      <c r="K1444" s="51" t="str">
        <f t="shared" si="22"/>
        <v>-</v>
      </c>
    </row>
    <row r="1445" spans="11:11" x14ac:dyDescent="0.25">
      <c r="K1445" s="51" t="str">
        <f t="shared" si="22"/>
        <v>-</v>
      </c>
    </row>
    <row r="1446" spans="11:11" x14ac:dyDescent="0.25">
      <c r="K1446" s="51" t="str">
        <f t="shared" si="22"/>
        <v>-</v>
      </c>
    </row>
    <row r="1447" spans="11:11" x14ac:dyDescent="0.25">
      <c r="K1447" s="51" t="str">
        <f t="shared" si="22"/>
        <v>-</v>
      </c>
    </row>
    <row r="1448" spans="11:11" x14ac:dyDescent="0.25">
      <c r="K1448" s="51" t="str">
        <f t="shared" si="22"/>
        <v>-</v>
      </c>
    </row>
    <row r="1449" spans="11:11" x14ac:dyDescent="0.25">
      <c r="K1449" s="51" t="str">
        <f t="shared" si="22"/>
        <v>-</v>
      </c>
    </row>
    <row r="1450" spans="11:11" x14ac:dyDescent="0.25">
      <c r="K1450" s="51" t="str">
        <f t="shared" si="22"/>
        <v>-</v>
      </c>
    </row>
    <row r="1451" spans="11:11" x14ac:dyDescent="0.25">
      <c r="K1451" s="51" t="str">
        <f t="shared" si="22"/>
        <v>-</v>
      </c>
    </row>
    <row r="1452" spans="11:11" x14ac:dyDescent="0.25">
      <c r="K1452" s="51" t="str">
        <f t="shared" si="22"/>
        <v>-</v>
      </c>
    </row>
    <row r="1453" spans="11:11" x14ac:dyDescent="0.25">
      <c r="K1453" s="51" t="str">
        <f t="shared" si="22"/>
        <v>-</v>
      </c>
    </row>
    <row r="1454" spans="11:11" x14ac:dyDescent="0.25">
      <c r="K1454" s="51" t="str">
        <f t="shared" si="22"/>
        <v>-</v>
      </c>
    </row>
    <row r="1455" spans="11:11" x14ac:dyDescent="0.25">
      <c r="K1455" s="51" t="str">
        <f t="shared" si="22"/>
        <v>-</v>
      </c>
    </row>
    <row r="1456" spans="11:11" x14ac:dyDescent="0.25">
      <c r="K1456" s="51" t="str">
        <f t="shared" si="22"/>
        <v>-</v>
      </c>
    </row>
    <row r="1457" spans="11:11" x14ac:dyDescent="0.25">
      <c r="K1457" s="51" t="str">
        <f t="shared" si="22"/>
        <v>-</v>
      </c>
    </row>
    <row r="1458" spans="11:11" x14ac:dyDescent="0.25">
      <c r="K1458" s="51" t="str">
        <f t="shared" si="22"/>
        <v>-</v>
      </c>
    </row>
    <row r="1459" spans="11:11" x14ac:dyDescent="0.25">
      <c r="K1459" s="51" t="str">
        <f t="shared" si="22"/>
        <v>-</v>
      </c>
    </row>
    <row r="1460" spans="11:11" x14ac:dyDescent="0.25">
      <c r="K1460" s="51" t="str">
        <f t="shared" si="22"/>
        <v>-</v>
      </c>
    </row>
    <row r="1461" spans="11:11" x14ac:dyDescent="0.25">
      <c r="K1461" s="51" t="str">
        <f t="shared" si="22"/>
        <v>-</v>
      </c>
    </row>
    <row r="1462" spans="11:11" x14ac:dyDescent="0.25">
      <c r="K1462" s="51" t="str">
        <f t="shared" si="22"/>
        <v>-</v>
      </c>
    </row>
    <row r="1463" spans="11:11" x14ac:dyDescent="0.25">
      <c r="K1463" s="51" t="str">
        <f t="shared" si="22"/>
        <v>-</v>
      </c>
    </row>
    <row r="1464" spans="11:11" x14ac:dyDescent="0.25">
      <c r="K1464" s="51" t="str">
        <f t="shared" si="22"/>
        <v>-</v>
      </c>
    </row>
    <row r="1465" spans="11:11" x14ac:dyDescent="0.25">
      <c r="K1465" s="51" t="str">
        <f t="shared" si="22"/>
        <v>-</v>
      </c>
    </row>
    <row r="1466" spans="11:11" x14ac:dyDescent="0.25">
      <c r="K1466" s="51" t="str">
        <f t="shared" si="22"/>
        <v>-</v>
      </c>
    </row>
    <row r="1467" spans="11:11" x14ac:dyDescent="0.25">
      <c r="K1467" s="51" t="str">
        <f t="shared" si="22"/>
        <v>-</v>
      </c>
    </row>
    <row r="1468" spans="11:11" x14ac:dyDescent="0.25">
      <c r="K1468" s="51" t="str">
        <f t="shared" si="22"/>
        <v>-</v>
      </c>
    </row>
    <row r="1469" spans="11:11" x14ac:dyDescent="0.25">
      <c r="K1469" s="51" t="str">
        <f t="shared" si="22"/>
        <v>-</v>
      </c>
    </row>
    <row r="1470" spans="11:11" x14ac:dyDescent="0.25">
      <c r="K1470" s="51" t="str">
        <f t="shared" si="22"/>
        <v>-</v>
      </c>
    </row>
    <row r="1471" spans="11:11" x14ac:dyDescent="0.25">
      <c r="K1471" s="51" t="str">
        <f t="shared" si="22"/>
        <v>-</v>
      </c>
    </row>
    <row r="1472" spans="11:11" x14ac:dyDescent="0.25">
      <c r="K1472" s="51" t="str">
        <f t="shared" si="22"/>
        <v>-</v>
      </c>
    </row>
    <row r="1473" spans="11:11" x14ac:dyDescent="0.25">
      <c r="K1473" s="51" t="str">
        <f t="shared" si="22"/>
        <v>-</v>
      </c>
    </row>
    <row r="1474" spans="11:11" x14ac:dyDescent="0.25">
      <c r="K1474" s="51" t="str">
        <f t="shared" si="22"/>
        <v>-</v>
      </c>
    </row>
    <row r="1475" spans="11:11" x14ac:dyDescent="0.25">
      <c r="K1475" s="51" t="str">
        <f t="shared" si="22"/>
        <v>-</v>
      </c>
    </row>
    <row r="1476" spans="11:11" x14ac:dyDescent="0.25">
      <c r="K1476" s="51" t="str">
        <f t="shared" si="22"/>
        <v>-</v>
      </c>
    </row>
    <row r="1477" spans="11:11" x14ac:dyDescent="0.25">
      <c r="K1477" s="51" t="str">
        <f t="shared" si="22"/>
        <v>-</v>
      </c>
    </row>
    <row r="1478" spans="11:11" x14ac:dyDescent="0.25">
      <c r="K1478" s="51" t="str">
        <f t="shared" si="22"/>
        <v>-</v>
      </c>
    </row>
    <row r="1479" spans="11:11" x14ac:dyDescent="0.25">
      <c r="K1479" s="51" t="str">
        <f t="shared" si="22"/>
        <v>-</v>
      </c>
    </row>
    <row r="1480" spans="11:11" x14ac:dyDescent="0.25">
      <c r="K1480" s="51" t="str">
        <f t="shared" si="22"/>
        <v>-</v>
      </c>
    </row>
    <row r="1481" spans="11:11" x14ac:dyDescent="0.25">
      <c r="K1481" s="51" t="str">
        <f t="shared" si="22"/>
        <v>-</v>
      </c>
    </row>
    <row r="1482" spans="11:11" x14ac:dyDescent="0.25">
      <c r="K1482" s="51" t="str">
        <f t="shared" si="22"/>
        <v>-</v>
      </c>
    </row>
    <row r="1483" spans="11:11" x14ac:dyDescent="0.25">
      <c r="K1483" s="51" t="str">
        <f t="shared" si="22"/>
        <v>-</v>
      </c>
    </row>
    <row r="1484" spans="11:11" x14ac:dyDescent="0.25">
      <c r="K1484" s="51" t="str">
        <f t="shared" si="22"/>
        <v>-</v>
      </c>
    </row>
    <row r="1485" spans="11:11" x14ac:dyDescent="0.25">
      <c r="K1485" s="51" t="str">
        <f t="shared" ref="K1485:K1548" si="23">CONCATENATE(I1485,"-",J1485)</f>
        <v>-</v>
      </c>
    </row>
    <row r="1486" spans="11:11" x14ac:dyDescent="0.25">
      <c r="K1486" s="51" t="str">
        <f t="shared" si="23"/>
        <v>-</v>
      </c>
    </row>
    <row r="1487" spans="11:11" x14ac:dyDescent="0.25">
      <c r="K1487" s="51" t="str">
        <f t="shared" si="23"/>
        <v>-</v>
      </c>
    </row>
    <row r="1488" spans="11:11" x14ac:dyDescent="0.25">
      <c r="K1488" s="51" t="str">
        <f t="shared" si="23"/>
        <v>-</v>
      </c>
    </row>
    <row r="1489" spans="11:11" x14ac:dyDescent="0.25">
      <c r="K1489" s="51" t="str">
        <f t="shared" si="23"/>
        <v>-</v>
      </c>
    </row>
    <row r="1490" spans="11:11" x14ac:dyDescent="0.25">
      <c r="K1490" s="51" t="str">
        <f t="shared" si="23"/>
        <v>-</v>
      </c>
    </row>
    <row r="1491" spans="11:11" x14ac:dyDescent="0.25">
      <c r="K1491" s="51" t="str">
        <f t="shared" si="23"/>
        <v>-</v>
      </c>
    </row>
    <row r="1492" spans="11:11" x14ac:dyDescent="0.25">
      <c r="K1492" s="51" t="str">
        <f t="shared" si="23"/>
        <v>-</v>
      </c>
    </row>
    <row r="1493" spans="11:11" x14ac:dyDescent="0.25">
      <c r="K1493" s="51" t="str">
        <f t="shared" si="23"/>
        <v>-</v>
      </c>
    </row>
    <row r="1494" spans="11:11" x14ac:dyDescent="0.25">
      <c r="K1494" s="51" t="str">
        <f t="shared" si="23"/>
        <v>-</v>
      </c>
    </row>
    <row r="1495" spans="11:11" x14ac:dyDescent="0.25">
      <c r="K1495" s="51" t="str">
        <f t="shared" si="23"/>
        <v>-</v>
      </c>
    </row>
    <row r="1496" spans="11:11" x14ac:dyDescent="0.25">
      <c r="K1496" s="51" t="str">
        <f t="shared" si="23"/>
        <v>-</v>
      </c>
    </row>
    <row r="1497" spans="11:11" x14ac:dyDescent="0.25">
      <c r="K1497" s="51" t="str">
        <f t="shared" si="23"/>
        <v>-</v>
      </c>
    </row>
    <row r="1498" spans="11:11" x14ac:dyDescent="0.25">
      <c r="K1498" s="51" t="str">
        <f t="shared" si="23"/>
        <v>-</v>
      </c>
    </row>
    <row r="1499" spans="11:11" x14ac:dyDescent="0.25">
      <c r="K1499" s="51" t="str">
        <f t="shared" si="23"/>
        <v>-</v>
      </c>
    </row>
    <row r="1500" spans="11:11" x14ac:dyDescent="0.25">
      <c r="K1500" s="51" t="str">
        <f t="shared" si="23"/>
        <v>-</v>
      </c>
    </row>
    <row r="1501" spans="11:11" x14ac:dyDescent="0.25">
      <c r="K1501" s="51" t="str">
        <f t="shared" si="23"/>
        <v>-</v>
      </c>
    </row>
    <row r="1502" spans="11:11" x14ac:dyDescent="0.25">
      <c r="K1502" s="51" t="str">
        <f t="shared" si="23"/>
        <v>-</v>
      </c>
    </row>
    <row r="1503" spans="11:11" x14ac:dyDescent="0.25">
      <c r="K1503" s="51" t="str">
        <f t="shared" si="23"/>
        <v>-</v>
      </c>
    </row>
    <row r="1504" spans="11:11" x14ac:dyDescent="0.25">
      <c r="K1504" s="51" t="str">
        <f t="shared" si="23"/>
        <v>-</v>
      </c>
    </row>
    <row r="1505" spans="11:11" x14ac:dyDescent="0.25">
      <c r="K1505" s="51" t="str">
        <f t="shared" si="23"/>
        <v>-</v>
      </c>
    </row>
    <row r="1506" spans="11:11" x14ac:dyDescent="0.25">
      <c r="K1506" s="51" t="str">
        <f t="shared" si="23"/>
        <v>-</v>
      </c>
    </row>
    <row r="1507" spans="11:11" x14ac:dyDescent="0.25">
      <c r="K1507" s="51" t="str">
        <f t="shared" si="23"/>
        <v>-</v>
      </c>
    </row>
    <row r="1508" spans="11:11" x14ac:dyDescent="0.25">
      <c r="K1508" s="51" t="str">
        <f t="shared" si="23"/>
        <v>-</v>
      </c>
    </row>
    <row r="1509" spans="11:11" x14ac:dyDescent="0.25">
      <c r="K1509" s="51" t="str">
        <f t="shared" si="23"/>
        <v>-</v>
      </c>
    </row>
    <row r="1510" spans="11:11" x14ac:dyDescent="0.25">
      <c r="K1510" s="51" t="str">
        <f t="shared" si="23"/>
        <v>-</v>
      </c>
    </row>
    <row r="1511" spans="11:11" x14ac:dyDescent="0.25">
      <c r="K1511" s="51" t="str">
        <f t="shared" si="23"/>
        <v>-</v>
      </c>
    </row>
    <row r="1512" spans="11:11" x14ac:dyDescent="0.25">
      <c r="K1512" s="51" t="str">
        <f t="shared" si="23"/>
        <v>-</v>
      </c>
    </row>
    <row r="1513" spans="11:11" x14ac:dyDescent="0.25">
      <c r="K1513" s="51" t="str">
        <f t="shared" si="23"/>
        <v>-</v>
      </c>
    </row>
    <row r="1514" spans="11:11" x14ac:dyDescent="0.25">
      <c r="K1514" s="51" t="str">
        <f t="shared" si="23"/>
        <v>-</v>
      </c>
    </row>
    <row r="1515" spans="11:11" x14ac:dyDescent="0.25">
      <c r="K1515" s="51" t="str">
        <f t="shared" si="23"/>
        <v>-</v>
      </c>
    </row>
    <row r="1516" spans="11:11" x14ac:dyDescent="0.25">
      <c r="K1516" s="51" t="str">
        <f t="shared" si="23"/>
        <v>-</v>
      </c>
    </row>
    <row r="1517" spans="11:11" x14ac:dyDescent="0.25">
      <c r="K1517" s="51" t="str">
        <f t="shared" si="23"/>
        <v>-</v>
      </c>
    </row>
    <row r="1518" spans="11:11" x14ac:dyDescent="0.25">
      <c r="K1518" s="51" t="str">
        <f t="shared" si="23"/>
        <v>-</v>
      </c>
    </row>
    <row r="1519" spans="11:11" x14ac:dyDescent="0.25">
      <c r="K1519" s="51" t="str">
        <f t="shared" si="23"/>
        <v>-</v>
      </c>
    </row>
    <row r="1520" spans="11:11" x14ac:dyDescent="0.25">
      <c r="K1520" s="51" t="str">
        <f t="shared" si="23"/>
        <v>-</v>
      </c>
    </row>
    <row r="1521" spans="11:11" x14ac:dyDescent="0.25">
      <c r="K1521" s="51" t="str">
        <f t="shared" si="23"/>
        <v>-</v>
      </c>
    </row>
    <row r="1522" spans="11:11" x14ac:dyDescent="0.25">
      <c r="K1522" s="51" t="str">
        <f t="shared" si="23"/>
        <v>-</v>
      </c>
    </row>
    <row r="1523" spans="11:11" x14ac:dyDescent="0.25">
      <c r="K1523" s="51" t="str">
        <f t="shared" si="23"/>
        <v>-</v>
      </c>
    </row>
    <row r="1524" spans="11:11" x14ac:dyDescent="0.25">
      <c r="K1524" s="51" t="str">
        <f t="shared" si="23"/>
        <v>-</v>
      </c>
    </row>
    <row r="1525" spans="11:11" x14ac:dyDescent="0.25">
      <c r="K1525" s="51" t="str">
        <f t="shared" si="23"/>
        <v>-</v>
      </c>
    </row>
    <row r="1526" spans="11:11" x14ac:dyDescent="0.25">
      <c r="K1526" s="51" t="str">
        <f t="shared" si="23"/>
        <v>-</v>
      </c>
    </row>
    <row r="1527" spans="11:11" x14ac:dyDescent="0.25">
      <c r="K1527" s="51" t="str">
        <f t="shared" si="23"/>
        <v>-</v>
      </c>
    </row>
    <row r="1528" spans="11:11" x14ac:dyDescent="0.25">
      <c r="K1528" s="51" t="str">
        <f t="shared" si="23"/>
        <v>-</v>
      </c>
    </row>
    <row r="1529" spans="11:11" x14ac:dyDescent="0.25">
      <c r="K1529" s="51" t="str">
        <f t="shared" si="23"/>
        <v>-</v>
      </c>
    </row>
    <row r="1530" spans="11:11" x14ac:dyDescent="0.25">
      <c r="K1530" s="51" t="str">
        <f t="shared" si="23"/>
        <v>-</v>
      </c>
    </row>
    <row r="1531" spans="11:11" x14ac:dyDescent="0.25">
      <c r="K1531" s="51" t="str">
        <f t="shared" si="23"/>
        <v>-</v>
      </c>
    </row>
    <row r="1532" spans="11:11" x14ac:dyDescent="0.25">
      <c r="K1532" s="51" t="str">
        <f t="shared" si="23"/>
        <v>-</v>
      </c>
    </row>
    <row r="1533" spans="11:11" x14ac:dyDescent="0.25">
      <c r="K1533" s="51" t="str">
        <f t="shared" si="23"/>
        <v>-</v>
      </c>
    </row>
    <row r="1534" spans="11:11" x14ac:dyDescent="0.25">
      <c r="K1534" s="51" t="str">
        <f t="shared" si="23"/>
        <v>-</v>
      </c>
    </row>
    <row r="1535" spans="11:11" x14ac:dyDescent="0.25">
      <c r="K1535" s="51" t="str">
        <f t="shared" si="23"/>
        <v>-</v>
      </c>
    </row>
    <row r="1536" spans="11:11" x14ac:dyDescent="0.25">
      <c r="K1536" s="51" t="str">
        <f t="shared" si="23"/>
        <v>-</v>
      </c>
    </row>
    <row r="1537" spans="11:11" x14ac:dyDescent="0.25">
      <c r="K1537" s="51" t="str">
        <f t="shared" si="23"/>
        <v>-</v>
      </c>
    </row>
    <row r="1538" spans="11:11" x14ac:dyDescent="0.25">
      <c r="K1538" s="51" t="str">
        <f t="shared" si="23"/>
        <v>-</v>
      </c>
    </row>
    <row r="1539" spans="11:11" x14ac:dyDescent="0.25">
      <c r="K1539" s="51" t="str">
        <f t="shared" si="23"/>
        <v>-</v>
      </c>
    </row>
    <row r="1540" spans="11:11" x14ac:dyDescent="0.25">
      <c r="K1540" s="51" t="str">
        <f t="shared" si="23"/>
        <v>-</v>
      </c>
    </row>
    <row r="1541" spans="11:11" x14ac:dyDescent="0.25">
      <c r="K1541" s="51" t="str">
        <f t="shared" si="23"/>
        <v>-</v>
      </c>
    </row>
    <row r="1542" spans="11:11" x14ac:dyDescent="0.25">
      <c r="K1542" s="51" t="str">
        <f t="shared" si="23"/>
        <v>-</v>
      </c>
    </row>
    <row r="1543" spans="11:11" x14ac:dyDescent="0.25">
      <c r="K1543" s="51" t="str">
        <f t="shared" si="23"/>
        <v>-</v>
      </c>
    </row>
    <row r="1544" spans="11:11" x14ac:dyDescent="0.25">
      <c r="K1544" s="51" t="str">
        <f t="shared" si="23"/>
        <v>-</v>
      </c>
    </row>
    <row r="1545" spans="11:11" x14ac:dyDescent="0.25">
      <c r="K1545" s="51" t="str">
        <f t="shared" si="23"/>
        <v>-</v>
      </c>
    </row>
    <row r="1546" spans="11:11" x14ac:dyDescent="0.25">
      <c r="K1546" s="51" t="str">
        <f t="shared" si="23"/>
        <v>-</v>
      </c>
    </row>
    <row r="1547" spans="11:11" x14ac:dyDescent="0.25">
      <c r="K1547" s="51" t="str">
        <f t="shared" si="23"/>
        <v>-</v>
      </c>
    </row>
    <row r="1548" spans="11:11" x14ac:dyDescent="0.25">
      <c r="K1548" s="51" t="str">
        <f t="shared" si="23"/>
        <v>-</v>
      </c>
    </row>
    <row r="1549" spans="11:11" x14ac:dyDescent="0.25">
      <c r="K1549" s="51" t="str">
        <f t="shared" ref="K1549:K1612" si="24">CONCATENATE(I1549,"-",J1549)</f>
        <v>-</v>
      </c>
    </row>
    <row r="1550" spans="11:11" x14ac:dyDescent="0.25">
      <c r="K1550" s="51" t="str">
        <f t="shared" si="24"/>
        <v>-</v>
      </c>
    </row>
    <row r="1551" spans="11:11" x14ac:dyDescent="0.25">
      <c r="K1551" s="51" t="str">
        <f t="shared" si="24"/>
        <v>-</v>
      </c>
    </row>
    <row r="1552" spans="11:11" x14ac:dyDescent="0.25">
      <c r="K1552" s="51" t="str">
        <f t="shared" si="24"/>
        <v>-</v>
      </c>
    </row>
    <row r="1553" spans="11:11" x14ac:dyDescent="0.25">
      <c r="K1553" s="51" t="str">
        <f t="shared" si="24"/>
        <v>-</v>
      </c>
    </row>
    <row r="1554" spans="11:11" x14ac:dyDescent="0.25">
      <c r="K1554" s="51" t="str">
        <f t="shared" si="24"/>
        <v>-</v>
      </c>
    </row>
    <row r="1555" spans="11:11" x14ac:dyDescent="0.25">
      <c r="K1555" s="51" t="str">
        <f t="shared" si="24"/>
        <v>-</v>
      </c>
    </row>
    <row r="1556" spans="11:11" x14ac:dyDescent="0.25">
      <c r="K1556" s="51" t="str">
        <f t="shared" si="24"/>
        <v>-</v>
      </c>
    </row>
    <row r="1557" spans="11:11" x14ac:dyDescent="0.25">
      <c r="K1557" s="51" t="str">
        <f t="shared" si="24"/>
        <v>-</v>
      </c>
    </row>
    <row r="1558" spans="11:11" x14ac:dyDescent="0.25">
      <c r="K1558" s="51" t="str">
        <f t="shared" si="24"/>
        <v>-</v>
      </c>
    </row>
    <row r="1559" spans="11:11" x14ac:dyDescent="0.25">
      <c r="K1559" s="51" t="str">
        <f t="shared" si="24"/>
        <v>-</v>
      </c>
    </row>
    <row r="1560" spans="11:11" x14ac:dyDescent="0.25">
      <c r="K1560" s="51" t="str">
        <f t="shared" si="24"/>
        <v>-</v>
      </c>
    </row>
    <row r="1561" spans="11:11" x14ac:dyDescent="0.25">
      <c r="K1561" s="51" t="str">
        <f t="shared" si="24"/>
        <v>-</v>
      </c>
    </row>
    <row r="1562" spans="11:11" x14ac:dyDescent="0.25">
      <c r="K1562" s="51" t="str">
        <f t="shared" si="24"/>
        <v>-</v>
      </c>
    </row>
    <row r="1563" spans="11:11" x14ac:dyDescent="0.25">
      <c r="K1563" s="51" t="str">
        <f t="shared" si="24"/>
        <v>-</v>
      </c>
    </row>
    <row r="1564" spans="11:11" x14ac:dyDescent="0.25">
      <c r="K1564" s="51" t="str">
        <f t="shared" si="24"/>
        <v>-</v>
      </c>
    </row>
    <row r="1565" spans="11:11" x14ac:dyDescent="0.25">
      <c r="K1565" s="51" t="str">
        <f t="shared" si="24"/>
        <v>-</v>
      </c>
    </row>
    <row r="1566" spans="11:11" x14ac:dyDescent="0.25">
      <c r="K1566" s="51" t="str">
        <f t="shared" si="24"/>
        <v>-</v>
      </c>
    </row>
    <row r="1567" spans="11:11" x14ac:dyDescent="0.25">
      <c r="K1567" s="51" t="str">
        <f t="shared" si="24"/>
        <v>-</v>
      </c>
    </row>
    <row r="1568" spans="11:11" x14ac:dyDescent="0.25">
      <c r="K1568" s="51" t="str">
        <f t="shared" si="24"/>
        <v>-</v>
      </c>
    </row>
    <row r="1569" spans="11:11" x14ac:dyDescent="0.25">
      <c r="K1569" s="51" t="str">
        <f t="shared" si="24"/>
        <v>-</v>
      </c>
    </row>
    <row r="1570" spans="11:11" x14ac:dyDescent="0.25">
      <c r="K1570" s="51" t="str">
        <f t="shared" si="24"/>
        <v>-</v>
      </c>
    </row>
    <row r="1571" spans="11:11" x14ac:dyDescent="0.25">
      <c r="K1571" s="51" t="str">
        <f t="shared" si="24"/>
        <v>-</v>
      </c>
    </row>
    <row r="1572" spans="11:11" x14ac:dyDescent="0.25">
      <c r="K1572" s="51" t="str">
        <f t="shared" si="24"/>
        <v>-</v>
      </c>
    </row>
    <row r="1573" spans="11:11" x14ac:dyDescent="0.25">
      <c r="K1573" s="51" t="str">
        <f t="shared" si="24"/>
        <v>-</v>
      </c>
    </row>
    <row r="1574" spans="11:11" x14ac:dyDescent="0.25">
      <c r="K1574" s="51" t="str">
        <f t="shared" si="24"/>
        <v>-</v>
      </c>
    </row>
    <row r="1575" spans="11:11" x14ac:dyDescent="0.25">
      <c r="K1575" s="51" t="str">
        <f t="shared" si="24"/>
        <v>-</v>
      </c>
    </row>
    <row r="1576" spans="11:11" x14ac:dyDescent="0.25">
      <c r="K1576" s="51" t="str">
        <f t="shared" si="24"/>
        <v>-</v>
      </c>
    </row>
    <row r="1577" spans="11:11" x14ac:dyDescent="0.25">
      <c r="K1577" s="51" t="str">
        <f t="shared" si="24"/>
        <v>-</v>
      </c>
    </row>
    <row r="1578" spans="11:11" x14ac:dyDescent="0.25">
      <c r="K1578" s="51" t="str">
        <f t="shared" si="24"/>
        <v>-</v>
      </c>
    </row>
    <row r="1579" spans="11:11" x14ac:dyDescent="0.25">
      <c r="K1579" s="51" t="str">
        <f t="shared" si="24"/>
        <v>-</v>
      </c>
    </row>
    <row r="1580" spans="11:11" x14ac:dyDescent="0.25">
      <c r="K1580" s="51" t="str">
        <f t="shared" si="24"/>
        <v>-</v>
      </c>
    </row>
    <row r="1581" spans="11:11" x14ac:dyDescent="0.25">
      <c r="K1581" s="51" t="str">
        <f t="shared" si="24"/>
        <v>-</v>
      </c>
    </row>
    <row r="1582" spans="11:11" x14ac:dyDescent="0.25">
      <c r="K1582" s="51" t="str">
        <f t="shared" si="24"/>
        <v>-</v>
      </c>
    </row>
    <row r="1583" spans="11:11" x14ac:dyDescent="0.25">
      <c r="K1583" s="51" t="str">
        <f t="shared" si="24"/>
        <v>-</v>
      </c>
    </row>
    <row r="1584" spans="11:11" x14ac:dyDescent="0.25">
      <c r="K1584" s="51" t="str">
        <f t="shared" si="24"/>
        <v>-</v>
      </c>
    </row>
    <row r="1585" spans="11:11" x14ac:dyDescent="0.25">
      <c r="K1585" s="51" t="str">
        <f t="shared" si="24"/>
        <v>-</v>
      </c>
    </row>
    <row r="1586" spans="11:11" x14ac:dyDescent="0.25">
      <c r="K1586" s="51" t="str">
        <f t="shared" si="24"/>
        <v>-</v>
      </c>
    </row>
    <row r="1587" spans="11:11" x14ac:dyDescent="0.25">
      <c r="K1587" s="51" t="str">
        <f t="shared" si="24"/>
        <v>-</v>
      </c>
    </row>
    <row r="1588" spans="11:11" x14ac:dyDescent="0.25">
      <c r="K1588" s="51" t="str">
        <f t="shared" si="24"/>
        <v>-</v>
      </c>
    </row>
    <row r="1589" spans="11:11" x14ac:dyDescent="0.25">
      <c r="K1589" s="51" t="str">
        <f t="shared" si="24"/>
        <v>-</v>
      </c>
    </row>
    <row r="1590" spans="11:11" x14ac:dyDescent="0.25">
      <c r="K1590" s="51" t="str">
        <f t="shared" si="24"/>
        <v>-</v>
      </c>
    </row>
    <row r="1591" spans="11:11" x14ac:dyDescent="0.25">
      <c r="K1591" s="51" t="str">
        <f t="shared" si="24"/>
        <v>-</v>
      </c>
    </row>
    <row r="1592" spans="11:11" x14ac:dyDescent="0.25">
      <c r="K1592" s="51" t="str">
        <f t="shared" si="24"/>
        <v>-</v>
      </c>
    </row>
    <row r="1593" spans="11:11" x14ac:dyDescent="0.25">
      <c r="K1593" s="51" t="str">
        <f t="shared" si="24"/>
        <v>-</v>
      </c>
    </row>
    <row r="1594" spans="11:11" x14ac:dyDescent="0.25">
      <c r="K1594" s="51" t="str">
        <f t="shared" si="24"/>
        <v>-</v>
      </c>
    </row>
    <row r="1595" spans="11:11" x14ac:dyDescent="0.25">
      <c r="K1595" s="51" t="str">
        <f t="shared" si="24"/>
        <v>-</v>
      </c>
    </row>
    <row r="1596" spans="11:11" x14ac:dyDescent="0.25">
      <c r="K1596" s="51" t="str">
        <f t="shared" si="24"/>
        <v>-</v>
      </c>
    </row>
    <row r="1597" spans="11:11" x14ac:dyDescent="0.25">
      <c r="K1597" s="51" t="str">
        <f t="shared" si="24"/>
        <v>-</v>
      </c>
    </row>
    <row r="1598" spans="11:11" x14ac:dyDescent="0.25">
      <c r="K1598" s="51" t="str">
        <f t="shared" si="24"/>
        <v>-</v>
      </c>
    </row>
    <row r="1599" spans="11:11" x14ac:dyDescent="0.25">
      <c r="K1599" s="51" t="str">
        <f t="shared" si="24"/>
        <v>-</v>
      </c>
    </row>
    <row r="1600" spans="11:11" x14ac:dyDescent="0.25">
      <c r="K1600" s="51" t="str">
        <f t="shared" si="24"/>
        <v>-</v>
      </c>
    </row>
    <row r="1601" spans="11:11" x14ac:dyDescent="0.25">
      <c r="K1601" s="51" t="str">
        <f t="shared" si="24"/>
        <v>-</v>
      </c>
    </row>
    <row r="1602" spans="11:11" x14ac:dyDescent="0.25">
      <c r="K1602" s="51" t="str">
        <f t="shared" si="24"/>
        <v>-</v>
      </c>
    </row>
    <row r="1603" spans="11:11" x14ac:dyDescent="0.25">
      <c r="K1603" s="51" t="str">
        <f t="shared" si="24"/>
        <v>-</v>
      </c>
    </row>
    <row r="1604" spans="11:11" x14ac:dyDescent="0.25">
      <c r="K1604" s="51" t="str">
        <f t="shared" si="24"/>
        <v>-</v>
      </c>
    </row>
    <row r="1605" spans="11:11" x14ac:dyDescent="0.25">
      <c r="K1605" s="51" t="str">
        <f t="shared" si="24"/>
        <v>-</v>
      </c>
    </row>
    <row r="1606" spans="11:11" x14ac:dyDescent="0.25">
      <c r="K1606" s="51" t="str">
        <f t="shared" si="24"/>
        <v>-</v>
      </c>
    </row>
    <row r="1607" spans="11:11" x14ac:dyDescent="0.25">
      <c r="K1607" s="51" t="str">
        <f t="shared" si="24"/>
        <v>-</v>
      </c>
    </row>
    <row r="1608" spans="11:11" x14ac:dyDescent="0.25">
      <c r="K1608" s="51" t="str">
        <f t="shared" si="24"/>
        <v>-</v>
      </c>
    </row>
    <row r="1609" spans="11:11" x14ac:dyDescent="0.25">
      <c r="K1609" s="51" t="str">
        <f t="shared" si="24"/>
        <v>-</v>
      </c>
    </row>
    <row r="1610" spans="11:11" x14ac:dyDescent="0.25">
      <c r="K1610" s="51" t="str">
        <f t="shared" si="24"/>
        <v>-</v>
      </c>
    </row>
    <row r="1611" spans="11:11" x14ac:dyDescent="0.25">
      <c r="K1611" s="51" t="str">
        <f t="shared" si="24"/>
        <v>-</v>
      </c>
    </row>
    <row r="1612" spans="11:11" x14ac:dyDescent="0.25">
      <c r="K1612" s="51" t="str">
        <f t="shared" si="24"/>
        <v>-</v>
      </c>
    </row>
    <row r="1613" spans="11:11" x14ac:dyDescent="0.25">
      <c r="K1613" s="51" t="str">
        <f t="shared" ref="K1613:K1661" si="25">CONCATENATE(I1613,"-",J1613)</f>
        <v>-</v>
      </c>
    </row>
    <row r="1614" spans="11:11" x14ac:dyDescent="0.25">
      <c r="K1614" s="51" t="str">
        <f t="shared" si="25"/>
        <v>-</v>
      </c>
    </row>
    <row r="1615" spans="11:11" x14ac:dyDescent="0.25">
      <c r="K1615" s="51" t="str">
        <f t="shared" si="25"/>
        <v>-</v>
      </c>
    </row>
    <row r="1616" spans="11:11" x14ac:dyDescent="0.25">
      <c r="K1616" s="51" t="str">
        <f t="shared" si="25"/>
        <v>-</v>
      </c>
    </row>
    <row r="1617" spans="11:11" x14ac:dyDescent="0.25">
      <c r="K1617" s="51" t="str">
        <f t="shared" si="25"/>
        <v>-</v>
      </c>
    </row>
    <row r="1618" spans="11:11" x14ac:dyDescent="0.25">
      <c r="K1618" s="51" t="str">
        <f t="shared" si="25"/>
        <v>-</v>
      </c>
    </row>
    <row r="1619" spans="11:11" x14ac:dyDescent="0.25">
      <c r="K1619" s="51" t="str">
        <f t="shared" si="25"/>
        <v>-</v>
      </c>
    </row>
    <row r="1620" spans="11:11" x14ac:dyDescent="0.25">
      <c r="K1620" s="51" t="str">
        <f t="shared" si="25"/>
        <v>-</v>
      </c>
    </row>
    <row r="1621" spans="11:11" x14ac:dyDescent="0.25">
      <c r="K1621" s="51" t="str">
        <f t="shared" si="25"/>
        <v>-</v>
      </c>
    </row>
    <row r="1622" spans="11:11" x14ac:dyDescent="0.25">
      <c r="K1622" s="51" t="str">
        <f t="shared" si="25"/>
        <v>-</v>
      </c>
    </row>
    <row r="1623" spans="11:11" x14ac:dyDescent="0.25">
      <c r="K1623" s="51" t="str">
        <f t="shared" si="25"/>
        <v>-</v>
      </c>
    </row>
    <row r="1624" spans="11:11" x14ac:dyDescent="0.25">
      <c r="K1624" s="51" t="str">
        <f t="shared" si="25"/>
        <v>-</v>
      </c>
    </row>
    <row r="1625" spans="11:11" x14ac:dyDescent="0.25">
      <c r="K1625" s="51" t="str">
        <f t="shared" si="25"/>
        <v>-</v>
      </c>
    </row>
    <row r="1626" spans="11:11" x14ac:dyDescent="0.25">
      <c r="K1626" s="51" t="str">
        <f t="shared" si="25"/>
        <v>-</v>
      </c>
    </row>
    <row r="1627" spans="11:11" x14ac:dyDescent="0.25">
      <c r="K1627" s="51" t="str">
        <f t="shared" si="25"/>
        <v>-</v>
      </c>
    </row>
    <row r="1628" spans="11:11" x14ac:dyDescent="0.25">
      <c r="K1628" s="51" t="str">
        <f t="shared" si="25"/>
        <v>-</v>
      </c>
    </row>
    <row r="1629" spans="11:11" x14ac:dyDescent="0.25">
      <c r="K1629" s="51" t="str">
        <f t="shared" si="25"/>
        <v>-</v>
      </c>
    </row>
    <row r="1630" spans="11:11" x14ac:dyDescent="0.25">
      <c r="K1630" s="51" t="str">
        <f t="shared" si="25"/>
        <v>-</v>
      </c>
    </row>
    <row r="1631" spans="11:11" x14ac:dyDescent="0.25">
      <c r="K1631" s="51" t="str">
        <f t="shared" si="25"/>
        <v>-</v>
      </c>
    </row>
    <row r="1632" spans="11:11" x14ac:dyDescent="0.25">
      <c r="K1632" s="51" t="str">
        <f t="shared" si="25"/>
        <v>-</v>
      </c>
    </row>
    <row r="1633" spans="11:11" x14ac:dyDescent="0.25">
      <c r="K1633" s="51" t="str">
        <f t="shared" si="25"/>
        <v>-</v>
      </c>
    </row>
    <row r="1634" spans="11:11" x14ac:dyDescent="0.25">
      <c r="K1634" s="51" t="str">
        <f t="shared" si="25"/>
        <v>-</v>
      </c>
    </row>
    <row r="1635" spans="11:11" x14ac:dyDescent="0.25">
      <c r="K1635" s="51" t="str">
        <f t="shared" si="25"/>
        <v>-</v>
      </c>
    </row>
    <row r="1636" spans="11:11" x14ac:dyDescent="0.25">
      <c r="K1636" s="51" t="str">
        <f t="shared" si="25"/>
        <v>-</v>
      </c>
    </row>
    <row r="1637" spans="11:11" x14ac:dyDescent="0.25">
      <c r="K1637" s="51" t="str">
        <f t="shared" si="25"/>
        <v>-</v>
      </c>
    </row>
    <row r="1638" spans="11:11" x14ac:dyDescent="0.25">
      <c r="K1638" s="51" t="str">
        <f t="shared" si="25"/>
        <v>-</v>
      </c>
    </row>
    <row r="1639" spans="11:11" x14ac:dyDescent="0.25">
      <c r="K1639" s="51" t="str">
        <f t="shared" si="25"/>
        <v>-</v>
      </c>
    </row>
    <row r="1640" spans="11:11" x14ac:dyDescent="0.25">
      <c r="K1640" s="51" t="str">
        <f t="shared" si="25"/>
        <v>-</v>
      </c>
    </row>
    <row r="1641" spans="11:11" x14ac:dyDescent="0.25">
      <c r="K1641" s="51" t="str">
        <f t="shared" si="25"/>
        <v>-</v>
      </c>
    </row>
    <row r="1642" spans="11:11" x14ac:dyDescent="0.25">
      <c r="K1642" s="51" t="str">
        <f t="shared" si="25"/>
        <v>-</v>
      </c>
    </row>
    <row r="1643" spans="11:11" x14ac:dyDescent="0.25">
      <c r="K1643" s="51" t="str">
        <f t="shared" si="25"/>
        <v>-</v>
      </c>
    </row>
    <row r="1644" spans="11:11" x14ac:dyDescent="0.25">
      <c r="K1644" s="51" t="str">
        <f t="shared" si="25"/>
        <v>-</v>
      </c>
    </row>
    <row r="1645" spans="11:11" x14ac:dyDescent="0.25">
      <c r="K1645" s="51" t="str">
        <f t="shared" si="25"/>
        <v>-</v>
      </c>
    </row>
    <row r="1646" spans="11:11" x14ac:dyDescent="0.25">
      <c r="K1646" s="51" t="str">
        <f t="shared" si="25"/>
        <v>-</v>
      </c>
    </row>
    <row r="1647" spans="11:11" x14ac:dyDescent="0.25">
      <c r="K1647" s="51" t="str">
        <f t="shared" si="25"/>
        <v>-</v>
      </c>
    </row>
    <row r="1648" spans="11:11" x14ac:dyDescent="0.25">
      <c r="K1648" s="51" t="str">
        <f t="shared" si="25"/>
        <v>-</v>
      </c>
    </row>
    <row r="1649" spans="11:11" x14ac:dyDescent="0.25">
      <c r="K1649" s="51" t="str">
        <f t="shared" si="25"/>
        <v>-</v>
      </c>
    </row>
    <row r="1650" spans="11:11" x14ac:dyDescent="0.25">
      <c r="K1650" s="51" t="str">
        <f t="shared" si="25"/>
        <v>-</v>
      </c>
    </row>
    <row r="1651" spans="11:11" x14ac:dyDescent="0.25">
      <c r="K1651" s="51" t="str">
        <f t="shared" si="25"/>
        <v>-</v>
      </c>
    </row>
    <row r="1652" spans="11:11" x14ac:dyDescent="0.25">
      <c r="K1652" s="51" t="str">
        <f t="shared" si="25"/>
        <v>-</v>
      </c>
    </row>
    <row r="1653" spans="11:11" x14ac:dyDescent="0.25">
      <c r="K1653" s="51" t="str">
        <f t="shared" si="25"/>
        <v>-</v>
      </c>
    </row>
    <row r="1654" spans="11:11" x14ac:dyDescent="0.25">
      <c r="K1654" s="51" t="str">
        <f t="shared" si="25"/>
        <v>-</v>
      </c>
    </row>
    <row r="1655" spans="11:11" x14ac:dyDescent="0.25">
      <c r="K1655" s="51" t="str">
        <f t="shared" si="25"/>
        <v>-</v>
      </c>
    </row>
    <row r="1656" spans="11:11" x14ac:dyDescent="0.25">
      <c r="K1656" s="51" t="str">
        <f t="shared" si="25"/>
        <v>-</v>
      </c>
    </row>
    <row r="1657" spans="11:11" x14ac:dyDescent="0.25">
      <c r="K1657" s="51" t="str">
        <f t="shared" si="25"/>
        <v>-</v>
      </c>
    </row>
    <row r="1658" spans="11:11" x14ac:dyDescent="0.25">
      <c r="K1658" s="51" t="str">
        <f t="shared" si="25"/>
        <v>-</v>
      </c>
    </row>
    <row r="1659" spans="11:11" x14ac:dyDescent="0.25">
      <c r="K1659" s="51" t="str">
        <f t="shared" si="25"/>
        <v>-</v>
      </c>
    </row>
    <row r="1660" spans="11:11" x14ac:dyDescent="0.25">
      <c r="K1660" s="51" t="str">
        <f t="shared" si="25"/>
        <v>-</v>
      </c>
    </row>
    <row r="1661" spans="11:11" x14ac:dyDescent="0.25">
      <c r="K1661" s="51" t="str">
        <f t="shared" si="25"/>
        <v>-</v>
      </c>
    </row>
  </sheetData>
  <customSheetViews>
    <customSheetView guid="{EEDFE262-3212-4308-8979-A75812D36567}" scale="93" showPageBreaks="1" printArea="1" hiddenColumns="1" state="hidden">
      <selection activeCell="B12" sqref="B12"/>
      <pageMargins left="0.51181102362204722" right="0.51181102362204722" top="0.55118110236220474" bottom="0.55118110236220474" header="0.31496062992125984" footer="0.31496062992125984"/>
      <printOptions horizontalCentered="1" verticalCentered="1"/>
      <pageSetup paperSize="122" scale="20" orientation="landscape" r:id="rId1"/>
      <headerFooter>
        <oddFooter>&amp;L&amp;6Carrera 30 No 25-90 Piso 9 Costado oriental PBX: (1) 368 00 38Código Postal: 111311www.serviciocivil.gov.co&amp;11&amp;C&amp;G&amp;R&amp;6Página &amp;P de &amp;N</oddFooter>
      </headerFooter>
    </customSheetView>
    <customSheetView guid="{9E4E0432-45C5-49C8-A2D4-66ACC510E1AA}" scale="93" showPageBreaks="1" printArea="1" hiddenColumns="1" state="hidden">
      <selection activeCell="B12" sqref="B12"/>
      <pageMargins left="0.51181102362204722" right="0.51181102362204722" top="0.55118110236220474" bottom="0.55118110236220474" header="0.31496062992125984" footer="0.31496062992125984"/>
      <printOptions horizontalCentered="1" verticalCentered="1"/>
      <pageSetup paperSize="122" scale="20" orientation="landscape" r:id="rId2"/>
      <headerFooter>
        <oddFooter>&amp;L&amp;6Carrera 30 No 25-90 Piso 9 Costado oriental PBX: (1) 368 00 38Código Postal: 111311www.serviciocivil.gov.co&amp;11&amp;C&amp;G&amp;R&amp;6Página &amp;P de &amp;N</oddFooter>
      </headerFooter>
    </customSheetView>
    <customSheetView guid="{2AFED0C1-CE42-480C-82B8-823DDDF7A1E0}" scale="93" showPageBreaks="1" printArea="1" hiddenColumns="1" state="hidden">
      <selection activeCell="B12" sqref="B12"/>
      <pageMargins left="0.51181102362204722" right="0.51181102362204722" top="0.55118110236220474" bottom="0.55118110236220474" header="0.31496062992125984" footer="0.31496062992125984"/>
      <printOptions horizontalCentered="1" verticalCentered="1"/>
      <pageSetup paperSize="122" scale="20" orientation="landscape" r:id="rId3"/>
      <headerFooter>
        <oddFooter>&amp;L&amp;6Carrera 30 No 25-90 Piso 9 Costado oriental PBX: (1) 368 00 38Código Postal: 111311www.serviciocivil.gov.co&amp;11&amp;C&amp;G&amp;R&amp;6Página &amp;P de &amp;N</oddFooter>
      </headerFooter>
    </customSheetView>
    <customSheetView guid="{91FCCC05-6C84-4D02-9694-06D3FEFD1EE7}" scale="93" hiddenColumns="1" state="hidden">
      <selection activeCell="B12" sqref="B12"/>
      <pageMargins left="0.51181102362204722" right="0.51181102362204722" top="0.55118110236220474" bottom="0.55118110236220474" header="0.31496062992125984" footer="0.31496062992125984"/>
      <printOptions horizontalCentered="1" verticalCentered="1"/>
      <pageSetup paperSize="122" scale="20" orientation="landscape" r:id="rId4"/>
      <headerFooter>
        <oddFooter>&amp;L&amp;6Carrera 30 No 25-90 Piso 9 Costado oriental PBX: (1) 368 00 38Código Postal: 111311www.serviciocivil.gov.co&amp;11&amp;C&amp;G&amp;R&amp;6Página &amp;P de &amp;N</oddFooter>
      </headerFooter>
    </customSheetView>
    <customSheetView guid="{17BBA648-1A4A-449C-8E6C-60884A976988}" scale="93" showPageBreaks="1" printArea="1" hiddenColumns="1" state="hidden">
      <selection activeCell="B12" sqref="B12"/>
      <pageMargins left="0.51181102362204722" right="0.51181102362204722" top="0.55118110236220474" bottom="0.55118110236220474" header="0.31496062992125984" footer="0.31496062992125984"/>
      <printOptions horizontalCentered="1" verticalCentered="1"/>
      <pageSetup paperSize="122" scale="20" orientation="landscape" r:id="rId5"/>
      <headerFooter>
        <oddFooter>&amp;L&amp;6Carrera 30 No 25-90 Piso 9 Costado oriental PBX: (1) 368 00 38Código Postal: 111311www.serviciocivil.gov.co&amp;11&amp;C&amp;G&amp;R&amp;6Página &amp;P de &amp;N</oddFooter>
      </headerFooter>
    </customSheetView>
    <customSheetView guid="{F184C93B-2BA8-46C9-B95F-A169E9E0FA0E}" scale="93" showPageBreaks="1" printArea="1" hiddenColumns="1" state="hidden">
      <selection activeCell="B12" sqref="B12"/>
      <pageMargins left="0.51181102362204722" right="0.51181102362204722" top="0.55118110236220474" bottom="0.55118110236220474" header="0.31496062992125984" footer="0.31496062992125984"/>
      <printOptions horizontalCentered="1" verticalCentered="1"/>
      <pageSetup paperSize="122" scale="20" orientation="landscape" r:id="rId6"/>
      <headerFooter>
        <oddFooter>&amp;L&amp;6Carrera 30 No 25-90 Piso 9 Costado oriental PBX: (1) 368 00 38Código Postal: 111311www.serviciocivil.gov.co&amp;11&amp;C&amp;G&amp;R&amp;6Página &amp;P de &amp;N</oddFooter>
      </headerFooter>
    </customSheetView>
    <customSheetView guid="{65569DE0-0783-434A-AF02-6366FB81CDD9}" scale="93" showPageBreaks="1" printArea="1" hiddenColumns="1" state="hidden">
      <selection activeCell="B12" sqref="B12"/>
      <pageMargins left="0.51181102362204722" right="0.51181102362204722" top="0.55118110236220474" bottom="0.55118110236220474" header="0.31496062992125984" footer="0.31496062992125984"/>
      <printOptions horizontalCentered="1" verticalCentered="1"/>
      <pageSetup paperSize="122" scale="20" orientation="landscape" r:id="rId7"/>
      <headerFooter>
        <oddFooter>&amp;L&amp;6Carrera 30 No 25-90 Piso 9 Costado oriental PBX: (1) 368 00 38Código Postal: 111311www.serviciocivil.gov.co&amp;11&amp;C&amp;G&amp;R&amp;6Página &amp;P de &amp;N</oddFooter>
      </headerFooter>
    </customSheetView>
    <customSheetView guid="{D1CE8A1E-8F61-425E-9602-54FEE73BDE37}" scale="93" hiddenColumns="1" state="hidden">
      <selection activeCell="B12" sqref="B12"/>
      <pageMargins left="0.51181102362204722" right="0.51181102362204722" top="0.55118110236220474" bottom="0.55118110236220474" header="0.31496062992125984" footer="0.31496062992125984"/>
      <printOptions horizontalCentered="1" verticalCentered="1"/>
      <pageSetup paperSize="122" scale="20" orientation="landscape" r:id="rId8"/>
      <headerFooter>
        <oddFooter>&amp;L&amp;6Carrera 30 No 25-90 Piso 9 Costado oriental PBX: (1) 368 00 38Código Postal: 111311www.serviciocivil.gov.co&amp;11&amp;C&amp;G&amp;R&amp;6Página &amp;P de &amp;N</oddFooter>
      </headerFooter>
    </customSheetView>
    <customSheetView guid="{2230BD6E-38AF-44CB-A38B-4AD049B85149}" scale="93" hiddenColumns="1" state="hidden">
      <selection activeCell="B12" sqref="B12"/>
      <pageMargins left="0.51181102362204722" right="0.51181102362204722" top="0.55118110236220474" bottom="0.55118110236220474" header="0.31496062992125984" footer="0.31496062992125984"/>
      <printOptions horizontalCentered="1" verticalCentered="1"/>
      <pageSetup paperSize="122" scale="20" orientation="landscape" r:id="rId9"/>
      <headerFooter>
        <oddFooter>&amp;L&amp;6Carrera 30 No 25-90 Piso 9 Costado oriental PBX: (1) 368 00 38Código Postal: 111311www.serviciocivil.gov.co&amp;11&amp;C&amp;G&amp;R&amp;6Página &amp;P de &amp;N</oddFooter>
      </headerFooter>
    </customSheetView>
    <customSheetView guid="{2C543757-0426-4C7E-95C3-18B6AC62B541}" scale="93" hiddenColumns="1" state="hidden">
      <selection activeCell="B12" sqref="B12"/>
      <pageMargins left="0.51181102362204722" right="0.51181102362204722" top="0.55118110236220474" bottom="0.55118110236220474" header="0.31496062992125984" footer="0.31496062992125984"/>
      <printOptions horizontalCentered="1" verticalCentered="1"/>
      <pageSetup paperSize="122" scale="20" orientation="landscape" r:id="rId10"/>
      <headerFooter>
        <oddFooter>&amp;L&amp;6Carrera 30 No 25-90 Piso 9 Costado oriental PBX: (1) 368 00 38Código Postal: 111311www.serviciocivil.gov.co&amp;11&amp;C&amp;G&amp;R&amp;6Página &amp;P de &amp;N</oddFooter>
      </headerFooter>
    </customSheetView>
    <customSheetView guid="{7C081D08-3A34-40FC-9603-A08B0852FB79}" scale="93" showPageBreaks="1" printArea="1" hiddenColumns="1" state="hidden">
      <selection activeCell="B12" sqref="B12"/>
      <pageMargins left="0.51181102362204722" right="0.51181102362204722" top="0.55118110236220474" bottom="0.55118110236220474" header="0.31496062992125984" footer="0.31496062992125984"/>
      <printOptions horizontalCentered="1" verticalCentered="1"/>
      <pageSetup paperSize="122" scale="20" orientation="landscape" r:id="rId11"/>
      <headerFooter>
        <oddFooter>&amp;L&amp;6Carrera 30 No 25-90 Piso 9 Costado oriental PBX: (1) 368 00 38Código Postal: 111311www.serviciocivil.gov.co&amp;11&amp;C&amp;G&amp;R&amp;6Página &amp;P de &amp;N</oddFooter>
      </headerFooter>
    </customSheetView>
    <customSheetView guid="{6E0471E8-424E-4EAB-916E-649AC290E8C7}" scale="93" hiddenColumns="1" state="hidden">
      <selection activeCell="B12" sqref="B12"/>
      <pageMargins left="0.51181102362204722" right="0.51181102362204722" top="0.55118110236220474" bottom="0.55118110236220474" header="0.31496062992125984" footer="0.31496062992125984"/>
      <printOptions horizontalCentered="1" verticalCentered="1"/>
      <pageSetup paperSize="122" scale="20" orientation="landscape" r:id="rId12"/>
      <headerFooter>
        <oddFooter>&amp;L&amp;6Carrera 30 No 25-90 Piso 9 Costado oriental PBX: (1) 368 00 38Código Postal: 111311www.serviciocivil.gov.co&amp;11&amp;C&amp;G&amp;R&amp;6Página &amp;P de &amp;N</oddFooter>
      </headerFooter>
    </customSheetView>
    <customSheetView guid="{9D7C660B-E13E-4EFC-B945-6DC22F8BEC0F}" scale="93" showPageBreaks="1" printArea="1" hiddenColumns="1" state="hidden">
      <selection activeCell="B12" sqref="B12"/>
      <pageMargins left="0.51181102362204722" right="0.51181102362204722" top="0.55118110236220474" bottom="0.55118110236220474" header="0.31496062992125984" footer="0.31496062992125984"/>
      <printOptions horizontalCentered="1" verticalCentered="1"/>
      <pageSetup paperSize="122" scale="20" orientation="landscape" r:id="rId13"/>
      <headerFooter>
        <oddFooter>&amp;L&amp;6Carrera 30 No 25-90 Piso 9 Costado oriental PBX: (1) 368 00 38Código Postal: 111311www.serviciocivil.gov.co&amp;11&amp;C&amp;G&amp;R&amp;6Página &amp;P de &amp;N</oddFooter>
      </headerFooter>
    </customSheetView>
  </customSheetViews>
  <mergeCells count="29">
    <mergeCell ref="E1:AE2"/>
    <mergeCell ref="AF1:AH2"/>
    <mergeCell ref="E3:AE4"/>
    <mergeCell ref="AF3:AH4"/>
    <mergeCell ref="E5:AE6"/>
    <mergeCell ref="AF5:AH6"/>
    <mergeCell ref="A8:AH8"/>
    <mergeCell ref="I9:L9"/>
    <mergeCell ref="M9:T9"/>
    <mergeCell ref="U9:AH9"/>
    <mergeCell ref="I10:L10"/>
    <mergeCell ref="M10:M11"/>
    <mergeCell ref="N10:Q10"/>
    <mergeCell ref="R10:T10"/>
    <mergeCell ref="U10:Y10"/>
    <mergeCell ref="AC10:AE10"/>
    <mergeCell ref="AF10:AH10"/>
    <mergeCell ref="Z10:AB10"/>
    <mergeCell ref="I12:I14"/>
    <mergeCell ref="J12:J14"/>
    <mergeCell ref="L12:L14"/>
    <mergeCell ref="H12:H14"/>
    <mergeCell ref="A9:H10"/>
    <mergeCell ref="A12:A14"/>
    <mergeCell ref="C12:C14"/>
    <mergeCell ref="E12:E14"/>
    <mergeCell ref="F12:F14"/>
    <mergeCell ref="G12:G14"/>
    <mergeCell ref="D12:D14"/>
  </mergeCells>
  <conditionalFormatting sqref="L12 L15:L1048576">
    <cfRule type="containsText" dxfId="10" priority="1" operator="containsText" text="Bajo">
      <formula>NOT(ISERROR(SEARCH("Bajo",L12)))</formula>
    </cfRule>
    <cfRule type="containsText" dxfId="9" priority="2" operator="containsText" text="Moderado">
      <formula>NOT(ISERROR(SEARCH("Moderado",L12)))</formula>
    </cfRule>
    <cfRule type="containsText" dxfId="8" priority="3" operator="containsText" text="Alto">
      <formula>NOT(ISERROR(SEARCH("Alto",L12)))</formula>
    </cfRule>
    <cfRule type="containsText" dxfId="7" priority="4" operator="containsText" text="Extremadamente alto">
      <formula>NOT(ISERROR(SEARCH("Extremadamente alto",L12)))</formula>
    </cfRule>
  </conditionalFormatting>
  <printOptions horizontalCentered="1" verticalCentered="1"/>
  <pageMargins left="0.51181102362204722" right="0.51181102362204722" top="0.55118110236220474" bottom="0.55118110236220474" header="0.31496062992125984" footer="0.31496062992125984"/>
  <pageSetup paperSize="122" scale="20" orientation="landscape" r:id="rId14"/>
  <headerFooter>
    <oddFooter>&amp;L&amp;6Carrera 30 No 25-90 Piso 9 Costado oriental PBX: (1) 368 00 38Código Postal: 111311www.serviciocivil.gov.co&amp;11&amp;C&amp;G&amp;R&amp;6Página &amp;P de &amp;N</oddFooter>
  </headerFooter>
  <drawing r:id="rId15"/>
  <legacyDrawingHF r:id="rId1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16</vt:i4>
      </vt:variant>
    </vt:vector>
  </HeadingPairs>
  <TitlesOfParts>
    <vt:vector size="26" baseType="lpstr">
      <vt:lpstr>PORTADA</vt:lpstr>
      <vt:lpstr>MAPA DE PROCESOS</vt:lpstr>
      <vt:lpstr>CONTEXTO</vt:lpstr>
      <vt:lpstr>Probabilidad e Impacto</vt:lpstr>
      <vt:lpstr>Cruce de Variables</vt:lpstr>
      <vt:lpstr>Controles</vt:lpstr>
      <vt:lpstr>Riesgos Gestión</vt:lpstr>
      <vt:lpstr> Riesgos corrupción</vt:lpstr>
      <vt:lpstr> Riesgos Seg Digital</vt:lpstr>
      <vt:lpstr>Hoja2</vt:lpstr>
      <vt:lpstr>actividad</vt:lpstr>
      <vt:lpstr>' Riesgos corrupción'!Área_de_impresión</vt:lpstr>
      <vt:lpstr>' Riesgos Seg Digital'!Área_de_impresión</vt:lpstr>
      <vt:lpstr>autoridad</vt:lpstr>
      <vt:lpstr>calif</vt:lpstr>
      <vt:lpstr>calif2</vt:lpstr>
      <vt:lpstr>ejecucion</vt:lpstr>
      <vt:lpstr>evidencia</vt:lpstr>
      <vt:lpstr>No</vt:lpstr>
      <vt:lpstr>observaciones</vt:lpstr>
      <vt:lpstr>periodicidad</vt:lpstr>
      <vt:lpstr>proposito</vt:lpstr>
      <vt:lpstr>resp</vt:lpstr>
      <vt:lpstr>Si</vt:lpstr>
      <vt:lpstr>valores</vt:lpstr>
      <vt:lpstr>zona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Karol Marcela Galindo Saavedra</dc:creator>
  <cp:lastModifiedBy>Jhon Alexander Gomez Arevalo</cp:lastModifiedBy>
  <cp:lastPrinted>2019-02-19T16:28:05Z</cp:lastPrinted>
  <dcterms:created xsi:type="dcterms:W3CDTF">2017-01-26T13:38:38Z</dcterms:created>
  <dcterms:modified xsi:type="dcterms:W3CDTF">2021-05-31T21:08:18Z</dcterms:modified>
</cp:coreProperties>
</file>