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tables/table2.xml" ContentType="application/vnd.openxmlformats-officedocument.spreadsheetml.table+xml"/>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tables/table3.xml" ContentType="application/vnd.openxmlformats-officedocument.spreadsheetml.table+xml"/>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tables/table4.xml" ContentType="application/vnd.openxmlformats-officedocument.spreadsheetml.table+xml"/>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tables/table5.xml" ContentType="application/vnd.openxmlformats-officedocument.spreadsheetml.table+xml"/>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SCD_vmonroy\Plan_de_acción\2019\"/>
    </mc:Choice>
  </mc:AlternateContent>
  <bookViews>
    <workbookView xWindow="0" yWindow="0" windowWidth="28800" windowHeight="12435"/>
  </bookViews>
  <sheets>
    <sheet name="DIR" sheetId="14" r:id="rId1"/>
    <sheet name="SGC" sheetId="7" r:id="rId2"/>
    <sheet name="OTIC" sheetId="8" r:id="rId3"/>
    <sheet name="OCI" sheetId="9" r:id="rId4"/>
    <sheet name="OAP" sheetId="10" r:id="rId5"/>
    <sheet name="STJ" sheetId="11" r:id="rId6"/>
    <sheet name="SDBDD"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[1]CONS!$B$2:$B$5</definedName>
    <definedName name="Acciones_Categoría_3" localSheetId="6">'[2]Ponderaciones y parámetros'!$K$6:$N$6</definedName>
    <definedName name="Acciones_Categoría_3">'[3]Ponderaciones y parámetros'!$K$6:$N$6</definedName>
    <definedName name="_xlnm.Print_Area" localSheetId="0">DIR!$C$1:$S$44</definedName>
    <definedName name="_xlnm.Print_Area" localSheetId="4">OAP!$C$2:$T$54</definedName>
    <definedName name="_xlnm.Print_Area" localSheetId="3">OCI!$C$1:$S$43</definedName>
    <definedName name="_xlnm.Print_Area" localSheetId="6">SDBDD!$C$2:$V$36</definedName>
    <definedName name="_xlnm.Print_Area" localSheetId="1">SGC!$A$1:$V$28</definedName>
    <definedName name="_xlnm.Print_Area" localSheetId="5">STJ!$A$1:$X$23</definedName>
    <definedName name="e">[4]CONS!$B$2:$B$5</definedName>
    <definedName name="fuente" localSheetId="0">[5]CONS!$B$12:$B$14</definedName>
    <definedName name="fuente" localSheetId="4">[6]CONS!$B$12:$B$14</definedName>
    <definedName name="fuente" localSheetId="3">[5]CONS!$B$12:$B$14</definedName>
    <definedName name="fuente" localSheetId="2">[7]CONS!$B$12:$B$14</definedName>
    <definedName name="fuente" localSheetId="6">[8]CONS!$B$12:$B$14</definedName>
    <definedName name="fuente" localSheetId="1">[4]CONS!$B$12:$B$14</definedName>
    <definedName name="fuente" localSheetId="5">[9]CONS!$B$12:$B$14</definedName>
    <definedName name="fuente">[10]CONS!$B$12:$B$14</definedName>
    <definedName name="inversión" localSheetId="0">#REF!</definedName>
    <definedName name="inversión" localSheetId="6">#REF!</definedName>
    <definedName name="inversión">#REF!</definedName>
    <definedName name="Nombre" localSheetId="0">#REF!</definedName>
    <definedName name="Nombre" localSheetId="6">#REF!</definedName>
    <definedName name="Nombre">#REF!</definedName>
    <definedName name="objetivo" localSheetId="6">#REF!</definedName>
    <definedName name="objetivo">[11]Hoja1!$I$4:$I$13</definedName>
    <definedName name="perspectiva" localSheetId="0">[5]CONS!$B$2:$B$5</definedName>
    <definedName name="perspectiva" localSheetId="4">[6]CONS!$B$2:$B$5</definedName>
    <definedName name="perspectiva" localSheetId="3">[5]CONS!$B$2:$B$5</definedName>
    <definedName name="perspectiva" localSheetId="2">[7]CONS!$B$2:$B$5</definedName>
    <definedName name="perspectiva" localSheetId="6">[8]CONS!$B$2:$B$5</definedName>
    <definedName name="perspectiva" localSheetId="1">[4]CONS!$B$2:$B$5</definedName>
    <definedName name="perspectiva" localSheetId="5">[9]CONS!$B$2:$B$5</definedName>
    <definedName name="perspectiva">[10]CONS!$B$2:$B$5</definedName>
    <definedName name="Simulador" localSheetId="6">[2]Listas!$B$2:$B$4</definedName>
    <definedName name="Simulador">[3]Listas!$B$2:$B$4</definedName>
    <definedName name="_xlnm.Print_Titles" localSheetId="6">SDBDD!$2:$10</definedName>
    <definedName name="_xlnm.Print_Titles" localSheetId="1">SGC!$2:$10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4" l="1"/>
  <c r="N42" i="14" l="1"/>
  <c r="F41" i="14"/>
  <c r="H41" i="14" s="1"/>
  <c r="F40" i="14"/>
  <c r="H40" i="14" s="1"/>
  <c r="F39" i="14"/>
  <c r="H39" i="14" s="1"/>
  <c r="F38" i="14"/>
  <c r="H38" i="14" s="1"/>
  <c r="F37" i="14"/>
  <c r="H37" i="14" s="1"/>
  <c r="F36" i="14"/>
  <c r="H36" i="14" s="1"/>
  <c r="F35" i="14"/>
  <c r="H35" i="14" s="1"/>
  <c r="F34" i="14"/>
  <c r="H34" i="14" s="1"/>
  <c r="F33" i="14"/>
  <c r="H33" i="14" s="1"/>
  <c r="F32" i="14"/>
  <c r="H32" i="14" s="1"/>
  <c r="F31" i="14"/>
  <c r="H31" i="14" s="1"/>
  <c r="F30" i="14"/>
  <c r="H30" i="14" s="1"/>
  <c r="F29" i="14"/>
  <c r="H29" i="14" s="1"/>
  <c r="F28" i="14"/>
  <c r="H28" i="14" s="1"/>
  <c r="F27" i="14"/>
  <c r="H27" i="14" s="1"/>
  <c r="F26" i="14"/>
  <c r="H26" i="14" s="1"/>
  <c r="F25" i="14"/>
  <c r="H25" i="14" s="1"/>
  <c r="F24" i="14"/>
  <c r="H24" i="14" s="1"/>
  <c r="F23" i="14"/>
  <c r="H23" i="14" s="1"/>
  <c r="F22" i="14"/>
  <c r="H22" i="14" s="1"/>
  <c r="F21" i="14"/>
  <c r="H21" i="14" s="1"/>
  <c r="F20" i="14"/>
  <c r="H20" i="14" s="1"/>
  <c r="F19" i="14"/>
  <c r="H19" i="14" s="1"/>
  <c r="F18" i="14"/>
  <c r="H18" i="14" s="1"/>
  <c r="F17" i="14"/>
  <c r="H17" i="14" s="1"/>
  <c r="F16" i="14"/>
  <c r="H16" i="14" s="1"/>
  <c r="F15" i="14"/>
  <c r="H15" i="14" s="1"/>
  <c r="N17" i="11"/>
  <c r="N28" i="12"/>
  <c r="F27" i="12"/>
  <c r="H27" i="12" s="1"/>
  <c r="H26" i="12"/>
  <c r="F26" i="12"/>
  <c r="F25" i="12"/>
  <c r="H25" i="12" s="1"/>
  <c r="H24" i="12"/>
  <c r="F24" i="12"/>
  <c r="F23" i="12"/>
  <c r="H23" i="12" s="1"/>
  <c r="H22" i="12"/>
  <c r="F22" i="12"/>
  <c r="F21" i="12"/>
  <c r="H21" i="12" s="1"/>
  <c r="H20" i="12"/>
  <c r="F20" i="12"/>
  <c r="F19" i="12"/>
  <c r="H19" i="12" s="1"/>
  <c r="H18" i="12"/>
  <c r="F18" i="12"/>
  <c r="F17" i="12"/>
  <c r="H17" i="12" s="1"/>
  <c r="H16" i="12"/>
  <c r="F16" i="12"/>
  <c r="F15" i="12"/>
  <c r="H15" i="12" s="1"/>
  <c r="H14" i="12"/>
  <c r="F14" i="12"/>
  <c r="F13" i="12"/>
  <c r="H13" i="12" s="1"/>
  <c r="H12" i="12"/>
  <c r="F12" i="12"/>
  <c r="F11" i="12"/>
  <c r="H11" i="12" s="1"/>
  <c r="H16" i="11" l="1"/>
  <c r="J16" i="11" s="1"/>
  <c r="H15" i="11"/>
  <c r="J15" i="11" s="1"/>
  <c r="H14" i="11"/>
  <c r="J14" i="11" s="1"/>
  <c r="H13" i="11"/>
  <c r="J13" i="11" s="1"/>
  <c r="H12" i="11"/>
  <c r="J12" i="11" s="1"/>
  <c r="H11" i="11"/>
  <c r="M18" i="8" l="1"/>
  <c r="N41" i="9"/>
  <c r="N51" i="10"/>
  <c r="F40" i="10"/>
  <c r="H40" i="10" s="1"/>
  <c r="F39" i="10"/>
  <c r="H39" i="10" s="1"/>
  <c r="F38" i="10"/>
  <c r="H38" i="10" s="1"/>
  <c r="F37" i="10"/>
  <c r="H37" i="10" s="1"/>
  <c r="F36" i="10"/>
  <c r="H36" i="10" s="1"/>
  <c r="F35" i="10"/>
  <c r="H35" i="10" s="1"/>
  <c r="F34" i="10"/>
  <c r="H34" i="10" s="1"/>
  <c r="F33" i="10"/>
  <c r="H33" i="10" s="1"/>
  <c r="F32" i="10"/>
  <c r="H32" i="10" s="1"/>
  <c r="F31" i="10"/>
  <c r="H31" i="10" s="1"/>
  <c r="F30" i="10"/>
  <c r="H30" i="10" s="1"/>
  <c r="F29" i="10"/>
  <c r="H29" i="10" s="1"/>
  <c r="F28" i="10"/>
  <c r="H28" i="10" s="1"/>
  <c r="F27" i="10"/>
  <c r="H27" i="10" s="1"/>
  <c r="F26" i="10"/>
  <c r="H26" i="10" s="1"/>
  <c r="F25" i="10"/>
  <c r="H25" i="10" s="1"/>
  <c r="F24" i="10"/>
  <c r="H24" i="10" s="1"/>
  <c r="F23" i="10"/>
  <c r="H23" i="10" s="1"/>
  <c r="F22" i="10"/>
  <c r="H22" i="10" s="1"/>
  <c r="F21" i="10"/>
  <c r="H21" i="10" s="1"/>
  <c r="F20" i="10"/>
  <c r="H20" i="10" s="1"/>
  <c r="F19" i="10"/>
  <c r="H19" i="10" s="1"/>
  <c r="F18" i="10"/>
  <c r="H18" i="10" s="1"/>
  <c r="F17" i="10"/>
  <c r="H17" i="10" s="1"/>
  <c r="F16" i="10"/>
  <c r="H16" i="10" s="1"/>
  <c r="F15" i="10"/>
  <c r="H15" i="10" s="1"/>
  <c r="F14" i="10"/>
  <c r="H14" i="10" s="1"/>
  <c r="F13" i="10"/>
  <c r="H13" i="10" s="1"/>
  <c r="F12" i="10"/>
  <c r="H12" i="10" s="1"/>
  <c r="F11" i="10"/>
  <c r="H11" i="10" s="1"/>
  <c r="F40" i="9" l="1"/>
  <c r="H40" i="9" s="1"/>
  <c r="F39" i="9"/>
  <c r="H39" i="9" s="1"/>
  <c r="F38" i="9"/>
  <c r="H38" i="9" s="1"/>
  <c r="F37" i="9"/>
  <c r="H37" i="9" s="1"/>
  <c r="F36" i="9"/>
  <c r="H36" i="9" s="1"/>
  <c r="F35" i="9"/>
  <c r="H35" i="9" s="1"/>
  <c r="F34" i="9"/>
  <c r="H34" i="9" s="1"/>
  <c r="F33" i="9"/>
  <c r="H33" i="9" s="1"/>
  <c r="F32" i="9"/>
  <c r="H32" i="9" s="1"/>
  <c r="F31" i="9"/>
  <c r="H31" i="9" s="1"/>
  <c r="F30" i="9"/>
  <c r="H30" i="9" s="1"/>
  <c r="F29" i="9"/>
  <c r="H29" i="9" s="1"/>
  <c r="F28" i="9"/>
  <c r="H28" i="9" s="1"/>
  <c r="F27" i="9"/>
  <c r="H27" i="9" s="1"/>
  <c r="F26" i="9"/>
  <c r="H26" i="9" s="1"/>
  <c r="F25" i="9"/>
  <c r="H25" i="9" s="1"/>
  <c r="F24" i="9"/>
  <c r="H24" i="9" s="1"/>
  <c r="F23" i="9"/>
  <c r="H23" i="9" s="1"/>
  <c r="F22" i="9"/>
  <c r="H22" i="9" s="1"/>
  <c r="F21" i="9"/>
  <c r="H21" i="9" s="1"/>
  <c r="F20" i="9"/>
  <c r="H20" i="9" s="1"/>
  <c r="F19" i="9"/>
  <c r="H19" i="9" s="1"/>
  <c r="F18" i="9"/>
  <c r="H18" i="9" s="1"/>
  <c r="F17" i="9"/>
  <c r="H17" i="9" s="1"/>
  <c r="F16" i="9"/>
  <c r="H16" i="9" s="1"/>
  <c r="F15" i="9"/>
  <c r="H15" i="9" s="1"/>
  <c r="F14" i="9"/>
  <c r="H14" i="9" s="1"/>
  <c r="E17" i="8" l="1"/>
  <c r="G17" i="8" s="1"/>
  <c r="E16" i="8"/>
  <c r="G16" i="8" s="1"/>
  <c r="E15" i="8"/>
  <c r="G15" i="8" s="1"/>
  <c r="N23" i="7"/>
  <c r="F22" i="7"/>
  <c r="H22" i="7" s="1"/>
  <c r="F21" i="7"/>
  <c r="H21" i="7" s="1"/>
  <c r="F20" i="7"/>
  <c r="H20" i="7" s="1"/>
  <c r="H19" i="7"/>
  <c r="F19" i="7"/>
  <c r="F18" i="7"/>
  <c r="H18" i="7" s="1"/>
  <c r="F17" i="7"/>
  <c r="H17" i="7" s="1"/>
  <c r="F16" i="7"/>
  <c r="H16" i="7" s="1"/>
  <c r="F15" i="7"/>
  <c r="H15" i="7" s="1"/>
  <c r="F14" i="7"/>
  <c r="H14" i="7" s="1"/>
  <c r="F13" i="7"/>
  <c r="H13" i="7" s="1"/>
  <c r="F12" i="7"/>
  <c r="H12" i="7" s="1"/>
  <c r="F11" i="7"/>
  <c r="H11" i="7" s="1"/>
</calcChain>
</file>

<file path=xl/sharedStrings.xml><?xml version="1.0" encoding="utf-8"?>
<sst xmlns="http://schemas.openxmlformats.org/spreadsheetml/2006/main" count="992" uniqueCount="325">
  <si>
    <t>1. Plan Institucional de Archivos de la Entidad ­PINAR</t>
  </si>
  <si>
    <t xml:space="preserve">MACROPROCESO ESTRATÉGICO 
DIRECCIONAMIENTO INSTITUCIONAL 
</t>
  </si>
  <si>
    <r>
      <t xml:space="preserve">CÓDIGO: </t>
    </r>
    <r>
      <rPr>
        <sz val="12"/>
        <color theme="1"/>
        <rFont val="Arial"/>
        <family val="2"/>
      </rPr>
      <t>E-GES-FM-014</t>
    </r>
  </si>
  <si>
    <t>2. Plan Anual de Adquisiciones</t>
  </si>
  <si>
    <t>3. Plan Anual de Vacantes</t>
  </si>
  <si>
    <t xml:space="preserve">PROCESO DE GERENCIA ESTRATÉGICA </t>
  </si>
  <si>
    <r>
      <t>VERSIÓN: 5</t>
    </r>
    <r>
      <rPr>
        <sz val="12"/>
        <color theme="9" tint="-0.499984740745262"/>
        <rFont val="Arial"/>
        <family val="2"/>
      </rPr>
      <t>.0</t>
    </r>
  </si>
  <si>
    <t>4. Plan de Previsión de Recursos Humanos</t>
  </si>
  <si>
    <t>5. Plan Estratégico de Talento Humano</t>
  </si>
  <si>
    <t>PLAN DE ACCIÓN ESTRATÉGICO</t>
  </si>
  <si>
    <r>
      <t xml:space="preserve">VIGENCIA: </t>
    </r>
    <r>
      <rPr>
        <sz val="12"/>
        <color theme="1"/>
        <rFont val="Arial"/>
        <family val="2"/>
      </rPr>
      <t>Noviembre de 2018</t>
    </r>
  </si>
  <si>
    <t>6. Plan Institucional de Capacitación</t>
  </si>
  <si>
    <t>7. Plan de Incentivos Institucionales</t>
  </si>
  <si>
    <t>DEPENDENCIA</t>
  </si>
  <si>
    <t>8. Plan de Trabajo Anual en Seguridad y Salud en el Trabajo</t>
  </si>
  <si>
    <t>9. Plan Anticorrupción y de Atención al Ciudadano</t>
  </si>
  <si>
    <t>Nº</t>
  </si>
  <si>
    <t>1. PERSPECTIVA</t>
  </si>
  <si>
    <t>2. 
OBJETIVO ESTRATÉGICO</t>
  </si>
  <si>
    <t>3. DIMENSIÓN MIPG</t>
  </si>
  <si>
    <t>4. POLÍTICA MIPG</t>
  </si>
  <si>
    <t>5. NOMBRE DEL PROYECTO</t>
  </si>
  <si>
    <t>6. INTEGRACION PLANES INSTITUCIONALES DECRETO 612 DE 2018 
seleccione los planes a los cuales le apunta y de clic en la casilla donde quiere introducirlos</t>
  </si>
  <si>
    <t>7. 
ALCANCE</t>
  </si>
  <si>
    <t>8.
PRODUCTO ESPERADO</t>
  </si>
  <si>
    <t>9. 
PESO PORCENTUAL (%)
Programado Vigencia</t>
  </si>
  <si>
    <t>10.
¿ES CONTINUIDAD DE UN PROYECTO DE LA VIGENCIA ANTERIOR?</t>
  </si>
  <si>
    <t>11.
FECHA DE INICIO ESTIMADA dd/mm/aaaa</t>
  </si>
  <si>
    <t>12.
FECHA DE FIN ESTIMADA dd/mm/aaaa</t>
  </si>
  <si>
    <t>13.
FUENTE DE FINANCIAMIENTO</t>
  </si>
  <si>
    <t>14.
PROCESO RELACIONADO</t>
  </si>
  <si>
    <t>15.
LIDER DEL PROYECTO</t>
  </si>
  <si>
    <t>17.
AVANCE PORCENTUAL (%)
MENSUAL ACUMULADO</t>
  </si>
  <si>
    <t>18.
DESCRIPCIÓN DEL AVANCE
MENSUAL ACUMULADO</t>
  </si>
  <si>
    <t>OBSERVACIÓN A SER UTILIZADA EN LOS CRONOGRAMAS</t>
  </si>
  <si>
    <t>10. Plan Estratégico de Tecnologías de la Información y las Comunicaciones ­ PETI</t>
  </si>
  <si>
    <t>PROCESOS</t>
  </si>
  <si>
    <t>2. DESARROLLAR UNA GESTIÓN POR PROCESOS FUNCIONAL Y EFICIENTE</t>
  </si>
  <si>
    <t>GESTIÓN CON VALORES PARA EL RESULTADO</t>
  </si>
  <si>
    <t>FORTALECIMIENTO ORGANIZACIONAL Y SIMPLIFICACIÓN DE PROCESOS</t>
  </si>
  <si>
    <t xml:space="preserve">2. Plan Anual de Adquisiciones, </t>
  </si>
  <si>
    <t>Revisión del procedimiento de contratación directa y formatos asociados</t>
  </si>
  <si>
    <t>SI</t>
  </si>
  <si>
    <t>inversión y funcionamiento</t>
  </si>
  <si>
    <t>Gestión Contractual</t>
  </si>
  <si>
    <t>Julio Cesar Álvarez</t>
  </si>
  <si>
    <t>11. Plan de Tratamiento de Riesgos de Seguridad y Privacidad de la Información</t>
  </si>
  <si>
    <t>Implementación de la política Cero Papel en el proceso Gestión Contractual</t>
  </si>
  <si>
    <t xml:space="preserve">1. Plan Institucional de Archivos de la Entidad ­PINAR, </t>
  </si>
  <si>
    <t>Disminuir la cantidad de folios impreso en un expediente contractual</t>
  </si>
  <si>
    <t>Ajustes de listas de chequeo actualizadas, instructivo de organización de expedientes contractuales actualizados, sensibilización</t>
  </si>
  <si>
    <t>NO</t>
  </si>
  <si>
    <t>funcionamiento</t>
  </si>
  <si>
    <t>12. Plan de Seguridad y Privacidad de la Información</t>
  </si>
  <si>
    <t>GESTIÓN DEL CONOCIMIENTO</t>
  </si>
  <si>
    <t>GESTIÓN DEL CONOCIMIENTO Y LA INNOVACIÓN</t>
  </si>
  <si>
    <t>Análisis del impacto de las modificaciones organizacionales en el Distrito Capital. Fase 2</t>
  </si>
  <si>
    <t>No Aplica</t>
  </si>
  <si>
    <t>Analizar y sistematizar la información obtenida del proyecto en el 2018</t>
  </si>
  <si>
    <t>Organización del trabajo</t>
  </si>
  <si>
    <t>Alejandro Parrado</t>
  </si>
  <si>
    <t>CLIENTE</t>
  </si>
  <si>
    <t>6. GENERAR ENTIDADES MODERNAS A TRAVÉS DE MECANISMOS DE ORGANIZACIÓN DEL TRABAJO</t>
  </si>
  <si>
    <t>MEJORA NORMATIVA</t>
  </si>
  <si>
    <t>Mapa normativo en materia de talento humano en el distrito</t>
  </si>
  <si>
    <t>Revisar normatividad asociada a talento humeno a nivel distrital y nacional y generar el mapa</t>
  </si>
  <si>
    <t>Realizar el mapa normativo</t>
  </si>
  <si>
    <t>Revisión y actualización del proceso Gestión Judicial</t>
  </si>
  <si>
    <t>Revisión de los procedimientos y documentos asociados</t>
  </si>
  <si>
    <t>Procedimientos y documentos asociados actualizados</t>
  </si>
  <si>
    <t>Gestión Judicial</t>
  </si>
  <si>
    <t>Sandra Patarroyo</t>
  </si>
  <si>
    <t>INFORMACIÓN Y COMUNICACIÓN</t>
  </si>
  <si>
    <t>TRANSPARENCIA ACCESO A LA INFORMACIÓN Y LUCHA CONTRA LA CORRUPCIÓN</t>
  </si>
  <si>
    <t>Plan Anticorrupción, Atención al ciudadano, Rendición de Cuentas</t>
  </si>
  <si>
    <t xml:space="preserve">9. Plan Anticorrupción y de Atención al Ciudadano, </t>
  </si>
  <si>
    <t>Realizar las actividades correspondientes al PAAC en sus componentes</t>
  </si>
  <si>
    <t>PAAC elaborado e implementado</t>
  </si>
  <si>
    <t>Gestión Judicial, organización del Trabajo y Gestión contractual</t>
  </si>
  <si>
    <t>Camila Cristancho</t>
  </si>
  <si>
    <t>MACROPROCESO ESTRATÉGICO 
DIRECCIONAMIENTO INSTITUCIONAL</t>
  </si>
  <si>
    <r>
      <t xml:space="preserve">CÓDIGO: </t>
    </r>
    <r>
      <rPr>
        <sz val="11"/>
        <color theme="1"/>
        <rFont val="Arial"/>
        <family val="2"/>
      </rPr>
      <t>E-GES-FM-014</t>
    </r>
  </si>
  <si>
    <r>
      <t>VERSIÓN: 5</t>
    </r>
    <r>
      <rPr>
        <sz val="11"/>
        <color theme="9" tint="-0.499984740745262"/>
        <rFont val="Arial"/>
        <family val="2"/>
      </rPr>
      <t>.0</t>
    </r>
  </si>
  <si>
    <r>
      <t xml:space="preserve">VIGENCIA: </t>
    </r>
    <r>
      <rPr>
        <sz val="11"/>
        <color theme="1"/>
        <rFont val="Arial"/>
        <family val="2"/>
      </rPr>
      <t>Noviembre de 2018</t>
    </r>
  </si>
  <si>
    <t>DESARROLLO</t>
  </si>
  <si>
    <t>10: FORTALECER EL DESARROLLO DEL SERVICIO CIVIL EN EL DISTRITO CAPITAL</t>
  </si>
  <si>
    <t>GOBIERNO DIGITAL</t>
  </si>
  <si>
    <t>MEDICION DEL INDICE DE DESARROLLO DEL SERVICIO CIVIL DISTRITAL 2019</t>
  </si>
  <si>
    <t xml:space="preserve">2. Plan Anual de Adquisiciones, 5. Plan Estratégico de Talento Humano, </t>
  </si>
  <si>
    <t xml:space="preserve">MEDIR POR TERCERA VEZ EL INDICE DE DESARROLLO DEL SERVICIO CIVIL DISTRITAL </t>
  </si>
  <si>
    <t>INFORME CONSOLIDADO CON RESULTADOS</t>
  </si>
  <si>
    <t xml:space="preserve">Gestion del Conocimiento </t>
  </si>
  <si>
    <t>Rosa Salcedo</t>
  </si>
  <si>
    <t>TALENTO HUMANO</t>
  </si>
  <si>
    <t>HACER SEGUIMIENTO A LA LINEA BASE REALIZADA EN EL AÑO 2017</t>
  </si>
  <si>
    <t>4. DISEÑAR E IMPLEMENTAR UNA POLÍTICA PÚBLICA INTEGRAL DEL TALENTO HUMANO EN EL DISTRITO</t>
  </si>
  <si>
    <t>GESTIONAR LA APROBACIÓN DE LA PPGITH E INICIAR EL SEGUIMIENTO A SU IMPLEMENTACIÓN</t>
  </si>
  <si>
    <t xml:space="preserve">COMPLETAR LA FASE DE FORMLUACIÓN QUE INICIAR LA IMPLEMENTACION DE LA POLÍTICA PUBLICA DEL TALENTO VINCULADO AL DISTRITO Y HACER EL SEGUIMIENTO A SU IMPLEMENTACIÓN </t>
  </si>
  <si>
    <t>DOCUMENTO CONPES  E INICIO DE SEGUIMIENTO A LA IMPLEMENTACIÓN DE LA POLÍTICA</t>
  </si>
  <si>
    <t>3. POTENCIALIZAR EL USO TIC´S PARA EL PROCESAMIENTO DE INFORMACIÓN DE LOS SERVIDORES PÚBLICOS</t>
  </si>
  <si>
    <t>Proyección a mediano plazo de SIDEAP</t>
  </si>
  <si>
    <t xml:space="preserve">5. Plan Estratégico de Talento Humano, 9. Plan Anticorrupción y de Atención al Ciudadano, 10. Plan Estratégico de Tecnologías de la Información y las Comunicaciones ­ PETI, 11. Plan de Tratamiento de Riesgos de Seguridad y Privacidad de la Información, 12. Plan de Seguridad y Privacidad de la Información, </t>
  </si>
  <si>
    <t>Generar los requerimientos funcionales a desarrollar en SIDEAP, realizar actividades de apropiación del sistema y validación de información registrada en el sistema</t>
  </si>
  <si>
    <t>Requerimientos funcionales aprobados y  jornadas de capacitación</t>
  </si>
  <si>
    <t>inversión</t>
  </si>
  <si>
    <t>Luis Alfonso Velandia</t>
  </si>
  <si>
    <t xml:space="preserve">2. Plan Anual de Adquisiciones, 9. Plan Anticorrupción y de Atención al Ciudadano, </t>
  </si>
  <si>
    <t>Realizar las actividades del PAAC en sus componentes, competencia de la OAP</t>
  </si>
  <si>
    <t xml:space="preserve">Adaptación de la metodología de gestión de riesgos en el marco de MIPG </t>
  </si>
  <si>
    <t xml:space="preserve">11. Plan de Tratamiento de Riesgos de Seguridad y Privacidad de la Información, </t>
  </si>
  <si>
    <t xml:space="preserve">Rediseño, ajuste e implementación de nueva metodología para la gestión de riesgos en el DASCD </t>
  </si>
  <si>
    <t xml:space="preserve">Política de Gestión de Riesgos Actualizada e implementada
Procedimiento de gestión de riesgos actualizado e implementado 
Formato de matriz de riesgos institucional actualizado </t>
  </si>
  <si>
    <t xml:space="preserve">Sistemas de Gestión </t>
  </si>
  <si>
    <t xml:space="preserve">Natalia Gómez Lara </t>
  </si>
  <si>
    <t xml:space="preserve">Mantenimiento de la certificación ISO 9001:2015 </t>
  </si>
  <si>
    <t xml:space="preserve">Programacion y ejecución de las actividades  necesarias para el mantenimiento del Sistema de gestión de Calidad ISO 9001 </t>
  </si>
  <si>
    <t xml:space="preserve">Auditoría de seguimiento por parte de ICONTEC aprobada </t>
  </si>
  <si>
    <t xml:space="preserve">Formular, documentar, Implementar soluciones tecnologicas que permitan el mejoramiento en los procesos del area y la gestion del conocimiento en la entidad </t>
  </si>
  <si>
    <t xml:space="preserve">10. Plan Estratégico de Tecnologías de la Información y las Comunicaciones ­ PETI, 11. Plan de Tratamiento de Riesgos de Seguridad y Privacidad de la Información, 12. Plan de Seguridad y Privacidad de la Información, </t>
  </si>
  <si>
    <t xml:space="preserve">Requerimientos funcionales documentados y entregados a otics e            
Implementar la solucion tecnologica en los casos en que se logre finalizar. </t>
  </si>
  <si>
    <t>documentos de requerimientos funcionales</t>
  </si>
  <si>
    <t>Fabian Alexander Rincon</t>
  </si>
  <si>
    <t>DIRECCIONAMIENTO MIPG</t>
  </si>
  <si>
    <t>PLANEACIÓN INSTITUCIONAL</t>
  </si>
  <si>
    <t>COORDINACIÓN IMPLEMENTACIÓN MIPG</t>
  </si>
  <si>
    <t xml:space="preserve">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 </t>
  </si>
  <si>
    <t>Coodinar al ainterior de la entidad la implementación del MIPG</t>
  </si>
  <si>
    <t>Informes de Seguimiento a la implementación de MIPG</t>
  </si>
  <si>
    <t>si</t>
  </si>
  <si>
    <t>z</t>
  </si>
  <si>
    <t>CONTROL INTERNO</t>
  </si>
  <si>
    <t>Plan Anual de Auditorías</t>
  </si>
  <si>
    <t xml:space="preserve">2. Plan Anual de Adquisiciones, 8. Plan de Trabajo Anual en Seguridad y Salud en el Trabajo, 9. Plan Anticorrupción y de Atención al Ciudadano, </t>
  </si>
  <si>
    <t>Ejecutar el Plan Anual de Auditorías (incluye auditorías, informes de ley y seguimientos)</t>
  </si>
  <si>
    <t>Plan Anual de Auditorías ejecutado y con los informes publicados</t>
  </si>
  <si>
    <t>CONTROL Y SEGUIMIENTO</t>
  </si>
  <si>
    <t>YOLANDA CASTRO SALCEDO</t>
  </si>
  <si>
    <t>Plan Anticorrupción y Atención al Ciudadano</t>
  </si>
  <si>
    <t>Ejecutar las actividades establecidas en el Plan. Incluye la implementación de las líneas de defensa</t>
  </si>
  <si>
    <t>Plan Anticorrupción y de Atención al Ciudadano</t>
  </si>
  <si>
    <t>TRANSFORMACIÓN DIGITAL DEL DASCD</t>
  </si>
  <si>
    <t xml:space="preserve">2. Plan Anual de Adquisiciones, 10. Plan Estratégico de Tecnologías de la Información y las Comunicaciones ­ PETI, 11. Plan de Tratamiento de Riesgos de Seguridad y Privacidad de la Información, </t>
  </si>
  <si>
    <t>Alineación e implementación de las politicas de Gobierno Digital en marco del MIPG, para Departamento Administrativo del Servicio Civil Distrital - DASCD</t>
  </si>
  <si>
    <t>Optimización de los procesos estrategicos, misionales, de apoyo y control del DASCD</t>
  </si>
  <si>
    <t>Gestión TICs</t>
  </si>
  <si>
    <t>Andrés Francisco Boada</t>
  </si>
  <si>
    <t>SEGURIDAD DIGITAL</t>
  </si>
  <si>
    <t>Alineación e implementación de las politicas de Seguridad Digital en marco del MIPG, para Departamento Administrativo del Servicio Civil Distrital - DASCD</t>
  </si>
  <si>
    <t>Implementación de controles y politicas que mejoren la seguridad de la información y la protección de datos personales en el DASCD</t>
  </si>
  <si>
    <t>Seguridad de la Información</t>
  </si>
  <si>
    <t>Seguridad de la Información y Gestión de TICs</t>
  </si>
  <si>
    <t xml:space="preserve">MACROPROCESO ESTRATÉGICO 
DIRECCIONAMIENTO INSTITUCIONAL </t>
  </si>
  <si>
    <t>GESTIÓN PRESUPUESTAL Y EFICIENCIA DEL GASTO PÚBLICO</t>
  </si>
  <si>
    <t>Adapatación y ajustes a la implementación de BOGDATA en el Departamento</t>
  </si>
  <si>
    <t>No aplica</t>
  </si>
  <si>
    <t>Implementación del sistema, ajustes y actualización de documentación</t>
  </si>
  <si>
    <t>Capacitaciones
Actualizaciones de los procedimientos
BOGDATA implementado</t>
  </si>
  <si>
    <t>Gestión presupuestal</t>
  </si>
  <si>
    <t>Rubiela Ochoa</t>
  </si>
  <si>
    <t>GESTIÓN DOCUMENTAL</t>
  </si>
  <si>
    <t>Intervención documental Fase 3</t>
  </si>
  <si>
    <t xml:space="preserve">1. Plan Institucional de Archivos de la Entidad ­PINAR, 2. Plan Anual de Adquisiciones, </t>
  </si>
  <si>
    <t>Intervenir el 100%</t>
  </si>
  <si>
    <t>Intervención documental en un 100%</t>
  </si>
  <si>
    <t>Gestión Documental</t>
  </si>
  <si>
    <t>Cristina Enciso</t>
  </si>
  <si>
    <t>Implementación del PGD 2019</t>
  </si>
  <si>
    <t>Implementar en un 80% el PGD para el 2019</t>
  </si>
  <si>
    <t>PGD implementado para la vigencia 2019</t>
  </si>
  <si>
    <t>Formulación del Sistema Integrado de Conservación</t>
  </si>
  <si>
    <t>Formulación del SIC</t>
  </si>
  <si>
    <t>SIC formulado</t>
  </si>
  <si>
    <t xml:space="preserve">9. LOGRAR UN ALTO RECONOCIMIENTO DEL SERVIDOR PÚBLICO DISTRITAL Y DEL DASCD EN BOGOTÁ Y EL PAÍS </t>
  </si>
  <si>
    <t>SERVICIO AL CIUDADANO</t>
  </si>
  <si>
    <t>Atención incluyente y accesibilidad a personas con discapacidad</t>
  </si>
  <si>
    <t>Implementación de un centro de reelevo y módulo para realizar consulta</t>
  </si>
  <si>
    <t>Atención al Ciudadano</t>
  </si>
  <si>
    <t>Andrea Ximena Godoy</t>
  </si>
  <si>
    <t>Revisión y actualización del proceso recursos físicos</t>
  </si>
  <si>
    <t>Realización de diagnóstico y actualización del proceso</t>
  </si>
  <si>
    <t>Proceso actualizado</t>
  </si>
  <si>
    <t>Recursos Físicos</t>
  </si>
  <si>
    <t>Jhon Najar</t>
  </si>
  <si>
    <t>APRENDIZAJE</t>
  </si>
  <si>
    <t>1. CONTAR CON TALENTO HUMANO COMPROMETIDO, COMPETENTE Y MOTIVADO</t>
  </si>
  <si>
    <t>Implementación Plan estratégico de talento humano componente bienestar laboral e incentivos</t>
  </si>
  <si>
    <t xml:space="preserve">2. Plan Anual de Adquisiciones, 5. Plan Estratégico de Talento Humano, 6. Plan Institucional de Capacitación, 7. Plan de Incentivos Institucionales, 8. Plan de Trabajo Anual en Seguridad y Salud en el Trabajo, </t>
  </si>
  <si>
    <t>Ejecución del 100 del PE de TH</t>
  </si>
  <si>
    <t>Talento Humano</t>
  </si>
  <si>
    <t>INTEGRIDAD</t>
  </si>
  <si>
    <t>Implementación del Plan de Gestión de la Integridad en el DASCD</t>
  </si>
  <si>
    <t xml:space="preserve">5. Plan Estratégico de Talento Humano, 9. Plan Anticorrupción y de Atención al Ciudadano, </t>
  </si>
  <si>
    <t>Implementación de las actividades propuestas para la vigencia 2019</t>
  </si>
  <si>
    <t>Ejecución del 100% del Plan de Gestión de la Integridad</t>
  </si>
  <si>
    <t>Mónica Rincón</t>
  </si>
  <si>
    <t>TRANSPARENCIA, ACCESO A LA INFORMACIÓN Y LUCHA CONTRA LA CORRUPCIÓN</t>
  </si>
  <si>
    <t>Implementación del Plan de Comunicaciones Vigencia 2019</t>
  </si>
  <si>
    <t>Estructuración e implementación del plan de medios, Gestión de contenidos digitales, Estrategias de campañas de comunicación, continuación implementación de estrategia digital (influencer), Creación de piezas gráficas y verificación de contenidos e imagen gráfica de la página web</t>
  </si>
  <si>
    <t>Plan de comunicaciones ejecutado</t>
  </si>
  <si>
    <t>Gestión de la Comunicación</t>
  </si>
  <si>
    <t>Paola Suárez</t>
  </si>
  <si>
    <t>Sostenimiento del PIGA en el DASCD</t>
  </si>
  <si>
    <t>Planeación e implementación del PIGA en el DASCD para la vigencia 2019</t>
  </si>
  <si>
    <t>Evidencias de la ejecucuón de las actividades programadas en la vigencia 2019</t>
  </si>
  <si>
    <t>Gestión de Recursos Físicos</t>
  </si>
  <si>
    <t>Laura Gonzalez</t>
  </si>
  <si>
    <t xml:space="preserve">Fomento de la cultura para la prevención en la incursión en faltas disciplinarias </t>
  </si>
  <si>
    <t>caracterización de la población objetivo, diseño y ejecución de campaña de prevención disciplinaria y capacitación</t>
  </si>
  <si>
    <t>Campañas implementadas y personal capacitado</t>
  </si>
  <si>
    <t>Nidia Rocio Vargas</t>
  </si>
  <si>
    <t>Director(a) DASCD</t>
  </si>
  <si>
    <t>Subirección de Gestión Distrital de Bienestar, Desarrollo y Desempeño</t>
  </si>
  <si>
    <t>7. PROMOVER BIENESTAR INTEGRAL EN LOS SERVIDORES PÚBLICOS DEL DISTRITO ORIENTADO A LA FELICIDAD LABORAL</t>
  </si>
  <si>
    <t xml:space="preserve">5. Plan Estratégico de Talento Humano, </t>
  </si>
  <si>
    <t xml:space="preserve">Bienestar, desarrrollo y medición del rendimiento </t>
  </si>
  <si>
    <t xml:space="preserve">Monica Tarquino </t>
  </si>
  <si>
    <t xml:space="preserve">Programa implementado con 4 jornadas ejecutadas y 300 servidores beneficiados </t>
  </si>
  <si>
    <t xml:space="preserve">12 actividades realizadas mediante alianzas
3000 beneficiados </t>
  </si>
  <si>
    <t>Implementación SST en linea</t>
  </si>
  <si>
    <t xml:space="preserve">5. Plan Estratégico de Talento Humano, 8. Plan de Trabajo Anual en Seguridad y Salud en el Trabajo, </t>
  </si>
  <si>
    <t xml:space="preserve">Ejecutar un sistema en línea como módulo de SIDEAP, que permita obtener información actualizada de SST en el Distrito Capital  </t>
  </si>
  <si>
    <t xml:space="preserve">Sistema en línea con mediciones trimestrales </t>
  </si>
  <si>
    <t xml:space="preserve">Cesar Vera </t>
  </si>
  <si>
    <t>Programa transversal de actividades de SST para el Distrito capital</t>
  </si>
  <si>
    <t xml:space="preserve">Ejecutar plan de trabajo anual de SST para el Distrito capital con alcance a los servidores distritales fortaleciendo la promocipon de la salud y la prevencion de los riesgos laborales </t>
  </si>
  <si>
    <t xml:space="preserve">Plan de trabajo anual de SST para el Distrito Capital </t>
  </si>
  <si>
    <t>5. DISEÑAR E IMPLEMENTAR MECANISMOS DE EVALUACIÓN Y FORMACIÓN INTEGRAL</t>
  </si>
  <si>
    <t xml:space="preserve">Escuela de liderazgo </t>
  </si>
  <si>
    <t xml:space="preserve">5. Plan Estratégico de Talento Humano, 6. Plan Institucional de Capacitación, </t>
  </si>
  <si>
    <t>Carolina Ferro</t>
  </si>
  <si>
    <t xml:space="preserve">Diseño, desarrollo y sensibilización en innovación, formación de formadores y trabajo en equipo
</t>
  </si>
  <si>
    <t>1000 servidores beneficiados</t>
  </si>
  <si>
    <t>Daniel Benavides</t>
  </si>
  <si>
    <t>Escuela virtual de aprendizaje</t>
  </si>
  <si>
    <t>4800 participantes capacitados</t>
  </si>
  <si>
    <t>Edgar Sánchez</t>
  </si>
  <si>
    <t>Capacitaciones técnicas</t>
  </si>
  <si>
    <t>1000 servidores capacitados</t>
  </si>
  <si>
    <t>caracterización de los fondos educativos distritales</t>
  </si>
  <si>
    <t>caracterizar, identificar y actualizar la base de datos de los fondos educativos distritales</t>
  </si>
  <si>
    <t>Base de datos actualizada</t>
  </si>
  <si>
    <t>Carolina Ortíz</t>
  </si>
  <si>
    <t>Constitución de fondo educativo para hijos de funcionarios</t>
  </si>
  <si>
    <t xml:space="preserve">Estructuración del fondo edudactivo enfocado a beneficiar a hijos de funcionarios </t>
  </si>
  <si>
    <t>Tres(3) lineamientos de convocatorias
Convenio de fondo hijos susctrito
Hoja de vida de indicadores de los fondos
Reglamento del fondo</t>
  </si>
  <si>
    <t>Mónica Tarquino</t>
  </si>
  <si>
    <t xml:space="preserve">Diseño e implementación de una metodología para  la selección de gerentes públicos, a partir de la evaluación de  competencias comportamentales </t>
  </si>
  <si>
    <t>Metodología para  la selección de gerentes públicos, a partir de la evaluación de  competencias comportamentales</t>
  </si>
  <si>
    <t>inversion</t>
  </si>
  <si>
    <t>Banco de buenas prácticas en materia de gestión del talento humano</t>
  </si>
  <si>
    <t>Consolidación  de un repositorio de información sobre buenas prácticas en materia de gestión del talento humano (público y privado) en el que adicionalmente,  se cuente con documentos especializados e información de contacto de las personas que los han implementado. Se deberá revisar y actualizar anualmente</t>
  </si>
  <si>
    <t>Banco de buenas prácticas</t>
  </si>
  <si>
    <t>José Agustín Hortúa Mora</t>
  </si>
  <si>
    <t>Subdirector de Gestión Distrital de Bienestar, Desarrollo y Desempeño</t>
  </si>
  <si>
    <t>Jefe Oficina Asesora de Planeación</t>
  </si>
  <si>
    <t>ESPERANZA ALCIRA CARDONA HERNÁNDEZ</t>
  </si>
  <si>
    <t>saldría por el proyecto 1182 en la meta Modernizar 100 % De Los Procesos De La Entidad A Través Del Mejoramiento Continuo De Los Productos Y Servicios, La Actualización Documental, La Gestión Del Riesgo Y El Desarrollo De Estrategias De Transparencia, Anticorrupción Y Rendición De Cuentas</t>
  </si>
  <si>
    <t>Implementación del centro de relevo y módulo de consulta al 100%</t>
  </si>
  <si>
    <t>* Articulación del Plan estratégico de Talento Humano con el Módelo Integrado de Planeación y Gestión
* Ejecución y seguimiento del plan de acción de TH 2019 (que incluye Bienestar, capacitación y SST)</t>
  </si>
  <si>
    <t>Claudia Patricia Aguirre Chaparro</t>
  </si>
  <si>
    <r>
      <t xml:space="preserve">CÓDIGO: </t>
    </r>
    <r>
      <rPr>
        <sz val="12"/>
        <color theme="1"/>
        <rFont val="Calibri"/>
        <family val="2"/>
        <scheme val="minor"/>
      </rPr>
      <t>E-GES-FM-014</t>
    </r>
  </si>
  <si>
    <r>
      <t>VERSIÓN: 5</t>
    </r>
    <r>
      <rPr>
        <sz val="12"/>
        <color theme="9" tint="-0.499984740745262"/>
        <rFont val="Calibri"/>
        <family val="2"/>
        <scheme val="minor"/>
      </rPr>
      <t>.0</t>
    </r>
  </si>
  <si>
    <r>
      <t xml:space="preserve">VIGENCIA: </t>
    </r>
    <r>
      <rPr>
        <sz val="12"/>
        <color theme="1"/>
        <rFont val="Calibri"/>
        <family val="2"/>
        <scheme val="minor"/>
      </rPr>
      <t>Noviembre de 2018</t>
    </r>
  </si>
  <si>
    <t>Dirección de Gestión Corporativa y CD</t>
  </si>
  <si>
    <t>OBJ Nº</t>
  </si>
  <si>
    <t>D_OBJ</t>
  </si>
  <si>
    <t>Károl Nerieth León Prieto
Subdirección de Gestión Corporativa y Control Disciplinario</t>
  </si>
  <si>
    <t>Oficina de Tecnologías de la Información y las Comunicaciones</t>
  </si>
  <si>
    <t>SEGURIDAD DIGITAL PARA EL DASCD</t>
  </si>
  <si>
    <t>Andres Francisco Boada Icabuco</t>
  </si>
  <si>
    <t>Jefe Oficina de Tecnologías de la Información y Comunicación</t>
  </si>
  <si>
    <t>OBJ_2</t>
  </si>
  <si>
    <t>OBJ_2CONT</t>
  </si>
  <si>
    <t xml:space="preserve">Nathalia Insuasty </t>
  </si>
  <si>
    <t>HACER SEGUIMIENTO A LA LINEA BASE DE DISCAPACIDAD REALIZADA EN EL AÑO 2017</t>
  </si>
  <si>
    <t xml:space="preserve">Todos los procesos </t>
  </si>
  <si>
    <t xml:space="preserve">Viviana Monroy </t>
  </si>
  <si>
    <t xml:space="preserve">Gerencia estrategica </t>
  </si>
  <si>
    <t xml:space="preserve">Maria del Pilar Martinez </t>
  </si>
  <si>
    <r>
      <t xml:space="preserve">CÓDIGO: </t>
    </r>
    <r>
      <rPr>
        <sz val="16"/>
        <color theme="1"/>
        <rFont val="Arial"/>
        <family val="2"/>
      </rPr>
      <t>E-GES-FM-014</t>
    </r>
  </si>
  <si>
    <r>
      <t>VERSIÓN: 5</t>
    </r>
    <r>
      <rPr>
        <sz val="16"/>
        <color theme="9" tint="-0.499984740745262"/>
        <rFont val="Arial"/>
        <family val="2"/>
      </rPr>
      <t>.0</t>
    </r>
  </si>
  <si>
    <r>
      <t xml:space="preserve">VIGENCIA: </t>
    </r>
    <r>
      <rPr>
        <sz val="16"/>
        <color theme="1"/>
        <rFont val="Arial"/>
        <family val="2"/>
      </rPr>
      <t>Noviembre de 2018</t>
    </r>
  </si>
  <si>
    <t>Subdirección Técnico Jurídica del Servicio Civil Distrital</t>
  </si>
  <si>
    <t>Revisión y actualización del proceso Gestión Contractual</t>
  </si>
  <si>
    <t>Procedimientos,instructivos, formatos, manuales de los procedimientos de contratación Directa</t>
  </si>
  <si>
    <t>Documento de análisis del impacto las modificaciones organizacionales</t>
  </si>
  <si>
    <t>Andrea Suárez</t>
  </si>
  <si>
    <t>Subdirectora Técnico Jurídica del Servicio Civil Distrital</t>
  </si>
  <si>
    <t>Implementación eje de conocimiento de fortalezas propias</t>
  </si>
  <si>
    <t>Diseño y ejecución de dos eventos de conmemoración que cubra a 2.700 beneficiarios</t>
  </si>
  <si>
    <t>(2) dos eventos ejecutados con 2.700 beneficiarios</t>
  </si>
  <si>
    <t xml:space="preserve">Programa de preparación para el retiro laboral: autocuidad - salud emocional y física  </t>
  </si>
  <si>
    <t>Ejecución de cuatro (4) jornadas dentro del programa, que beneficien a 75 servidores por jornada</t>
  </si>
  <si>
    <t>Programa de desarrollo personal: Clima laboral y mejoramiento continuo</t>
  </si>
  <si>
    <t xml:space="preserve">Implementación de herramientas para el fortalecimiento de clima laboral  y diseño del instrumento distrital para la medición del clima laboral </t>
  </si>
  <si>
    <t xml:space="preserve">Caja de herramientas que incluya el instrumento de medición de clima laboral y demás elementos, actividades, retos, etc, que permitan el fortalecimiento de este tema en el Distrito </t>
  </si>
  <si>
    <t>Implementación eje de estados mentales positivos</t>
  </si>
  <si>
    <t>Beneficiar a 2400 personas a través de la ejecución de un espectáculo artístico y del IV encuentro de talento humano.</t>
  </si>
  <si>
    <t>Realización del espectáculo artístico y del encuentro de talento humano</t>
  </si>
  <si>
    <t>Actividades de bienestar realizadas con oferta institucional</t>
  </si>
  <si>
    <t xml:space="preserve">Búsqueda de alianzas para generar al menos 12 actividades en el año que logren impactar 3000 beneficiarios </t>
  </si>
  <si>
    <t xml:space="preserve">Programa de Micro Learning de habilidades blandas y de liderazgo </t>
  </si>
  <si>
    <t>200 Participantes</t>
  </si>
  <si>
    <t>Formación en Red</t>
  </si>
  <si>
    <t>Contar con 7 cursos virtuales nuevos</t>
  </si>
  <si>
    <t>Formación en el nuevo acuerdo de evaluación del desempeño / Charlas de Prevención de Acoso Laboral y Sexual</t>
  </si>
  <si>
    <t>V Juegos Deportivos Distritales</t>
  </si>
  <si>
    <t>Realizar los Juegos Deportivos Distritales 2019</t>
  </si>
  <si>
    <t>Ejecución de las 16 disciplinas deportivas</t>
  </si>
  <si>
    <t>Modelo de Evaluación de Competencias Gerenciales con Fines de Selección y Desarrollo, Dirigido a los Empleos de Naturaleza Gerencial</t>
  </si>
  <si>
    <t>Jefe oficina Asesora de Control Interno</t>
  </si>
  <si>
    <t>Rosa Salcedo Camelo</t>
  </si>
  <si>
    <t>Oficina Asesora de Planeación</t>
  </si>
  <si>
    <t>Oficina Asesora de Control Interno</t>
  </si>
  <si>
    <t>AGENDA NORMATIVA</t>
  </si>
  <si>
    <t>Actualización Decreto 367 de 2014 y Decreto 101 de 2004</t>
  </si>
  <si>
    <t>Dos (2) proyectos de Decreto</t>
  </si>
  <si>
    <t>OBJETIVO 8: Promover la metritocracia como base de selección para las diferentes formas de vinculación</t>
  </si>
  <si>
    <t xml:space="preserve">GESTIÓN DEL MÉRITO Y LA CARRERA ADMINISTRATIVA </t>
  </si>
  <si>
    <t>Coordinar con la Comisión Nacional del Servicio Civil y las entidades del Distrito Capital, la gestión del mérito y la carrera administrativa, con las Vacantes Disponibles</t>
  </si>
  <si>
    <t xml:space="preserve">Gestión realizada en articulación con la CNSC y las Entidades del Distrito Capital, para propiciar que las vacantes del Distrito Capital sean convocadas a Concurso de Méritos. </t>
  </si>
  <si>
    <t xml:space="preserve">  Profesional Especializado del Despacho</t>
  </si>
  <si>
    <t>ESTANDARIZACIÓN SALARIOS CONTROL INTERNO</t>
  </si>
  <si>
    <t>Generar y emitir lineamientos para estandarizar salarios de quienes desempeñan cargos como jefes o asesores de control interno</t>
  </si>
  <si>
    <t>Documento lineamiento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</si>
</sst>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d"/>
  </numFmts>
  <fonts count="98" x14ac:knownFonts="1">
    <font>
      <sz val="11"/>
      <color theme="1"/>
      <name val="Calibri"/>
      <family val="2"/>
      <scheme val="minor"/>
    </font>
    <font>
      <sz val="11"/>
      <color theme="1"/>
      <name val="Calibri"/>
      <family val="2"/>
      <scheme val="minor"/>
    </font>
    <font>
      <sz val="11"/>
      <color theme="0"/>
      <name val="Calibri"/>
      <family val="2"/>
      <scheme val="minor"/>
    </font>
    <font>
      <sz val="9"/>
      <color theme="1" tint="4.9989318521683403E-2"/>
      <name val="Calibri"/>
      <family val="2"/>
      <scheme val="minor"/>
    </font>
    <font>
      <sz val="11"/>
      <color indexed="8"/>
      <name val="Arial"/>
      <family val="2"/>
    </font>
    <font>
      <b/>
      <sz val="12"/>
      <color theme="1"/>
      <name val="Arial"/>
      <family val="2"/>
    </font>
    <font>
      <sz val="12"/>
      <color theme="1"/>
      <name val="Arial"/>
      <family val="2"/>
    </font>
    <font>
      <b/>
      <sz val="10"/>
      <name val="Arial"/>
      <family val="2"/>
    </font>
    <font>
      <sz val="8"/>
      <name val="Arial"/>
      <family val="2"/>
    </font>
    <font>
      <sz val="10"/>
      <name val="Arial"/>
      <family val="2"/>
    </font>
    <font>
      <sz val="11"/>
      <color rgb="FF0070C0"/>
      <name val="Arial"/>
      <family val="2"/>
    </font>
    <font>
      <sz val="8"/>
      <color rgb="FF0070C0"/>
      <name val="Arial"/>
      <family val="2"/>
    </font>
    <font>
      <b/>
      <sz val="12"/>
      <color theme="9" tint="-0.499984740745262"/>
      <name val="Arial"/>
      <family val="2"/>
    </font>
    <font>
      <sz val="12"/>
      <color theme="9" tint="-0.499984740745262"/>
      <name val="Arial"/>
      <family val="2"/>
    </font>
    <font>
      <b/>
      <sz val="11"/>
      <color indexed="8"/>
      <name val="Arial"/>
      <family val="2"/>
    </font>
    <font>
      <b/>
      <sz val="11"/>
      <color theme="0"/>
      <name val="Calibri Light"/>
      <family val="2"/>
      <scheme val="major"/>
    </font>
    <font>
      <sz val="10"/>
      <name val="Calibri"/>
      <family val="2"/>
      <scheme val="minor"/>
    </font>
    <font>
      <sz val="11"/>
      <color rgb="FF000000"/>
      <name val="Calibri"/>
      <family val="2"/>
    </font>
    <font>
      <sz val="10"/>
      <name val="Arial Narrow"/>
      <family val="2"/>
    </font>
    <font>
      <sz val="11"/>
      <color theme="1" tint="4.9989318521683403E-2"/>
      <name val="Calibri"/>
      <family val="2"/>
      <scheme val="minor"/>
    </font>
    <font>
      <b/>
      <sz val="11"/>
      <color theme="1"/>
      <name val="Arial"/>
      <family val="2"/>
    </font>
    <font>
      <sz val="11"/>
      <color theme="1"/>
      <name val="Arial"/>
      <family val="2"/>
    </font>
    <font>
      <b/>
      <sz val="11"/>
      <name val="Arial"/>
      <family val="2"/>
    </font>
    <font>
      <sz val="11"/>
      <name val="Arial"/>
      <family val="2"/>
    </font>
    <font>
      <b/>
      <sz val="11"/>
      <color theme="9" tint="-0.499984740745262"/>
      <name val="Arial"/>
      <family val="2"/>
    </font>
    <font>
      <sz val="11"/>
      <color theme="9" tint="-0.499984740745262"/>
      <name val="Arial"/>
      <family val="2"/>
    </font>
    <font>
      <sz val="11"/>
      <name val="Calibri"/>
      <family val="2"/>
      <scheme val="minor"/>
    </font>
    <font>
      <sz val="14"/>
      <color theme="1" tint="4.9989318521683403E-2"/>
      <name val="Calibri"/>
      <family val="2"/>
      <scheme val="minor"/>
    </font>
    <font>
      <sz val="14"/>
      <color theme="1"/>
      <name val="Calibri"/>
      <family val="2"/>
      <scheme val="minor"/>
    </font>
    <font>
      <sz val="9"/>
      <name val="Calibri"/>
      <family val="2"/>
      <scheme val="minor"/>
    </font>
    <font>
      <sz val="14"/>
      <name val="Calibri"/>
      <family val="2"/>
      <scheme val="minor"/>
    </font>
    <font>
      <sz val="12"/>
      <name val="Calibri"/>
      <family val="2"/>
      <scheme val="minor"/>
    </font>
    <font>
      <sz val="14"/>
      <name val="Arial Narrow"/>
      <family val="2"/>
    </font>
    <font>
      <b/>
      <sz val="12"/>
      <color indexed="8"/>
      <name val="Arial"/>
      <family val="2"/>
    </font>
    <font>
      <sz val="13"/>
      <color theme="1"/>
      <name val="Calibri"/>
      <family val="2"/>
      <scheme val="minor"/>
    </font>
    <font>
      <sz val="18"/>
      <color theme="0"/>
      <name val="Calibri"/>
      <family val="2"/>
      <scheme val="minor"/>
    </font>
    <font>
      <sz val="18"/>
      <color theme="1"/>
      <name val="Calibri"/>
      <family val="2"/>
      <scheme val="minor"/>
    </font>
    <font>
      <sz val="18"/>
      <name val="Calibri"/>
      <family val="2"/>
      <scheme val="minor"/>
    </font>
    <font>
      <sz val="13"/>
      <name val="Calibri"/>
      <family val="2"/>
      <scheme val="minor"/>
    </font>
    <font>
      <sz val="18"/>
      <color rgb="FFFF0000"/>
      <name val="Calibri"/>
      <family val="2"/>
      <scheme val="minor"/>
    </font>
    <font>
      <sz val="13"/>
      <color rgb="FFFF0000"/>
      <name val="Calibri"/>
      <family val="2"/>
      <scheme val="minor"/>
    </font>
    <font>
      <sz val="18"/>
      <color theme="1"/>
      <name val="Arial Narrow"/>
      <family val="2"/>
    </font>
    <font>
      <sz val="18"/>
      <color theme="1" tint="4.9989318521683403E-2"/>
      <name val="Arial Narrow"/>
      <family val="2"/>
    </font>
    <font>
      <sz val="8"/>
      <color theme="1"/>
      <name val="Arial Narrow"/>
      <family val="2"/>
    </font>
    <font>
      <b/>
      <i/>
      <sz val="18"/>
      <color theme="1"/>
      <name val="Arial Narrow"/>
      <family val="2"/>
    </font>
    <font>
      <sz val="12"/>
      <color theme="1"/>
      <name val="Calibri"/>
      <family val="2"/>
      <scheme val="minor"/>
    </font>
    <font>
      <b/>
      <sz val="12"/>
      <color theme="0"/>
      <name val="Calibri Light"/>
      <family val="2"/>
      <scheme val="major"/>
    </font>
    <font>
      <sz val="12"/>
      <name val="Arial Narrow"/>
      <family val="2"/>
    </font>
    <font>
      <b/>
      <sz val="12"/>
      <name val="Arial Narrow"/>
      <family val="2"/>
    </font>
    <font>
      <sz val="12"/>
      <color theme="1" tint="4.9989318521683403E-2"/>
      <name val="Calibri"/>
      <family val="2"/>
      <scheme val="minor"/>
    </font>
    <font>
      <b/>
      <sz val="10"/>
      <name val="Calibri"/>
      <family val="2"/>
    </font>
    <font>
      <sz val="10"/>
      <name val="Calibri"/>
      <family val="2"/>
    </font>
    <font>
      <sz val="16"/>
      <color theme="1"/>
      <name val="Calibri"/>
      <family val="2"/>
      <scheme val="minor"/>
    </font>
    <font>
      <i/>
      <sz val="11"/>
      <color theme="1"/>
      <name val="Calibri"/>
      <family val="2"/>
      <scheme val="minor"/>
    </font>
    <font>
      <i/>
      <sz val="11"/>
      <color rgb="FF000000"/>
      <name val="Calibri"/>
      <family val="2"/>
    </font>
    <font>
      <sz val="9"/>
      <color rgb="FF0C0C0C"/>
      <name val="Calibri"/>
      <family val="2"/>
    </font>
    <font>
      <b/>
      <sz val="12"/>
      <color theme="1"/>
      <name val="Calibri"/>
      <family val="2"/>
      <scheme val="minor"/>
    </font>
    <font>
      <sz val="8"/>
      <color theme="1" tint="4.9989318521683403E-2"/>
      <name val="Arial Narrow"/>
      <family val="2"/>
    </font>
    <font>
      <b/>
      <sz val="18"/>
      <color theme="0"/>
      <name val="Calibri"/>
      <family val="2"/>
      <scheme val="minor"/>
    </font>
    <font>
      <sz val="11"/>
      <color indexed="8"/>
      <name val="Calibri"/>
      <family val="2"/>
      <scheme val="minor"/>
    </font>
    <font>
      <b/>
      <sz val="14"/>
      <color theme="1"/>
      <name val="Calibri"/>
      <family val="2"/>
      <scheme val="minor"/>
    </font>
    <font>
      <b/>
      <sz val="10"/>
      <name val="Calibri"/>
      <family val="2"/>
      <scheme val="minor"/>
    </font>
    <font>
      <sz val="8"/>
      <name val="Calibri"/>
      <family val="2"/>
      <scheme val="minor"/>
    </font>
    <font>
      <sz val="11"/>
      <color rgb="FF0070C0"/>
      <name val="Calibri"/>
      <family val="2"/>
      <scheme val="minor"/>
    </font>
    <font>
      <sz val="8"/>
      <color rgb="FF0070C0"/>
      <name val="Calibri"/>
      <family val="2"/>
      <scheme val="minor"/>
    </font>
    <font>
      <b/>
      <sz val="12"/>
      <color theme="9" tint="-0.499984740745262"/>
      <name val="Calibri"/>
      <family val="2"/>
      <scheme val="minor"/>
    </font>
    <font>
      <sz val="12"/>
      <color theme="9" tint="-0.499984740745262"/>
      <name val="Calibri"/>
      <family val="2"/>
      <scheme val="minor"/>
    </font>
    <font>
      <b/>
      <sz val="11"/>
      <color indexed="8"/>
      <name val="Calibri"/>
      <family val="2"/>
      <scheme val="minor"/>
    </font>
    <font>
      <b/>
      <sz val="13"/>
      <color theme="0"/>
      <name val="Calibri"/>
      <family val="2"/>
      <scheme val="minor"/>
    </font>
    <font>
      <sz val="18"/>
      <color theme="1" tint="4.9989318521683403E-2"/>
      <name val="Calibri"/>
      <family val="2"/>
      <scheme val="minor"/>
    </font>
    <font>
      <sz val="8"/>
      <color theme="1"/>
      <name val="Calibri"/>
      <family val="2"/>
      <scheme val="minor"/>
    </font>
    <font>
      <b/>
      <i/>
      <sz val="18"/>
      <color theme="1"/>
      <name val="Calibri"/>
      <family val="2"/>
      <scheme val="minor"/>
    </font>
    <font>
      <sz val="16"/>
      <name val="Calibri"/>
      <family val="2"/>
      <scheme val="minor"/>
    </font>
    <font>
      <sz val="12"/>
      <color theme="0"/>
      <name val="Calibri"/>
      <family val="2"/>
      <scheme val="minor"/>
    </font>
    <font>
      <sz val="10"/>
      <name val="Calibri"/>
      <scheme val="minor"/>
    </font>
    <font>
      <sz val="14"/>
      <name val="Calibri"/>
      <scheme val="minor"/>
    </font>
    <font>
      <sz val="14"/>
      <name val="Arial Narrow"/>
    </font>
    <font>
      <sz val="14"/>
      <color theme="1" tint="4.9989318521683403E-2"/>
      <name val="Calibri"/>
      <scheme val="minor"/>
    </font>
    <font>
      <sz val="16"/>
      <color theme="1"/>
      <name val="Calibri"/>
      <scheme val="minor"/>
    </font>
    <font>
      <sz val="16"/>
      <name val="Calibri"/>
      <scheme val="minor"/>
    </font>
    <font>
      <sz val="16"/>
      <color theme="1" tint="4.9989318521683403E-2"/>
      <name val="Calibri"/>
      <scheme val="minor"/>
    </font>
    <font>
      <sz val="16"/>
      <color theme="1" tint="4.9989318521683403E-2"/>
      <name val="Calibri"/>
      <family val="2"/>
      <scheme val="minor"/>
    </font>
    <font>
      <sz val="16"/>
      <color indexed="8"/>
      <name val="Arial"/>
      <family val="2"/>
    </font>
    <font>
      <b/>
      <sz val="16"/>
      <color theme="1"/>
      <name val="Arial"/>
      <family val="2"/>
    </font>
    <font>
      <sz val="16"/>
      <color theme="1"/>
      <name val="Arial"/>
      <family val="2"/>
    </font>
    <font>
      <b/>
      <sz val="16"/>
      <color theme="9" tint="-0.499984740745262"/>
      <name val="Arial"/>
      <family val="2"/>
    </font>
    <font>
      <sz val="16"/>
      <color theme="9" tint="-0.499984740745262"/>
      <name val="Arial"/>
      <family val="2"/>
    </font>
    <font>
      <b/>
      <sz val="16"/>
      <color indexed="8"/>
      <name val="Arial"/>
      <family val="2"/>
    </font>
    <font>
      <sz val="16"/>
      <color theme="0"/>
      <name val="Calibri"/>
      <family val="2"/>
      <scheme val="minor"/>
    </font>
    <font>
      <b/>
      <sz val="16"/>
      <color theme="0"/>
      <name val="Calibri Light"/>
      <family val="2"/>
      <scheme val="major"/>
    </font>
    <font>
      <sz val="16"/>
      <name val="Arial Narrow"/>
      <family val="2"/>
    </font>
    <font>
      <sz val="16"/>
      <color theme="1"/>
      <name val="Arial Narrow"/>
      <family val="2"/>
    </font>
    <font>
      <sz val="16"/>
      <color theme="1" tint="4.9989318521683403E-2"/>
      <name val="Arial Narrow"/>
      <family val="2"/>
    </font>
    <font>
      <sz val="10"/>
      <color theme="1"/>
      <name val="Arial Narrow"/>
      <family val="2"/>
    </font>
    <font>
      <sz val="10"/>
      <color rgb="FF000000"/>
      <name val="Arial Narrow"/>
      <family val="2"/>
    </font>
    <font>
      <sz val="11"/>
      <color rgb="FF000000"/>
      <name val="Calibri"/>
    </font>
    <font>
      <sz val="10"/>
      <color rgb="FF000000"/>
      <name val="Calibri"/>
      <family val="2"/>
    </font>
    <font>
      <b/>
      <sz val="16"/>
      <color indexed="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theme="8" tint="0.79998168889431442"/>
      </patternFill>
    </fill>
  </fills>
  <borders count="58">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diagonal/>
    </border>
    <border>
      <left/>
      <right/>
      <top style="thin">
        <color theme="4"/>
      </top>
      <bottom style="thin">
        <color theme="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theme="4" tint="0.39994506668294322"/>
      </right>
      <top style="thin">
        <color theme="4" tint="0.39994506668294322"/>
      </top>
      <bottom style="thin">
        <color theme="4" tint="0.39994506668294322"/>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top/>
      <bottom style="double">
        <color theme="8"/>
      </bottom>
      <diagonal/>
    </border>
    <border>
      <left/>
      <right/>
      <top style="thin">
        <color theme="4"/>
      </top>
      <bottom style="double">
        <color theme="8"/>
      </bottom>
      <diagonal/>
    </border>
    <border>
      <left style="thin">
        <color theme="8" tint="0.39997558519241921"/>
      </left>
      <right/>
      <top style="thin">
        <color theme="8" tint="0.39997558519241921"/>
      </top>
      <bottom style="double">
        <color theme="8"/>
      </bottom>
      <diagonal/>
    </border>
    <border>
      <left/>
      <right/>
      <top style="thin">
        <color theme="8" tint="0.39997558519241921"/>
      </top>
      <bottom style="double">
        <color theme="8"/>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9" fontId="1" fillId="0" borderId="0" applyFont="0" applyFill="0" applyBorder="0" applyAlignment="0" applyProtection="0"/>
    <xf numFmtId="0" fontId="17" fillId="0" borderId="0"/>
    <xf numFmtId="0" fontId="1" fillId="0" borderId="0"/>
    <xf numFmtId="0" fontId="1" fillId="0" borderId="0"/>
    <xf numFmtId="9" fontId="1" fillId="0" borderId="0" applyFont="0" applyFill="0" applyBorder="0" applyAlignment="0" applyProtection="0"/>
    <xf numFmtId="0" fontId="17" fillId="0" borderId="0"/>
    <xf numFmtId="9" fontId="1" fillId="0" borderId="0" applyFont="0" applyFill="0" applyBorder="0" applyAlignment="0" applyProtection="0"/>
    <xf numFmtId="0" fontId="1" fillId="0" borderId="0"/>
    <xf numFmtId="0" fontId="95" fillId="0" borderId="0"/>
    <xf numFmtId="9" fontId="17" fillId="0" borderId="0" applyFont="0" applyFill="0" applyBorder="0" applyAlignment="0" applyProtection="0"/>
  </cellStyleXfs>
  <cellXfs count="547">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xf numFmtId="0" fontId="4" fillId="2" borderId="0" xfId="0" applyFont="1" applyFill="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left" vertical="center"/>
      <protection hidden="1"/>
    </xf>
    <xf numFmtId="0" fontId="4" fillId="2" borderId="6"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2" fillId="0" borderId="0" xfId="0" applyFont="1" applyAlignment="1">
      <alignment vertical="center"/>
    </xf>
    <xf numFmtId="0" fontId="15" fillId="0" borderId="12" xfId="0" applyFont="1" applyBorder="1" applyAlignment="1">
      <alignment horizontal="center" vertical="center" wrapText="1"/>
    </xf>
    <xf numFmtId="0" fontId="15" fillId="0" borderId="12" xfId="0" applyFont="1" applyBorder="1" applyAlignment="1">
      <alignment horizontal="center" vertical="top" wrapText="1"/>
    </xf>
    <xf numFmtId="0" fontId="15" fillId="0" borderId="13" xfId="0" applyFont="1" applyBorder="1" applyAlignment="1">
      <alignment horizontal="center" vertical="center" wrapText="1"/>
    </xf>
    <xf numFmtId="0" fontId="16" fillId="0" borderId="12"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left" vertical="center" wrapText="1"/>
      <protection locked="0"/>
    </xf>
    <xf numFmtId="0" fontId="0" fillId="0" borderId="0" xfId="0" applyFill="1" applyAlignment="1">
      <alignment vertical="center"/>
    </xf>
    <xf numFmtId="0" fontId="0" fillId="0" borderId="14" xfId="0" applyBorder="1"/>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horizontal="center" vertical="center" wrapText="1"/>
    </xf>
    <xf numFmtId="0" fontId="0" fillId="0" borderId="0" xfId="0" applyFont="1" applyAlignment="1">
      <alignment horizontal="center" vertical="center" wrapText="1"/>
    </xf>
    <xf numFmtId="0" fontId="0" fillId="0" borderId="1" xfId="0" applyFont="1" applyBorder="1"/>
    <xf numFmtId="0" fontId="22"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0" fillId="0" borderId="0" xfId="0" applyFont="1" applyFill="1" applyAlignment="1">
      <alignment horizontal="center" vertical="center"/>
    </xf>
    <xf numFmtId="0" fontId="26" fillId="0" borderId="12" xfId="0" applyFont="1" applyFill="1" applyBorder="1" applyAlignment="1" applyProtection="1">
      <alignment horizontal="center" vertical="center" wrapText="1"/>
      <protection locked="0"/>
    </xf>
    <xf numFmtId="9" fontId="26" fillId="0" borderId="0" xfId="1" applyFont="1" applyFill="1" applyBorder="1" applyAlignment="1" applyProtection="1">
      <alignment horizontal="center" vertical="center"/>
      <protection locked="0"/>
    </xf>
    <xf numFmtId="0" fontId="0" fillId="0" borderId="0" xfId="0" applyFont="1" applyFill="1" applyAlignment="1">
      <alignment vertical="center"/>
    </xf>
    <xf numFmtId="0" fontId="0" fillId="0" borderId="14" xfId="0" applyFont="1" applyBorder="1"/>
    <xf numFmtId="0" fontId="27" fillId="0" borderId="0" xfId="0" applyFont="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0" fillId="3" borderId="0" xfId="0" applyFill="1" applyAlignment="1">
      <alignment horizontal="center" vertical="center"/>
    </xf>
    <xf numFmtId="0" fontId="0" fillId="3" borderId="0" xfId="0" applyFill="1" applyAlignment="1">
      <alignment vertical="center"/>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1" xfId="0" applyFill="1" applyBorder="1"/>
    <xf numFmtId="0" fontId="4" fillId="3" borderId="0" xfId="0" applyFont="1" applyFill="1" applyAlignment="1" applyProtection="1">
      <alignment horizontal="center" vertical="center" wrapText="1"/>
      <protection hidden="1"/>
    </xf>
    <xf numFmtId="0" fontId="0" fillId="0" borderId="0" xfId="0" applyFill="1" applyAlignment="1" applyProtection="1">
      <alignment horizontal="center" vertical="center"/>
      <protection locked="0"/>
    </xf>
    <xf numFmtId="0" fontId="29" fillId="0" borderId="12"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9" fontId="30" fillId="0" borderId="0" xfId="1" applyFont="1" applyFill="1" applyBorder="1" applyAlignment="1" applyProtection="1">
      <alignment horizontal="center" vertical="center"/>
      <protection locked="0"/>
    </xf>
    <xf numFmtId="17" fontId="30" fillId="0" borderId="0" xfId="0" applyNumberFormat="1" applyFont="1" applyFill="1" applyBorder="1" applyAlignment="1" applyProtection="1">
      <alignment horizontal="center" vertical="center"/>
      <protection locked="0"/>
    </xf>
    <xf numFmtId="14" fontId="30" fillId="0" borderId="0" xfId="0" applyNumberFormat="1" applyFont="1" applyFill="1" applyBorder="1" applyAlignment="1" applyProtection="1">
      <alignment horizontal="center" vertical="center" wrapText="1"/>
      <protection locked="0"/>
    </xf>
    <xf numFmtId="14" fontId="30" fillId="0" borderId="0" xfId="2" applyNumberFormat="1" applyFont="1" applyFill="1" applyAlignment="1" applyProtection="1">
      <alignment horizontal="center" vertical="center" wrapText="1"/>
      <protection locked="0"/>
    </xf>
    <xf numFmtId="0" fontId="32" fillId="0" borderId="0" xfId="2" applyNumberFormat="1" applyFont="1" applyFill="1" applyAlignment="1" applyProtection="1">
      <alignment horizontal="center" vertical="center" wrapText="1"/>
      <protection locked="0"/>
    </xf>
    <xf numFmtId="0" fontId="30" fillId="0" borderId="0" xfId="2" applyNumberFormat="1" applyFont="1" applyFill="1" applyBorder="1" applyAlignment="1" applyProtection="1">
      <alignment horizontal="center" vertical="center" wrapText="1"/>
      <protection locked="0"/>
    </xf>
    <xf numFmtId="14" fontId="32" fillId="0" borderId="0" xfId="2"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center" vertical="center" wrapText="1"/>
      <protection locked="0"/>
    </xf>
    <xf numFmtId="0" fontId="0" fillId="0" borderId="9" xfId="0" applyBorder="1" applyAlignment="1">
      <alignment vertical="center"/>
    </xf>
    <xf numFmtId="0" fontId="34" fillId="0" borderId="0" xfId="0" applyFont="1" applyAlignment="1">
      <alignment horizontal="center" vertical="center"/>
    </xf>
    <xf numFmtId="0" fontId="35" fillId="0" borderId="0" xfId="0" applyFont="1" applyAlignment="1">
      <alignment vertical="center" wrapText="1"/>
    </xf>
    <xf numFmtId="0" fontId="34" fillId="0" borderId="0" xfId="0" applyFont="1" applyAlignment="1">
      <alignment vertical="center"/>
    </xf>
    <xf numFmtId="0" fontId="34" fillId="0" borderId="1" xfId="0" applyFont="1" applyBorder="1"/>
    <xf numFmtId="0" fontId="34" fillId="0" borderId="0" xfId="0" applyFont="1" applyFill="1" applyAlignment="1">
      <alignment horizontal="center" vertical="center"/>
    </xf>
    <xf numFmtId="0" fontId="36" fillId="0" borderId="0" xfId="0" applyFont="1" applyFill="1" applyAlignment="1" applyProtection="1">
      <alignment horizontal="center" vertical="center" wrapText="1"/>
      <protection locked="0"/>
    </xf>
    <xf numFmtId="0" fontId="37" fillId="0" borderId="12" xfId="0" applyFont="1" applyFill="1" applyBorder="1" applyAlignment="1" applyProtection="1">
      <alignment horizontal="center" vertical="center" wrapText="1"/>
      <protection locked="0"/>
    </xf>
    <xf numFmtId="0" fontId="37" fillId="0" borderId="12" xfId="0" applyFont="1" applyFill="1" applyBorder="1" applyAlignment="1" applyProtection="1">
      <alignment horizontal="left" vertical="center" wrapText="1"/>
      <protection locked="0"/>
    </xf>
    <xf numFmtId="9" fontId="37" fillId="0" borderId="0" xfId="1" applyFont="1" applyFill="1" applyBorder="1" applyAlignment="1" applyProtection="1">
      <alignment horizontal="center" vertical="center" wrapText="1"/>
      <protection locked="0"/>
    </xf>
    <xf numFmtId="17" fontId="37" fillId="0" borderId="0" xfId="0" applyNumberFormat="1" applyFont="1" applyFill="1" applyBorder="1" applyAlignment="1" applyProtection="1">
      <alignment horizontal="center" vertical="center" wrapText="1"/>
      <protection locked="0"/>
    </xf>
    <xf numFmtId="14" fontId="37" fillId="0" borderId="0" xfId="0" applyNumberFormat="1" applyFont="1" applyFill="1" applyBorder="1" applyAlignment="1" applyProtection="1">
      <alignment horizontal="center" vertical="center" wrapText="1"/>
      <protection locked="0"/>
    </xf>
    <xf numFmtId="14" fontId="37" fillId="0" borderId="0" xfId="2" applyNumberFormat="1" applyFont="1" applyFill="1" applyAlignment="1" applyProtection="1">
      <alignment horizontal="center" vertical="center" wrapText="1"/>
      <protection locked="0"/>
    </xf>
    <xf numFmtId="0" fontId="37" fillId="0" borderId="0" xfId="2" applyNumberFormat="1" applyFont="1" applyFill="1" applyBorder="1" applyAlignment="1" applyProtection="1">
      <alignment horizontal="center" vertical="center" wrapText="1"/>
      <protection locked="0"/>
    </xf>
    <xf numFmtId="0" fontId="34" fillId="0" borderId="0" xfId="0" applyFont="1" applyFill="1" applyAlignment="1">
      <alignment vertical="center"/>
    </xf>
    <xf numFmtId="0" fontId="34" fillId="0" borderId="14" xfId="0" applyFont="1" applyBorder="1"/>
    <xf numFmtId="0" fontId="38" fillId="0" borderId="0" xfId="0" applyFont="1" applyAlignment="1">
      <alignment vertical="center"/>
    </xf>
    <xf numFmtId="0" fontId="37" fillId="0" borderId="0" xfId="0" applyFont="1" applyFill="1" applyAlignment="1" applyProtection="1">
      <alignment horizontal="center" vertical="center" wrapText="1"/>
      <protection locked="0"/>
    </xf>
    <xf numFmtId="0" fontId="38" fillId="0" borderId="0" xfId="0" applyFont="1" applyAlignment="1">
      <alignment horizontal="center" vertical="center"/>
    </xf>
    <xf numFmtId="9" fontId="39" fillId="0" borderId="0" xfId="1" applyFont="1" applyFill="1" applyBorder="1" applyAlignment="1" applyProtection="1">
      <alignment horizontal="center" vertical="center" wrapText="1"/>
      <protection locked="0"/>
    </xf>
    <xf numFmtId="0" fontId="39" fillId="0" borderId="12" xfId="0" applyFont="1" applyFill="1" applyBorder="1" applyAlignment="1" applyProtection="1">
      <alignment horizontal="center" vertical="center" wrapText="1"/>
      <protection locked="0"/>
    </xf>
    <xf numFmtId="0" fontId="40" fillId="0" borderId="0" xfId="0" applyFont="1" applyAlignment="1">
      <alignment vertical="center"/>
    </xf>
    <xf numFmtId="0" fontId="37" fillId="0" borderId="0"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vertical="center" wrapText="1"/>
      <protection locked="0"/>
    </xf>
    <xf numFmtId="0" fontId="42" fillId="0" borderId="0" xfId="0" applyFont="1" applyAlignment="1">
      <alignment horizontal="center" vertical="center" wrapText="1"/>
    </xf>
    <xf numFmtId="0" fontId="41" fillId="0" borderId="0" xfId="0" applyFont="1" applyAlignment="1">
      <alignment vertical="center" wrapText="1"/>
    </xf>
    <xf numFmtId="0" fontId="41" fillId="0" borderId="0" xfId="0" applyFont="1" applyAlignment="1">
      <alignment horizontal="center" vertical="center" wrapText="1"/>
    </xf>
    <xf numFmtId="0" fontId="36" fillId="0" borderId="0" xfId="0" applyFont="1" applyAlignment="1">
      <alignment vertical="center" wrapText="1"/>
    </xf>
    <xf numFmtId="0" fontId="43"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8" fillId="0" borderId="0" xfId="0" applyFont="1" applyAlignment="1" applyProtection="1">
      <alignment vertical="center"/>
      <protection locked="0"/>
    </xf>
    <xf numFmtId="0" fontId="27" fillId="0" borderId="0" xfId="0" applyFont="1" applyAlignment="1">
      <alignment horizontal="center" vertical="center" wrapText="1"/>
    </xf>
    <xf numFmtId="0" fontId="1" fillId="3" borderId="0" xfId="3" applyFill="1" applyAlignment="1">
      <alignment horizontal="center" vertical="center"/>
    </xf>
    <xf numFmtId="0" fontId="1" fillId="3" borderId="0" xfId="3" applyFill="1" applyAlignment="1">
      <alignment vertical="center"/>
    </xf>
    <xf numFmtId="0" fontId="45" fillId="3" borderId="0" xfId="3" applyFont="1" applyFill="1" applyAlignment="1">
      <alignment horizontal="center" vertical="center"/>
    </xf>
    <xf numFmtId="0" fontId="3" fillId="3" borderId="0" xfId="3" applyFont="1" applyFill="1" applyAlignment="1">
      <alignment horizontal="center" vertical="center" wrapText="1"/>
    </xf>
    <xf numFmtId="0" fontId="1" fillId="3" borderId="0" xfId="3" applyFill="1" applyAlignment="1">
      <alignment horizontal="center" vertical="center" wrapText="1"/>
    </xf>
    <xf numFmtId="0" fontId="1" fillId="3" borderId="1" xfId="3" applyFill="1" applyBorder="1"/>
    <xf numFmtId="0" fontId="4" fillId="3" borderId="0" xfId="3" applyFont="1" applyFill="1" applyAlignment="1" applyProtection="1">
      <alignment horizontal="center" vertical="center" wrapText="1"/>
      <protection hidden="1"/>
    </xf>
    <xf numFmtId="0" fontId="7" fillId="0" borderId="0" xfId="3" applyFont="1" applyFill="1" applyBorder="1" applyAlignment="1" applyProtection="1">
      <alignment horizontal="left" vertical="center"/>
      <protection hidden="1"/>
    </xf>
    <xf numFmtId="0" fontId="7" fillId="0" borderId="0" xfId="3" applyFont="1" applyFill="1" applyBorder="1" applyAlignment="1" applyProtection="1">
      <alignment horizontal="center" vertical="center"/>
      <protection hidden="1"/>
    </xf>
    <xf numFmtId="0" fontId="4" fillId="2" borderId="0" xfId="3" applyFont="1" applyFill="1" applyAlignment="1" applyProtection="1">
      <alignment horizontal="center" vertical="center" wrapText="1"/>
      <protection hidden="1"/>
    </xf>
    <xf numFmtId="0" fontId="4" fillId="0" borderId="0" xfId="3" applyFont="1" applyFill="1" applyBorder="1" applyAlignment="1" applyProtection="1">
      <alignment horizontal="center" vertical="center"/>
      <protection hidden="1"/>
    </xf>
    <xf numFmtId="0" fontId="4" fillId="0" borderId="0" xfId="3" applyFont="1" applyFill="1" applyBorder="1" applyAlignment="1" applyProtection="1">
      <alignment horizontal="center" vertical="center" wrapText="1"/>
      <protection hidden="1"/>
    </xf>
    <xf numFmtId="0" fontId="10" fillId="0" borderId="0" xfId="3" applyFont="1" applyFill="1" applyBorder="1" applyAlignment="1" applyProtection="1">
      <alignment horizontal="center" vertical="center"/>
      <protection hidden="1"/>
    </xf>
    <xf numFmtId="0" fontId="9" fillId="0" borderId="0" xfId="3" applyFont="1" applyFill="1" applyBorder="1" applyAlignment="1" applyProtection="1">
      <alignment horizontal="left" vertical="center"/>
      <protection hidden="1"/>
    </xf>
    <xf numFmtId="0" fontId="10" fillId="0" borderId="0" xfId="3" applyFont="1" applyFill="1" applyBorder="1" applyAlignment="1" applyProtection="1">
      <alignment horizontal="center" vertical="center" wrapText="1"/>
      <protection hidden="1"/>
    </xf>
    <xf numFmtId="0" fontId="11" fillId="0" borderId="0" xfId="3" applyFont="1" applyFill="1" applyBorder="1" applyAlignment="1" applyProtection="1">
      <alignment horizontal="left" vertical="center"/>
      <protection hidden="1"/>
    </xf>
    <xf numFmtId="0" fontId="1" fillId="0" borderId="1" xfId="3" applyBorder="1"/>
    <xf numFmtId="0" fontId="4" fillId="0" borderId="0" xfId="3" applyFont="1" applyFill="1" applyBorder="1" applyAlignment="1" applyProtection="1">
      <alignment horizontal="left" vertical="center"/>
      <protection hidden="1"/>
    </xf>
    <xf numFmtId="0" fontId="14" fillId="2" borderId="11" xfId="3" applyFont="1" applyFill="1" applyBorder="1" applyAlignment="1" applyProtection="1">
      <alignment vertical="center" wrapText="1"/>
      <protection hidden="1"/>
    </xf>
    <xf numFmtId="0" fontId="33" fillId="2" borderId="11" xfId="3" applyFont="1" applyFill="1" applyBorder="1" applyAlignment="1" applyProtection="1">
      <alignment vertical="center" wrapText="1"/>
      <protection hidden="1"/>
    </xf>
    <xf numFmtId="0" fontId="1" fillId="0" borderId="0" xfId="3" applyAlignment="1">
      <alignment vertical="center"/>
    </xf>
    <xf numFmtId="0" fontId="1" fillId="0" borderId="0" xfId="3" applyAlignment="1">
      <alignment horizontal="center" vertical="center"/>
    </xf>
    <xf numFmtId="0" fontId="45" fillId="0" borderId="0" xfId="3" applyFont="1" applyAlignment="1">
      <alignment horizontal="center" vertical="center"/>
    </xf>
    <xf numFmtId="0" fontId="3" fillId="0" borderId="0" xfId="3" applyFont="1" applyAlignment="1">
      <alignment horizontal="center" vertical="center" wrapText="1"/>
    </xf>
    <xf numFmtId="0" fontId="1" fillId="0" borderId="0" xfId="3" applyAlignment="1">
      <alignment horizontal="center" vertical="center" wrapText="1"/>
    </xf>
    <xf numFmtId="0" fontId="2" fillId="0" borderId="0" xfId="3" applyFont="1" applyAlignment="1">
      <alignment vertical="center"/>
    </xf>
    <xf numFmtId="0" fontId="15" fillId="0" borderId="12" xfId="3" applyFont="1" applyBorder="1" applyAlignment="1">
      <alignment horizontal="center" vertical="center" wrapText="1"/>
    </xf>
    <xf numFmtId="0" fontId="46" fillId="0" borderId="12" xfId="3" applyFont="1" applyBorder="1" applyAlignment="1">
      <alignment horizontal="center" vertical="center" wrapText="1"/>
    </xf>
    <xf numFmtId="0" fontId="15" fillId="0" borderId="12" xfId="3" applyFont="1" applyBorder="1" applyAlignment="1">
      <alignment horizontal="center" vertical="top" wrapText="1"/>
    </xf>
    <xf numFmtId="0" fontId="15" fillId="0" borderId="13" xfId="3" applyFont="1" applyBorder="1" applyAlignment="1">
      <alignment horizontal="center" vertical="center" wrapText="1"/>
    </xf>
    <xf numFmtId="0" fontId="45" fillId="3" borderId="0" xfId="3" applyFont="1" applyFill="1" applyAlignment="1" applyProtection="1">
      <alignment horizontal="center" vertical="center"/>
      <protection locked="0"/>
    </xf>
    <xf numFmtId="0" fontId="31" fillId="3" borderId="0" xfId="3" applyFont="1" applyFill="1" applyBorder="1" applyAlignment="1" applyProtection="1">
      <alignment horizontal="center" vertical="center"/>
      <protection locked="0"/>
    </xf>
    <xf numFmtId="0" fontId="31" fillId="3" borderId="0" xfId="3" applyFont="1" applyFill="1" applyBorder="1" applyAlignment="1" applyProtection="1">
      <alignment horizontal="center" vertical="center" wrapText="1"/>
      <protection locked="0"/>
    </xf>
    <xf numFmtId="0" fontId="31" fillId="3" borderId="0" xfId="3" applyFont="1" applyFill="1" applyBorder="1" applyAlignment="1" applyProtection="1">
      <alignment horizontal="left" vertical="center" wrapText="1"/>
      <protection locked="0"/>
    </xf>
    <xf numFmtId="164" fontId="31" fillId="3" borderId="0" xfId="3" applyNumberFormat="1" applyFont="1" applyFill="1" applyBorder="1" applyAlignment="1" applyProtection="1">
      <alignment horizontal="center" vertical="center" wrapText="1"/>
      <protection locked="0"/>
    </xf>
    <xf numFmtId="17" fontId="31" fillId="3" borderId="0" xfId="3" applyNumberFormat="1" applyFont="1" applyFill="1" applyBorder="1" applyAlignment="1" applyProtection="1">
      <alignment horizontal="center" vertical="center" wrapText="1"/>
      <protection locked="0"/>
    </xf>
    <xf numFmtId="17" fontId="31" fillId="3" borderId="0" xfId="3" applyNumberFormat="1" applyFont="1" applyFill="1" applyBorder="1" applyAlignment="1" applyProtection="1">
      <alignment horizontal="center" vertical="center"/>
      <protection locked="0"/>
    </xf>
    <xf numFmtId="0" fontId="49" fillId="3" borderId="0" xfId="3" applyFont="1" applyFill="1" applyBorder="1" applyAlignment="1" applyProtection="1">
      <alignment horizontal="center" vertical="center" wrapText="1"/>
      <protection locked="0"/>
    </xf>
    <xf numFmtId="9" fontId="31" fillId="3" borderId="0" xfId="7" applyFont="1" applyFill="1" applyBorder="1" applyAlignment="1" applyProtection="1">
      <alignment horizontal="center" vertical="center"/>
      <protection locked="0"/>
    </xf>
    <xf numFmtId="0" fontId="47" fillId="3" borderId="0" xfId="6" applyNumberFormat="1" applyFont="1" applyFill="1" applyAlignment="1" applyProtection="1">
      <alignment horizontal="center" vertical="center" wrapText="1"/>
      <protection locked="0"/>
    </xf>
    <xf numFmtId="0" fontId="1" fillId="3" borderId="0" xfId="3" applyFill="1" applyAlignment="1" applyProtection="1">
      <alignment vertical="center"/>
      <protection locked="0"/>
    </xf>
    <xf numFmtId="0" fontId="1" fillId="3" borderId="0" xfId="3" applyFill="1" applyAlignment="1" applyProtection="1">
      <alignment horizontal="center" vertical="center" wrapText="1"/>
      <protection locked="0"/>
    </xf>
    <xf numFmtId="0" fontId="50" fillId="3" borderId="19" xfId="3" applyFont="1" applyFill="1" applyBorder="1" applyAlignment="1">
      <alignment horizontal="center" vertical="center" wrapText="1"/>
    </xf>
    <xf numFmtId="0" fontId="51" fillId="3" borderId="19" xfId="3" applyFont="1" applyFill="1" applyBorder="1" applyAlignment="1">
      <alignment horizontal="center" vertical="center" wrapText="1"/>
    </xf>
    <xf numFmtId="0" fontId="51" fillId="3" borderId="0" xfId="3" applyFont="1" applyFill="1" applyAlignment="1">
      <alignment horizontal="center" vertical="center" wrapText="1"/>
    </xf>
    <xf numFmtId="17" fontId="51" fillId="3" borderId="0" xfId="3" applyNumberFormat="1" applyFont="1" applyFill="1" applyAlignment="1">
      <alignment horizontal="center" vertical="center"/>
    </xf>
    <xf numFmtId="0" fontId="1" fillId="3" borderId="0" xfId="3" applyFont="1" applyFill="1" applyAlignment="1">
      <alignment vertical="center"/>
    </xf>
    <xf numFmtId="0" fontId="52" fillId="3" borderId="0" xfId="3" applyFont="1" applyFill="1" applyAlignment="1">
      <alignment horizontal="center" vertical="center" wrapText="1"/>
    </xf>
    <xf numFmtId="0" fontId="53" fillId="3" borderId="0" xfId="3" applyFont="1" applyFill="1" applyAlignment="1">
      <alignment vertical="center"/>
    </xf>
    <xf numFmtId="0" fontId="54" fillId="3" borderId="0" xfId="3" applyFont="1" applyFill="1" applyBorder="1" applyAlignment="1">
      <alignment vertical="center"/>
    </xf>
    <xf numFmtId="0" fontId="1" fillId="3" borderId="0" xfId="3" applyFont="1" applyFill="1" applyAlignment="1">
      <alignment horizontal="center" vertical="center" wrapText="1"/>
    </xf>
    <xf numFmtId="0" fontId="55" fillId="3" borderId="0" xfId="3" applyFont="1" applyFill="1" applyAlignment="1">
      <alignment horizontal="center" vertical="center" wrapText="1"/>
    </xf>
    <xf numFmtId="0" fontId="1" fillId="3" borderId="0" xfId="3" applyFont="1" applyFill="1" applyAlignment="1">
      <alignment horizontal="center" vertical="center"/>
    </xf>
    <xf numFmtId="0" fontId="1" fillId="3" borderId="0" xfId="3" applyFill="1" applyAlignment="1" applyProtection="1">
      <alignment horizontal="center" vertical="center"/>
      <protection locked="0"/>
    </xf>
    <xf numFmtId="0" fontId="3" fillId="3" borderId="0" xfId="3" applyFont="1" applyFill="1" applyAlignment="1" applyProtection="1">
      <alignment horizontal="center" vertical="center" wrapText="1"/>
      <protection locked="0"/>
    </xf>
    <xf numFmtId="0" fontId="1" fillId="0" borderId="0" xfId="3" applyAlignment="1" applyProtection="1">
      <alignment vertical="center"/>
      <protection locked="0"/>
    </xf>
    <xf numFmtId="0" fontId="43" fillId="0" borderId="0" xfId="0" applyFont="1" applyAlignment="1">
      <alignment horizontal="center" vertical="center"/>
    </xf>
    <xf numFmtId="0" fontId="57" fillId="0" borderId="0" xfId="0" applyFont="1" applyAlignment="1">
      <alignment horizontal="center" vertical="center" wrapText="1"/>
    </xf>
    <xf numFmtId="0" fontId="43" fillId="0" borderId="0" xfId="0" applyFont="1" applyAlignment="1">
      <alignment horizontal="center" vertical="center" wrapText="1"/>
    </xf>
    <xf numFmtId="0" fontId="16" fillId="0" borderId="0" xfId="0" applyFont="1" applyFill="1" applyBorder="1" applyAlignment="1" applyProtection="1">
      <alignment horizontal="center" vertical="center" wrapText="1"/>
      <protection locked="0"/>
    </xf>
    <xf numFmtId="0" fontId="45" fillId="0" borderId="0" xfId="0" applyFont="1" applyAlignment="1">
      <alignment vertical="center"/>
    </xf>
    <xf numFmtId="0" fontId="37" fillId="0" borderId="12" xfId="0" applyFont="1" applyFill="1" applyBorder="1" applyAlignment="1" applyProtection="1">
      <alignment horizontal="center" vertical="center" wrapText="1"/>
    </xf>
    <xf numFmtId="0" fontId="36" fillId="0" borderId="0" xfId="0" applyFont="1" applyFill="1" applyAlignment="1" applyProtection="1">
      <alignment vertical="center" wrapText="1"/>
    </xf>
    <xf numFmtId="0" fontId="37" fillId="0" borderId="0" xfId="2" applyNumberFormat="1" applyFont="1" applyFill="1" applyAlignment="1" applyProtection="1">
      <alignment horizontal="center" vertical="center" wrapText="1"/>
      <protection locked="0"/>
    </xf>
    <xf numFmtId="0" fontId="34" fillId="0" borderId="0" xfId="0" applyFont="1" applyFill="1" applyAlignment="1">
      <alignment vertical="center" wrapText="1"/>
    </xf>
    <xf numFmtId="0" fontId="37" fillId="0" borderId="0" xfId="0" applyFont="1" applyFill="1" applyAlignment="1" applyProtection="1">
      <alignment vertical="center" wrapText="1"/>
    </xf>
    <xf numFmtId="0" fontId="40" fillId="0" borderId="0" xfId="0" applyFont="1" applyFill="1" applyAlignment="1">
      <alignment vertical="center"/>
    </xf>
    <xf numFmtId="0" fontId="37" fillId="0" borderId="0" xfId="0" applyFont="1" applyFill="1" applyBorder="1" applyAlignment="1" applyProtection="1">
      <alignment horizontal="center" vertical="center" wrapText="1"/>
    </xf>
    <xf numFmtId="0" fontId="0" fillId="0" borderId="0" xfId="0" applyFont="1" applyAlignment="1">
      <alignment horizontal="left" vertical="center"/>
    </xf>
    <xf numFmtId="14" fontId="0" fillId="0" borderId="0" xfId="0" applyNumberFormat="1" applyFont="1" applyAlignment="1">
      <alignment horizontal="center" vertical="center"/>
    </xf>
    <xf numFmtId="0" fontId="59" fillId="2" borderId="0" xfId="0" applyFont="1" applyFill="1" applyAlignment="1" applyProtection="1">
      <alignment horizontal="center" vertical="center" wrapText="1"/>
      <protection hidden="1"/>
    </xf>
    <xf numFmtId="0" fontId="59" fillId="2" borderId="2"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left" vertical="center"/>
      <protection hidden="1"/>
    </xf>
    <xf numFmtId="0" fontId="61" fillId="0" borderId="0" xfId="0" applyFont="1" applyFill="1" applyBorder="1" applyAlignment="1" applyProtection="1">
      <alignment horizontal="center" vertical="center"/>
      <protection hidden="1"/>
    </xf>
    <xf numFmtId="0" fontId="62"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59" fillId="0" borderId="0" xfId="0" applyFont="1" applyFill="1" applyBorder="1" applyAlignment="1" applyProtection="1">
      <alignment horizontal="left" vertical="center"/>
      <protection hidden="1"/>
    </xf>
    <xf numFmtId="0" fontId="59"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horizontal="center" vertical="center"/>
      <protection hidden="1"/>
    </xf>
    <xf numFmtId="0" fontId="63" fillId="0" borderId="0" xfId="0" applyFont="1" applyFill="1" applyBorder="1" applyAlignment="1" applyProtection="1">
      <alignment horizontal="center" vertical="center" wrapText="1"/>
      <protection hidden="1"/>
    </xf>
    <xf numFmtId="0" fontId="64" fillId="0" borderId="0" xfId="0" applyFont="1" applyFill="1" applyBorder="1" applyAlignment="1" applyProtection="1">
      <alignment horizontal="left" vertical="center"/>
      <protection hidden="1"/>
    </xf>
    <xf numFmtId="0" fontId="59" fillId="2" borderId="6" xfId="0" applyFont="1" applyFill="1" applyBorder="1" applyAlignment="1" applyProtection="1">
      <alignment horizontal="center" vertical="center" wrapText="1"/>
      <protection hidden="1"/>
    </xf>
    <xf numFmtId="0" fontId="67" fillId="2" borderId="3" xfId="0" applyFont="1" applyFill="1" applyBorder="1" applyAlignment="1" applyProtection="1">
      <alignment horizontal="center" vertical="center" wrapText="1"/>
      <protection hidden="1"/>
    </xf>
    <xf numFmtId="0" fontId="58" fillId="0" borderId="12" xfId="0" applyFont="1" applyBorder="1" applyAlignment="1">
      <alignment horizontal="center" vertical="center" wrapText="1"/>
    </xf>
    <xf numFmtId="0" fontId="58" fillId="0" borderId="12" xfId="0" applyFont="1" applyBorder="1" applyAlignment="1">
      <alignment horizontal="center" vertical="top" wrapText="1"/>
    </xf>
    <xf numFmtId="14" fontId="58" fillId="0" borderId="12" xfId="0" applyNumberFormat="1" applyFont="1" applyBorder="1" applyAlignment="1">
      <alignment horizontal="center" vertical="center" wrapText="1"/>
    </xf>
    <xf numFmtId="0" fontId="58" fillId="0" borderId="13" xfId="0" applyFont="1" applyBorder="1" applyAlignment="1">
      <alignment horizontal="center" vertical="center" wrapText="1"/>
    </xf>
    <xf numFmtId="0" fontId="68" fillId="0" borderId="0" xfId="0" applyFont="1" applyFill="1" applyAlignment="1">
      <alignment horizontal="center" vertical="center" wrapText="1"/>
    </xf>
    <xf numFmtId="0" fontId="0" fillId="0" borderId="23" xfId="0" applyFont="1" applyFill="1" applyBorder="1" applyAlignment="1">
      <alignment vertical="center"/>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vertical="center" wrapText="1"/>
    </xf>
    <xf numFmtId="14" fontId="37" fillId="0" borderId="0" xfId="2" applyNumberFormat="1" applyFont="1" applyFill="1" applyBorder="1" applyAlignment="1" applyProtection="1">
      <alignment horizontal="center" vertical="center" wrapText="1"/>
      <protection locked="0"/>
    </xf>
    <xf numFmtId="0" fontId="69" fillId="0" borderId="0" xfId="0" applyFont="1" applyFill="1" applyBorder="1" applyAlignment="1" applyProtection="1">
      <alignment horizontal="center" vertical="center" wrapText="1"/>
      <protection locked="0"/>
    </xf>
    <xf numFmtId="0" fontId="0" fillId="0" borderId="0" xfId="0" applyFont="1" applyFill="1" applyBorder="1" applyAlignment="1">
      <alignment vertical="center"/>
    </xf>
    <xf numFmtId="0" fontId="28" fillId="0" borderId="19" xfId="0" applyFont="1" applyBorder="1" applyAlignment="1">
      <alignment vertical="center"/>
    </xf>
    <xf numFmtId="0" fontId="36" fillId="0" borderId="19" xfId="0" applyFont="1" applyBorder="1" applyAlignment="1">
      <alignment horizontal="center" vertical="center" wrapText="1"/>
    </xf>
    <xf numFmtId="0" fontId="69" fillId="0" borderId="0" xfId="0" applyFont="1" applyAlignment="1">
      <alignment horizontal="center" vertical="center" wrapText="1"/>
    </xf>
    <xf numFmtId="0" fontId="36" fillId="0" borderId="0" xfId="0" applyFont="1" applyAlignment="1">
      <alignment horizontal="center" vertical="center" wrapText="1"/>
    </xf>
    <xf numFmtId="0" fontId="36" fillId="0" borderId="19" xfId="0" applyFont="1" applyBorder="1" applyAlignment="1">
      <alignment vertical="center" wrapText="1"/>
    </xf>
    <xf numFmtId="14" fontId="36" fillId="0" borderId="19" xfId="0" applyNumberFormat="1" applyFont="1" applyBorder="1" applyAlignment="1">
      <alignment horizontal="center" vertical="center" wrapText="1"/>
    </xf>
    <xf numFmtId="14" fontId="36" fillId="0" borderId="0" xfId="0" applyNumberFormat="1" applyFont="1" applyAlignment="1">
      <alignment vertical="center" wrapText="1"/>
    </xf>
    <xf numFmtId="0" fontId="70" fillId="0" borderId="0" xfId="0" applyFont="1" applyAlignment="1">
      <alignment vertical="center"/>
    </xf>
    <xf numFmtId="0" fontId="28" fillId="0" borderId="0" xfId="0" applyFont="1" applyAlignment="1">
      <alignment horizontal="center" vertical="center" wrapText="1"/>
    </xf>
    <xf numFmtId="14" fontId="70" fillId="0" borderId="0" xfId="0" applyNumberFormat="1" applyFont="1" applyAlignment="1">
      <alignment horizontal="center" vertical="center" wrapText="1"/>
    </xf>
    <xf numFmtId="14" fontId="70" fillId="0" borderId="0" xfId="0" applyNumberFormat="1" applyFont="1" applyAlignment="1">
      <alignment vertical="center"/>
    </xf>
    <xf numFmtId="0" fontId="70" fillId="0" borderId="0" xfId="0" applyFont="1" applyAlignment="1">
      <alignment vertical="center" wrapText="1"/>
    </xf>
    <xf numFmtId="0" fontId="28" fillId="0" borderId="0" xfId="0" applyFont="1" applyAlignment="1">
      <alignment horizontal="left" vertical="center"/>
    </xf>
    <xf numFmtId="14"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Alignment="1">
      <alignment horizontal="left" vertical="center"/>
    </xf>
    <xf numFmtId="0" fontId="52" fillId="0" borderId="0" xfId="0" applyFont="1" applyFill="1" applyAlignment="1">
      <alignment horizontal="center" vertical="center"/>
    </xf>
    <xf numFmtId="0" fontId="52" fillId="0" borderId="0" xfId="0" applyFont="1" applyFill="1" applyAlignment="1" applyProtection="1">
      <alignment horizontal="center" vertical="center"/>
      <protection locked="0"/>
    </xf>
    <xf numFmtId="0" fontId="72" fillId="0" borderId="12" xfId="0" applyFont="1" applyFill="1" applyBorder="1" applyAlignment="1" applyProtection="1">
      <alignment horizontal="center" vertical="center"/>
      <protection locked="0"/>
    </xf>
    <xf numFmtId="0" fontId="72" fillId="0" borderId="12" xfId="0" applyFont="1" applyFill="1" applyBorder="1" applyAlignment="1" applyProtection="1">
      <alignment horizontal="center" vertical="center" wrapText="1"/>
      <protection locked="0"/>
    </xf>
    <xf numFmtId="0" fontId="72" fillId="0" borderId="12" xfId="0" applyFont="1" applyFill="1" applyBorder="1" applyAlignment="1" applyProtection="1">
      <alignment horizontal="center" vertical="center" wrapText="1"/>
    </xf>
    <xf numFmtId="0" fontId="72" fillId="0" borderId="12" xfId="0" applyFont="1" applyFill="1" applyBorder="1" applyAlignment="1" applyProtection="1">
      <alignment horizontal="left" vertical="center" wrapText="1"/>
      <protection locked="0"/>
    </xf>
    <xf numFmtId="0" fontId="52" fillId="0" borderId="0" xfId="0" applyFont="1" applyFill="1" applyAlignment="1" applyProtection="1">
      <alignment vertical="center"/>
    </xf>
    <xf numFmtId="9" fontId="72" fillId="0" borderId="0" xfId="1" applyFont="1" applyFill="1" applyBorder="1" applyAlignment="1" applyProtection="1">
      <alignment horizontal="center" vertical="center"/>
      <protection locked="0"/>
    </xf>
    <xf numFmtId="17" fontId="72" fillId="0" borderId="0" xfId="0" applyNumberFormat="1" applyFont="1" applyFill="1" applyBorder="1" applyAlignment="1" applyProtection="1">
      <alignment horizontal="center" vertical="center"/>
      <protection locked="0"/>
    </xf>
    <xf numFmtId="14" fontId="72" fillId="0" borderId="0" xfId="0" applyNumberFormat="1" applyFont="1" applyFill="1" applyBorder="1" applyAlignment="1" applyProtection="1">
      <alignment horizontal="center" vertical="center" wrapText="1"/>
      <protection locked="0"/>
    </xf>
    <xf numFmtId="14" fontId="72" fillId="0" borderId="0" xfId="2" applyNumberFormat="1" applyFont="1" applyFill="1" applyAlignment="1" applyProtection="1">
      <alignment horizontal="center" vertical="center" wrapText="1"/>
      <protection locked="0"/>
    </xf>
    <xf numFmtId="0" fontId="72" fillId="0" borderId="0" xfId="2" applyNumberFormat="1" applyFont="1" applyFill="1" applyAlignment="1" applyProtection="1">
      <alignment horizontal="center" vertical="center" wrapText="1"/>
      <protection locked="0"/>
    </xf>
    <xf numFmtId="0" fontId="72" fillId="0" borderId="0" xfId="2" applyNumberFormat="1" applyFont="1" applyFill="1" applyBorder="1" applyAlignment="1" applyProtection="1">
      <alignment horizontal="center" vertical="center" wrapText="1"/>
      <protection locked="0"/>
    </xf>
    <xf numFmtId="0" fontId="52" fillId="0" borderId="0" xfId="0" applyFont="1" applyFill="1" applyAlignment="1">
      <alignment vertical="center"/>
    </xf>
    <xf numFmtId="0" fontId="52" fillId="0" borderId="1" xfId="0" applyFont="1" applyBorder="1"/>
    <xf numFmtId="0" fontId="52" fillId="0" borderId="0" xfId="0" applyFont="1" applyAlignment="1">
      <alignment vertical="center"/>
    </xf>
    <xf numFmtId="0" fontId="52" fillId="0" borderId="14" xfId="0" applyFont="1" applyBorder="1"/>
    <xf numFmtId="0" fontId="0" fillId="3" borderId="0" xfId="0" applyFill="1" applyAlignment="1">
      <alignment horizontal="left" vertical="center"/>
    </xf>
    <xf numFmtId="0" fontId="15" fillId="0" borderId="0" xfId="0" applyFont="1" applyFill="1" applyAlignment="1">
      <alignment horizontal="center" vertical="center" wrapText="1"/>
    </xf>
    <xf numFmtId="0" fontId="16" fillId="0" borderId="12" xfId="0"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protection locked="0"/>
    </xf>
    <xf numFmtId="0" fontId="0" fillId="0" borderId="0" xfId="0" applyFill="1" applyAlignment="1" applyProtection="1">
      <alignment vertical="center"/>
      <protection locked="0"/>
    </xf>
    <xf numFmtId="0" fontId="16" fillId="0" borderId="0" xfId="0" applyFont="1" applyFill="1" applyBorder="1" applyAlignment="1" applyProtection="1">
      <alignment horizontal="center" vertical="center" wrapText="1"/>
    </xf>
    <xf numFmtId="0" fontId="0" fillId="0" borderId="9" xfId="0" applyBorder="1" applyAlignment="1" applyProtection="1">
      <alignment vertical="center"/>
      <protection locked="0"/>
    </xf>
    <xf numFmtId="0" fontId="20" fillId="2" borderId="25" xfId="0" applyFont="1" applyFill="1" applyBorder="1" applyAlignment="1" applyProtection="1">
      <alignment vertical="center" wrapText="1"/>
      <protection hidden="1"/>
    </xf>
    <xf numFmtId="0" fontId="20" fillId="2" borderId="10" xfId="0" applyFont="1" applyFill="1" applyBorder="1" applyAlignment="1" applyProtection="1">
      <alignment vertical="center" wrapText="1"/>
      <protection hidden="1"/>
    </xf>
    <xf numFmtId="0" fontId="20" fillId="2" borderId="33" xfId="0" applyFont="1" applyFill="1" applyBorder="1" applyAlignment="1" applyProtection="1">
      <alignment vertical="center" wrapText="1"/>
      <protection hidden="1"/>
    </xf>
    <xf numFmtId="0" fontId="14" fillId="2" borderId="9" xfId="0" applyFont="1" applyFill="1" applyBorder="1" applyAlignment="1" applyProtection="1">
      <alignment vertical="center" wrapText="1"/>
      <protection hidden="1"/>
    </xf>
    <xf numFmtId="0" fontId="73" fillId="0" borderId="0" xfId="0" applyFont="1" applyAlignment="1">
      <alignment vertical="center"/>
    </xf>
    <xf numFmtId="0" fontId="46" fillId="0" borderId="12" xfId="0" applyFont="1" applyBorder="1" applyAlignment="1">
      <alignment horizontal="center" vertical="center" wrapText="1"/>
    </xf>
    <xf numFmtId="0" fontId="46" fillId="0" borderId="12" xfId="0" applyFont="1" applyBorder="1" applyAlignment="1">
      <alignment horizontal="center" vertical="top" wrapText="1"/>
    </xf>
    <xf numFmtId="0" fontId="46" fillId="0" borderId="13" xfId="0" applyFont="1" applyBorder="1" applyAlignment="1">
      <alignment horizontal="center" vertical="center" wrapText="1"/>
    </xf>
    <xf numFmtId="0" fontId="45" fillId="0" borderId="0" xfId="0" applyFont="1" applyFill="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protection locked="0"/>
    </xf>
    <xf numFmtId="0" fontId="45" fillId="0" borderId="0" xfId="0" applyFont="1" applyFill="1" applyAlignment="1" applyProtection="1">
      <alignment vertical="center"/>
    </xf>
    <xf numFmtId="9" fontId="31" fillId="0" borderId="0" xfId="1" applyFont="1" applyFill="1" applyBorder="1" applyAlignment="1" applyProtection="1">
      <alignment horizontal="center" vertical="center"/>
      <protection locked="0"/>
    </xf>
    <xf numFmtId="17" fontId="31" fillId="0" borderId="0" xfId="0" applyNumberFormat="1" applyFont="1" applyFill="1" applyBorder="1" applyAlignment="1" applyProtection="1">
      <alignment horizontal="center" vertical="center"/>
      <protection locked="0"/>
    </xf>
    <xf numFmtId="14" fontId="31" fillId="0" borderId="0" xfId="0" applyNumberFormat="1" applyFont="1" applyFill="1" applyBorder="1" applyAlignment="1" applyProtection="1">
      <alignment horizontal="center" vertical="center" wrapText="1"/>
      <protection locked="0"/>
    </xf>
    <xf numFmtId="14" fontId="31" fillId="0" borderId="0" xfId="2" applyNumberFormat="1" applyFont="1" applyFill="1" applyAlignment="1" applyProtection="1">
      <alignment horizontal="center" vertical="center" wrapText="1"/>
      <protection locked="0"/>
    </xf>
    <xf numFmtId="0" fontId="47" fillId="0" borderId="0" xfId="2" applyNumberFormat="1" applyFont="1" applyFill="1" applyAlignment="1" applyProtection="1">
      <alignment horizontal="center" vertical="center" wrapText="1"/>
      <protection locked="0"/>
    </xf>
    <xf numFmtId="0" fontId="31" fillId="0" borderId="0" xfId="2"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14" fontId="47" fillId="0" borderId="0" xfId="2" applyNumberFormat="1" applyFont="1" applyFill="1" applyAlignment="1" applyProtection="1">
      <alignment horizontal="center" vertical="center" wrapText="1"/>
      <protection locked="0"/>
    </xf>
    <xf numFmtId="0" fontId="31" fillId="0" borderId="0" xfId="0" applyFont="1" applyFill="1" applyBorder="1" applyAlignment="1" applyProtection="1">
      <alignment horizontal="center" vertical="center" wrapText="1"/>
    </xf>
    <xf numFmtId="0" fontId="31"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wrapText="1"/>
      <protection locked="0"/>
    </xf>
    <xf numFmtId="0" fontId="45" fillId="0" borderId="0" xfId="0" applyFont="1" applyAlignment="1" applyProtection="1">
      <alignment vertical="center"/>
      <protection locked="0"/>
    </xf>
    <xf numFmtId="0" fontId="45" fillId="0" borderId="0" xfId="0" applyFont="1" applyAlignment="1">
      <alignment horizontal="left" vertical="center"/>
    </xf>
    <xf numFmtId="0" fontId="45" fillId="0" borderId="0" xfId="0" applyFont="1" applyAlignment="1" applyProtection="1">
      <alignment horizontal="center" vertical="center"/>
      <protection locked="0"/>
    </xf>
    <xf numFmtId="0" fontId="49"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0" fillId="0" borderId="9" xfId="0" applyFont="1" applyBorder="1" applyAlignment="1" applyProtection="1">
      <alignment vertical="center"/>
      <protection locked="0"/>
    </xf>
    <xf numFmtId="0" fontId="0" fillId="0" borderId="9" xfId="0" applyFont="1" applyBorder="1" applyAlignment="1">
      <alignment vertical="center"/>
    </xf>
    <xf numFmtId="0" fontId="0" fillId="0" borderId="0" xfId="0" applyFont="1" applyBorder="1" applyAlignment="1" applyProtection="1">
      <alignment vertical="center"/>
      <protection locked="0"/>
    </xf>
    <xf numFmtId="0" fontId="0" fillId="0" borderId="9"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9" fontId="0" fillId="0" borderId="0" xfId="0" applyNumberFormat="1" applyFont="1" applyAlignment="1" applyProtection="1">
      <alignment vertical="center"/>
      <protection locked="0"/>
    </xf>
    <xf numFmtId="0" fontId="74" fillId="0" borderId="12" xfId="0" applyFont="1" applyFill="1" applyBorder="1" applyAlignment="1" applyProtection="1">
      <alignment horizontal="center" vertical="center"/>
      <protection locked="0"/>
    </xf>
    <xf numFmtId="0" fontId="74" fillId="0" borderId="12" xfId="0" applyFont="1" applyFill="1" applyBorder="1" applyAlignment="1" applyProtection="1">
      <alignment horizontal="center" vertical="center" wrapText="1"/>
      <protection locked="0"/>
    </xf>
    <xf numFmtId="0" fontId="74" fillId="0" borderId="12" xfId="0" applyFont="1" applyFill="1" applyBorder="1" applyAlignment="1" applyProtection="1">
      <alignment horizontal="center" vertical="center" wrapText="1"/>
    </xf>
    <xf numFmtId="0" fontId="74" fillId="0" borderId="12" xfId="0" applyFont="1" applyFill="1" applyBorder="1" applyAlignment="1" applyProtection="1">
      <alignment horizontal="left" vertical="center" wrapText="1"/>
      <protection locked="0"/>
    </xf>
    <xf numFmtId="0" fontId="75" fillId="0" borderId="12" xfId="0" applyFont="1" applyFill="1" applyBorder="1" applyAlignment="1" applyProtection="1">
      <alignment horizontal="center" vertical="center" wrapText="1"/>
      <protection locked="0"/>
    </xf>
    <xf numFmtId="17" fontId="75" fillId="0" borderId="12" xfId="0" applyNumberFormat="1" applyFont="1" applyFill="1" applyBorder="1" applyAlignment="1" applyProtection="1">
      <alignment horizontal="center" vertical="center"/>
      <protection locked="0"/>
    </xf>
    <xf numFmtId="17" fontId="75" fillId="0" borderId="12" xfId="0" applyNumberFormat="1" applyFont="1" applyFill="1" applyBorder="1" applyAlignment="1" applyProtection="1">
      <alignment horizontal="center" vertical="center" wrapText="1"/>
      <protection locked="0"/>
    </xf>
    <xf numFmtId="0" fontId="76" fillId="0" borderId="0" xfId="2" applyNumberFormat="1" applyFont="1" applyFill="1" applyAlignment="1" applyProtection="1">
      <alignment horizontal="center" vertical="center" wrapText="1"/>
      <protection locked="0"/>
    </xf>
    <xf numFmtId="0" fontId="77" fillId="0" borderId="12" xfId="0" applyFont="1" applyFill="1" applyBorder="1" applyAlignment="1" applyProtection="1">
      <alignment horizontal="center" vertical="center" wrapText="1"/>
      <protection locked="0"/>
    </xf>
    <xf numFmtId="9" fontId="75" fillId="0" borderId="12" xfId="1" applyFont="1" applyFill="1" applyBorder="1" applyAlignment="1" applyProtection="1">
      <alignment horizontal="center" vertical="center"/>
      <protection locked="0"/>
    </xf>
    <xf numFmtId="0" fontId="78" fillId="0" borderId="0" xfId="0" applyFont="1" applyFill="1" applyAlignment="1" applyProtection="1">
      <alignment horizontal="center" vertical="center"/>
      <protection locked="0"/>
    </xf>
    <xf numFmtId="0" fontId="78" fillId="0" borderId="0" xfId="0" applyFont="1" applyFill="1" applyAlignment="1" applyProtection="1">
      <alignment vertical="center"/>
    </xf>
    <xf numFmtId="0" fontId="79" fillId="0" borderId="0" xfId="2" applyNumberFormat="1" applyFont="1" applyFill="1" applyAlignment="1" applyProtection="1">
      <alignment horizontal="center" vertical="center" wrapText="1"/>
      <protection locked="0"/>
    </xf>
    <xf numFmtId="0" fontId="52" fillId="0" borderId="0" xfId="0" applyFont="1" applyAlignment="1">
      <alignment horizontal="center" vertical="center"/>
    </xf>
    <xf numFmtId="0" fontId="52" fillId="0" borderId="0" xfId="0" applyFont="1" applyAlignment="1">
      <alignment horizontal="left" vertical="center"/>
    </xf>
    <xf numFmtId="0" fontId="81" fillId="0" borderId="0" xfId="0" applyFont="1" applyAlignment="1">
      <alignment horizontal="center" vertical="center" wrapText="1"/>
    </xf>
    <xf numFmtId="0" fontId="52" fillId="0" borderId="0" xfId="0" applyFont="1" applyAlignment="1">
      <alignment horizontal="center" vertical="center" wrapText="1"/>
    </xf>
    <xf numFmtId="0" fontId="82" fillId="2" borderId="0" xfId="0" applyFont="1" applyFill="1" applyAlignment="1" applyProtection="1">
      <alignment horizontal="center" vertical="center" wrapText="1"/>
      <protection hidden="1"/>
    </xf>
    <xf numFmtId="0" fontId="87" fillId="2" borderId="11" xfId="0" applyFont="1" applyFill="1" applyBorder="1" applyAlignment="1" applyProtection="1">
      <alignment vertical="center" wrapText="1"/>
      <protection hidden="1"/>
    </xf>
    <xf numFmtId="0" fontId="88" fillId="0" borderId="0" xfId="0" applyFont="1" applyAlignment="1">
      <alignment vertical="center"/>
    </xf>
    <xf numFmtId="0" fontId="89" fillId="0" borderId="12" xfId="0" applyFont="1" applyBorder="1" applyAlignment="1">
      <alignment horizontal="center" vertical="center" wrapText="1"/>
    </xf>
    <xf numFmtId="0" fontId="89" fillId="0" borderId="12" xfId="0" applyFont="1" applyBorder="1" applyAlignment="1">
      <alignment horizontal="center" vertical="top" wrapText="1"/>
    </xf>
    <xf numFmtId="0" fontId="89" fillId="0" borderId="13" xfId="0" applyFont="1" applyBorder="1" applyAlignment="1">
      <alignment horizontal="center" vertical="center" wrapText="1"/>
    </xf>
    <xf numFmtId="10" fontId="72" fillId="0" borderId="0" xfId="1" applyNumberFormat="1" applyFont="1" applyFill="1" applyBorder="1" applyAlignment="1" applyProtection="1">
      <alignment horizontal="center" vertical="center"/>
      <protection locked="0"/>
    </xf>
    <xf numFmtId="0" fontId="90" fillId="0" borderId="0" xfId="2" applyNumberFormat="1" applyFont="1" applyFill="1" applyAlignment="1" applyProtection="1">
      <alignment horizontal="center" vertical="center" wrapText="1"/>
      <protection locked="0"/>
    </xf>
    <xf numFmtId="0" fontId="0" fillId="0" borderId="0" xfId="0" applyFill="1" applyAlignment="1">
      <alignment vertical="center" wrapText="1"/>
    </xf>
    <xf numFmtId="14" fontId="90" fillId="0" borderId="0" xfId="2" applyNumberFormat="1" applyFont="1" applyFill="1" applyAlignment="1" applyProtection="1">
      <alignment horizontal="center" vertical="center" wrapText="1"/>
      <protection locked="0"/>
    </xf>
    <xf numFmtId="0" fontId="52" fillId="0" borderId="0" xfId="0" applyFont="1" applyAlignment="1" applyProtection="1">
      <alignment vertical="center"/>
      <protection locked="0"/>
    </xf>
    <xf numFmtId="0" fontId="52" fillId="0" borderId="0" xfId="0" applyFont="1" applyAlignment="1" applyProtection="1">
      <alignment horizontal="center" vertical="center"/>
      <protection locked="0"/>
    </xf>
    <xf numFmtId="0" fontId="81" fillId="0" borderId="0" xfId="0" applyFont="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91" fillId="0" borderId="0" xfId="0" applyFont="1" applyAlignment="1">
      <alignment horizontal="center" vertical="center"/>
    </xf>
    <xf numFmtId="0" fontId="92" fillId="0" borderId="0" xfId="0" applyFont="1" applyAlignment="1">
      <alignment horizontal="center" vertical="center" wrapText="1"/>
    </xf>
    <xf numFmtId="0" fontId="91" fillId="0" borderId="0" xfId="0" applyFont="1" applyAlignment="1">
      <alignment vertical="center"/>
    </xf>
    <xf numFmtId="0" fontId="91" fillId="0" borderId="0" xfId="0" applyFont="1" applyAlignment="1">
      <alignment horizontal="center" vertical="center" wrapText="1"/>
    </xf>
    <xf numFmtId="0" fontId="93" fillId="0" borderId="0" xfId="0" applyFont="1" applyAlignment="1">
      <alignment vertical="center"/>
    </xf>
    <xf numFmtId="0" fontId="1" fillId="3" borderId="0" xfId="3" applyFill="1" applyAlignment="1">
      <alignment horizontal="left" vertical="center"/>
    </xf>
    <xf numFmtId="0" fontId="1" fillId="0" borderId="0" xfId="3" applyAlignment="1">
      <alignment horizontal="left" vertical="center"/>
    </xf>
    <xf numFmtId="0" fontId="94" fillId="0" borderId="0" xfId="8" applyFont="1" applyAlignment="1">
      <alignment horizontal="center" vertical="center"/>
    </xf>
    <xf numFmtId="0" fontId="18" fillId="0" borderId="0" xfId="8" applyFont="1" applyAlignment="1">
      <alignment horizontal="left" vertical="center" wrapText="1"/>
    </xf>
    <xf numFmtId="0" fontId="18" fillId="0" borderId="0" xfId="8" applyFont="1" applyAlignment="1">
      <alignment horizontal="center" vertical="center" wrapText="1"/>
    </xf>
    <xf numFmtId="9" fontId="93" fillId="0" borderId="0" xfId="9" applyNumberFormat="1" applyFont="1" applyFill="1" applyBorder="1" applyAlignment="1">
      <alignment horizontal="center" vertical="center"/>
    </xf>
    <xf numFmtId="0" fontId="93" fillId="0" borderId="0" xfId="9" applyFont="1" applyFill="1" applyBorder="1" applyAlignment="1">
      <alignment wrapText="1"/>
    </xf>
    <xf numFmtId="14" fontId="18" fillId="0" borderId="0" xfId="8" applyNumberFormat="1" applyFont="1" applyAlignment="1">
      <alignment horizontal="left" vertical="center" wrapText="1"/>
    </xf>
    <xf numFmtId="14" fontId="94" fillId="0" borderId="0" xfId="8" applyNumberFormat="1" applyFont="1" applyAlignment="1">
      <alignment vertical="center"/>
    </xf>
    <xf numFmtId="0" fontId="94" fillId="0" borderId="0" xfId="8" applyFont="1" applyAlignment="1">
      <alignment vertical="center"/>
    </xf>
    <xf numFmtId="0" fontId="96" fillId="0" borderId="0" xfId="8" applyFont="1" applyAlignment="1">
      <alignment vertical="center"/>
    </xf>
    <xf numFmtId="0" fontId="96" fillId="0" borderId="0" xfId="8" applyFont="1" applyAlignment="1"/>
    <xf numFmtId="0" fontId="94" fillId="3" borderId="0" xfId="8" applyFont="1" applyFill="1" applyAlignment="1">
      <alignment horizontal="center" vertical="center"/>
    </xf>
    <xf numFmtId="0" fontId="18" fillId="3" borderId="0" xfId="8" applyFont="1" applyFill="1" applyAlignment="1">
      <alignment horizontal="left" vertical="center" wrapText="1"/>
    </xf>
    <xf numFmtId="0" fontId="18" fillId="3" borderId="0" xfId="8" applyFont="1" applyFill="1" applyAlignment="1">
      <alignment horizontal="center" vertical="center" wrapText="1"/>
    </xf>
    <xf numFmtId="165" fontId="18" fillId="3" borderId="0" xfId="8" applyNumberFormat="1" applyFont="1" applyFill="1" applyAlignment="1">
      <alignment horizontal="center" vertical="center" wrapText="1"/>
    </xf>
    <xf numFmtId="9" fontId="18" fillId="3" borderId="0" xfId="10" applyFont="1" applyFill="1" applyAlignment="1">
      <alignment horizontal="center" vertical="center" wrapText="1"/>
    </xf>
    <xf numFmtId="14" fontId="18" fillId="3" borderId="0" xfId="8" applyNumberFormat="1" applyFont="1" applyFill="1" applyAlignment="1">
      <alignment horizontal="left" vertical="center" wrapText="1"/>
    </xf>
    <xf numFmtId="14" fontId="94" fillId="3" borderId="0" xfId="8" applyNumberFormat="1" applyFont="1" applyFill="1" applyAlignment="1">
      <alignment vertical="center"/>
    </xf>
    <xf numFmtId="0" fontId="94" fillId="3" borderId="0" xfId="8" applyFont="1" applyFill="1" applyAlignment="1">
      <alignment vertical="center"/>
    </xf>
    <xf numFmtId="0" fontId="96" fillId="3" borderId="0" xfId="8" applyFont="1" applyFill="1" applyAlignment="1">
      <alignment vertical="center"/>
    </xf>
    <xf numFmtId="0" fontId="96" fillId="3" borderId="0" xfId="8" applyFont="1" applyFill="1" applyAlignment="1"/>
    <xf numFmtId="14" fontId="18" fillId="0" borderId="0" xfId="8" applyNumberFormat="1" applyFont="1" applyFill="1" applyAlignment="1">
      <alignment horizontal="left" vertical="center" wrapText="1"/>
    </xf>
    <xf numFmtId="14" fontId="94" fillId="0" borderId="0" xfId="8" applyNumberFormat="1" applyFont="1" applyFill="1" applyAlignment="1">
      <alignment vertical="center"/>
    </xf>
    <xf numFmtId="14" fontId="18" fillId="0" borderId="0" xfId="8" applyNumberFormat="1" applyFont="1" applyFill="1" applyAlignment="1">
      <alignment horizontal="right" vertical="center" wrapText="1"/>
    </xf>
    <xf numFmtId="0" fontId="45" fillId="3" borderId="0" xfId="9" applyNumberFormat="1" applyFont="1" applyFill="1" applyBorder="1" applyAlignment="1" applyProtection="1">
      <alignment horizontal="center" vertical="center"/>
      <protection locked="0"/>
    </xf>
    <xf numFmtId="0" fontId="31" fillId="3" borderId="0" xfId="9" applyNumberFormat="1" applyFont="1" applyFill="1" applyBorder="1" applyAlignment="1" applyProtection="1">
      <alignment horizontal="center" vertical="center"/>
      <protection locked="0"/>
    </xf>
    <xf numFmtId="0" fontId="31" fillId="3" borderId="0" xfId="9" applyNumberFormat="1" applyFont="1" applyFill="1" applyBorder="1" applyAlignment="1" applyProtection="1">
      <alignment horizontal="center" vertical="center" wrapText="1"/>
      <protection locked="0"/>
    </xf>
    <xf numFmtId="0" fontId="31" fillId="3" borderId="0" xfId="9" applyNumberFormat="1" applyFont="1" applyFill="1" applyBorder="1" applyAlignment="1" applyProtection="1">
      <alignment horizontal="center" vertical="center" wrapText="1"/>
    </xf>
    <xf numFmtId="0" fontId="31" fillId="3" borderId="0" xfId="9" applyNumberFormat="1" applyFont="1" applyFill="1" applyBorder="1" applyAlignment="1" applyProtection="1">
      <alignment horizontal="left" vertical="center" wrapText="1"/>
      <protection locked="0"/>
    </xf>
    <xf numFmtId="0" fontId="48" fillId="3" borderId="0" xfId="9" applyNumberFormat="1" applyFont="1" applyFill="1" applyBorder="1" applyAlignment="1" applyProtection="1">
      <alignment vertical="center"/>
    </xf>
    <xf numFmtId="164" fontId="31" fillId="3" borderId="0" xfId="9" applyNumberFormat="1" applyFont="1" applyFill="1" applyBorder="1" applyAlignment="1" applyProtection="1">
      <alignment horizontal="center" vertical="center" wrapText="1"/>
      <protection locked="0"/>
    </xf>
    <xf numFmtId="17" fontId="31" fillId="3" borderId="0" xfId="9" applyNumberFormat="1" applyFont="1" applyFill="1" applyBorder="1" applyAlignment="1" applyProtection="1">
      <alignment horizontal="center" vertical="center" wrapText="1"/>
      <protection locked="0"/>
    </xf>
    <xf numFmtId="9" fontId="31" fillId="3" borderId="0" xfId="9" applyNumberFormat="1" applyFont="1" applyFill="1" applyBorder="1" applyAlignment="1" applyProtection="1">
      <alignment horizontal="center" vertical="center"/>
      <protection locked="0"/>
    </xf>
    <xf numFmtId="17" fontId="31" fillId="3" borderId="0" xfId="9" applyNumberFormat="1" applyFont="1" applyFill="1" applyBorder="1" applyAlignment="1" applyProtection="1">
      <alignment horizontal="center" vertical="center"/>
      <protection locked="0"/>
    </xf>
    <xf numFmtId="0" fontId="47" fillId="3" borderId="0" xfId="9" applyNumberFormat="1" applyFont="1" applyFill="1" applyBorder="1" applyAlignment="1" applyProtection="1">
      <alignment horizontal="center" vertical="center" wrapText="1"/>
      <protection locked="0"/>
    </xf>
    <xf numFmtId="0" fontId="49" fillId="3" borderId="0" xfId="9" applyNumberFormat="1" applyFont="1" applyFill="1" applyBorder="1" applyAlignment="1" applyProtection="1">
      <alignment horizontal="center" vertical="center" wrapText="1"/>
      <protection locked="0"/>
    </xf>
    <xf numFmtId="0" fontId="31" fillId="3" borderId="0" xfId="3" applyNumberFormat="1" applyFont="1" applyFill="1" applyBorder="1" applyAlignment="1" applyProtection="1">
      <alignment horizontal="center" vertical="center" wrapText="1"/>
    </xf>
    <xf numFmtId="0" fontId="48" fillId="3" borderId="0" xfId="3" applyFont="1" applyFill="1" applyBorder="1" applyAlignment="1" applyProtection="1">
      <alignment vertical="center"/>
    </xf>
    <xf numFmtId="0" fontId="52" fillId="0" borderId="44" xfId="0" applyFont="1" applyFill="1" applyBorder="1" applyAlignment="1" applyProtection="1">
      <alignment horizontal="center" vertical="center"/>
      <protection locked="0"/>
    </xf>
    <xf numFmtId="0" fontId="72" fillId="0" borderId="45" xfId="0" applyFont="1" applyFill="1" applyBorder="1" applyAlignment="1" applyProtection="1">
      <alignment horizontal="center" vertical="center"/>
      <protection locked="0"/>
    </xf>
    <xf numFmtId="0" fontId="72" fillId="0" borderId="45" xfId="0" applyFont="1" applyFill="1" applyBorder="1" applyAlignment="1" applyProtection="1">
      <alignment horizontal="center" vertical="center" wrapText="1"/>
      <protection locked="0"/>
    </xf>
    <xf numFmtId="0" fontId="72" fillId="0" borderId="45" xfId="0" applyFont="1" applyFill="1" applyBorder="1" applyAlignment="1" applyProtection="1">
      <alignment horizontal="center" vertical="center" wrapText="1"/>
    </xf>
    <xf numFmtId="0" fontId="72" fillId="0" borderId="45" xfId="0" applyFont="1" applyFill="1" applyBorder="1" applyAlignment="1" applyProtection="1">
      <alignment horizontal="left" vertical="center" wrapText="1"/>
      <protection locked="0"/>
    </xf>
    <xf numFmtId="0" fontId="52" fillId="0" borderId="44" xfId="0" applyFont="1" applyFill="1" applyBorder="1" applyAlignment="1" applyProtection="1">
      <alignment vertical="center"/>
    </xf>
    <xf numFmtId="10" fontId="72" fillId="0" borderId="44" xfId="1" applyNumberFormat="1" applyFont="1" applyFill="1" applyBorder="1" applyAlignment="1" applyProtection="1">
      <alignment horizontal="center" vertical="center"/>
      <protection locked="0"/>
    </xf>
    <xf numFmtId="17" fontId="72" fillId="0" borderId="44" xfId="0" applyNumberFormat="1" applyFont="1" applyFill="1" applyBorder="1" applyAlignment="1" applyProtection="1">
      <alignment horizontal="center" vertical="center"/>
      <protection locked="0"/>
    </xf>
    <xf numFmtId="14" fontId="72" fillId="0" borderId="44" xfId="0" applyNumberFormat="1" applyFont="1" applyFill="1" applyBorder="1" applyAlignment="1" applyProtection="1">
      <alignment horizontal="center" vertical="center" wrapText="1"/>
      <protection locked="0"/>
    </xf>
    <xf numFmtId="14" fontId="90" fillId="0" borderId="44" xfId="2" applyNumberFormat="1" applyFont="1" applyFill="1" applyBorder="1" applyAlignment="1" applyProtection="1">
      <alignment horizontal="center" vertical="center" wrapText="1"/>
      <protection locked="0"/>
    </xf>
    <xf numFmtId="0" fontId="90" fillId="0" borderId="44" xfId="2" applyNumberFormat="1" applyFont="1" applyFill="1" applyBorder="1" applyAlignment="1" applyProtection="1">
      <alignment horizontal="center" vertical="center" wrapText="1"/>
      <protection locked="0"/>
    </xf>
    <xf numFmtId="0" fontId="72" fillId="0" borderId="44" xfId="2" applyNumberFormat="1" applyFont="1" applyFill="1" applyBorder="1" applyAlignment="1" applyProtection="1">
      <alignment horizontal="center" vertical="center" wrapText="1"/>
      <protection locked="0"/>
    </xf>
    <xf numFmtId="9" fontId="72" fillId="0" borderId="44" xfId="1" applyFont="1" applyFill="1" applyBorder="1" applyAlignment="1" applyProtection="1">
      <alignment horizontal="center" vertical="center"/>
      <protection locked="0"/>
    </xf>
    <xf numFmtId="0" fontId="45" fillId="0" borderId="46" xfId="0" applyFont="1" applyBorder="1" applyAlignment="1">
      <alignment horizontal="center" vertical="center"/>
    </xf>
    <xf numFmtId="0" fontId="31" fillId="0" borderId="45" xfId="0" applyFont="1" applyBorder="1" applyAlignment="1">
      <alignment horizontal="center" vertical="center"/>
    </xf>
    <xf numFmtId="0" fontId="31" fillId="0" borderId="45" xfId="0" applyFont="1" applyBorder="1" applyAlignment="1">
      <alignment horizontal="center" vertical="center" wrapText="1"/>
    </xf>
    <xf numFmtId="0" fontId="45" fillId="0" borderId="44" xfId="0" applyFont="1" applyBorder="1" applyAlignment="1">
      <alignment vertical="center"/>
    </xf>
    <xf numFmtId="0" fontId="45" fillId="0" borderId="44" xfId="0" applyFont="1" applyBorder="1" applyAlignment="1" applyProtection="1">
      <alignment vertical="center"/>
      <protection locked="0"/>
    </xf>
    <xf numFmtId="0" fontId="45" fillId="0" borderId="44" xfId="0" applyFont="1" applyBorder="1" applyAlignment="1">
      <alignment horizontal="left" vertical="center"/>
    </xf>
    <xf numFmtId="0" fontId="45" fillId="0" borderId="44" xfId="0" applyFont="1" applyBorder="1" applyAlignment="1" applyProtection="1">
      <alignment horizontal="center" vertical="center"/>
      <protection locked="0"/>
    </xf>
    <xf numFmtId="0" fontId="49" fillId="0" borderId="44" xfId="0" applyFont="1" applyBorder="1" applyAlignment="1" applyProtection="1">
      <alignment horizontal="center" vertical="center" wrapText="1"/>
      <protection locked="0"/>
    </xf>
    <xf numFmtId="9" fontId="31" fillId="0" borderId="47" xfId="1" applyNumberFormat="1" applyFont="1" applyBorder="1" applyAlignment="1">
      <alignment horizontal="center" vertical="center"/>
    </xf>
    <xf numFmtId="14" fontId="45" fillId="0" borderId="44" xfId="0" applyNumberFormat="1" applyFont="1" applyBorder="1" applyAlignment="1" applyProtection="1">
      <alignment horizontal="center" vertical="center"/>
      <protection locked="0"/>
    </xf>
    <xf numFmtId="0" fontId="47" fillId="4" borderId="47" xfId="2" applyNumberFormat="1" applyFont="1" applyFill="1" applyBorder="1" applyAlignment="1">
      <alignment horizontal="center" vertical="center" wrapText="1"/>
    </xf>
    <xf numFmtId="0" fontId="45" fillId="0" borderId="44"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4" xfId="0" applyFont="1" applyBorder="1" applyAlignment="1">
      <alignment vertical="center"/>
    </xf>
    <xf numFmtId="0" fontId="16"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protection locked="0"/>
    </xf>
    <xf numFmtId="0" fontId="16" fillId="0" borderId="45" xfId="0" applyFont="1" applyFill="1" applyBorder="1" applyAlignment="1" applyProtection="1">
      <alignment horizontal="center" vertical="center"/>
      <protection locked="0"/>
    </xf>
    <xf numFmtId="0" fontId="16" fillId="0" borderId="45" xfId="0" applyFont="1" applyFill="1" applyBorder="1" applyAlignment="1" applyProtection="1">
      <alignment horizontal="center" vertical="center" wrapText="1"/>
      <protection locked="0"/>
    </xf>
    <xf numFmtId="0" fontId="16" fillId="0" borderId="45" xfId="0" applyFont="1" applyFill="1" applyBorder="1" applyAlignment="1" applyProtection="1">
      <alignment horizontal="center" vertical="center" wrapText="1"/>
    </xf>
    <xf numFmtId="0" fontId="16" fillId="0" borderId="45" xfId="0" applyFont="1" applyFill="1" applyBorder="1" applyAlignment="1" applyProtection="1">
      <alignment horizontal="left" vertical="center" wrapText="1"/>
      <protection locked="0"/>
    </xf>
    <xf numFmtId="0" fontId="0" fillId="0" borderId="44" xfId="0" applyFill="1" applyBorder="1" applyAlignment="1" applyProtection="1">
      <alignment vertical="center"/>
    </xf>
    <xf numFmtId="0" fontId="29" fillId="0" borderId="45" xfId="0" applyFont="1" applyFill="1" applyBorder="1" applyAlignment="1" applyProtection="1">
      <alignment horizontal="center" vertical="center" wrapText="1"/>
      <protection locked="0"/>
    </xf>
    <xf numFmtId="0" fontId="30" fillId="0" borderId="45" xfId="0" applyFont="1" applyFill="1" applyBorder="1" applyAlignment="1" applyProtection="1">
      <alignment horizontal="center" vertical="center" wrapText="1"/>
      <protection locked="0"/>
    </xf>
    <xf numFmtId="0" fontId="31" fillId="0" borderId="45" xfId="0" applyFont="1" applyFill="1" applyBorder="1" applyAlignment="1" applyProtection="1">
      <alignment horizontal="center" vertical="center" wrapText="1"/>
      <protection locked="0"/>
    </xf>
    <xf numFmtId="9" fontId="30" fillId="0" borderId="44" xfId="1" applyFont="1" applyFill="1" applyBorder="1" applyAlignment="1" applyProtection="1">
      <alignment horizontal="center" vertical="center"/>
      <protection locked="0"/>
    </xf>
    <xf numFmtId="17" fontId="30" fillId="0" borderId="44" xfId="0" applyNumberFormat="1" applyFont="1" applyFill="1" applyBorder="1" applyAlignment="1" applyProtection="1">
      <alignment horizontal="center" vertical="center"/>
      <protection locked="0"/>
    </xf>
    <xf numFmtId="14" fontId="30" fillId="0" borderId="44" xfId="0" applyNumberFormat="1" applyFont="1" applyFill="1" applyBorder="1" applyAlignment="1" applyProtection="1">
      <alignment horizontal="center" vertical="center" wrapText="1"/>
      <protection locked="0"/>
    </xf>
    <xf numFmtId="14" fontId="32" fillId="0" borderId="44" xfId="2" applyNumberFormat="1" applyFont="1" applyFill="1" applyBorder="1" applyAlignment="1" applyProtection="1">
      <alignment horizontal="center" vertical="center" wrapText="1"/>
      <protection locked="0"/>
    </xf>
    <xf numFmtId="0" fontId="32" fillId="0" borderId="44" xfId="2" applyNumberFormat="1" applyFont="1" applyFill="1" applyBorder="1" applyAlignment="1" applyProtection="1">
      <alignment horizontal="center" vertical="center" wrapText="1"/>
      <protection locked="0"/>
    </xf>
    <xf numFmtId="0" fontId="30" fillId="0" borderId="44" xfId="2" applyNumberFormat="1" applyFont="1" applyFill="1" applyBorder="1" applyAlignment="1" applyProtection="1">
      <alignment horizontal="center" vertical="center" wrapText="1"/>
      <protection locked="0"/>
    </xf>
    <xf numFmtId="0" fontId="0" fillId="0" borderId="44" xfId="0" applyFill="1" applyBorder="1" applyAlignment="1" applyProtection="1">
      <alignmen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wrapText="1"/>
      <protection locked="0"/>
    </xf>
    <xf numFmtId="0" fontId="79" fillId="0" borderId="0" xfId="0" applyFont="1" applyFill="1" applyBorder="1" applyAlignment="1" applyProtection="1">
      <alignment horizontal="center" vertical="center" wrapText="1"/>
    </xf>
    <xf numFmtId="0" fontId="79" fillId="0" borderId="0" xfId="0" applyFont="1" applyFill="1" applyBorder="1" applyAlignment="1" applyProtection="1">
      <alignment horizontal="left" vertical="center" wrapText="1"/>
      <protection locked="0"/>
    </xf>
    <xf numFmtId="9" fontId="79" fillId="0" borderId="0" xfId="1" applyFont="1" applyFill="1" applyBorder="1" applyAlignment="1" applyProtection="1">
      <alignment horizontal="center" vertical="center"/>
      <protection locked="0"/>
    </xf>
    <xf numFmtId="17" fontId="79" fillId="0" borderId="0" xfId="0" applyNumberFormat="1" applyFont="1" applyFill="1" applyBorder="1" applyAlignment="1" applyProtection="1">
      <alignment horizontal="center" vertical="center"/>
      <protection locked="0"/>
    </xf>
    <xf numFmtId="17" fontId="79" fillId="0" borderId="0" xfId="0" applyNumberFormat="1" applyFont="1" applyFill="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locked="0"/>
    </xf>
    <xf numFmtId="14" fontId="72" fillId="0" borderId="44" xfId="2" applyNumberFormat="1" applyFont="1" applyFill="1" applyBorder="1" applyAlignment="1" applyProtection="1">
      <alignment horizontal="center" vertical="center" wrapText="1"/>
      <protection locked="0"/>
    </xf>
    <xf numFmtId="0" fontId="36" fillId="0" borderId="48" xfId="0" applyFont="1" applyFill="1" applyBorder="1" applyAlignment="1" applyProtection="1">
      <alignment horizontal="center" vertical="center" wrapText="1"/>
      <protection locked="0"/>
    </xf>
    <xf numFmtId="0" fontId="37" fillId="0" borderId="49" xfId="0" applyFont="1" applyFill="1" applyBorder="1" applyAlignment="1" applyProtection="1">
      <alignment horizontal="center" vertical="center" wrapText="1"/>
      <protection locked="0"/>
    </xf>
    <xf numFmtId="0" fontId="37" fillId="0" borderId="49" xfId="0" applyFont="1" applyFill="1" applyBorder="1" applyAlignment="1" applyProtection="1">
      <alignment horizontal="center" vertical="center" wrapText="1"/>
    </xf>
    <xf numFmtId="0" fontId="37" fillId="0" borderId="49" xfId="0" applyFont="1" applyFill="1" applyBorder="1" applyAlignment="1" applyProtection="1">
      <alignment horizontal="left" vertical="center" wrapText="1"/>
      <protection locked="0"/>
    </xf>
    <xf numFmtId="0" fontId="36" fillId="0" borderId="49" xfId="0" applyFont="1" applyFill="1" applyBorder="1" applyAlignment="1" applyProtection="1">
      <alignment vertical="center" wrapText="1"/>
    </xf>
    <xf numFmtId="9" fontId="37" fillId="0" borderId="49" xfId="1" applyFont="1" applyFill="1" applyBorder="1" applyAlignment="1" applyProtection="1">
      <alignment horizontal="center" vertical="center" wrapText="1"/>
      <protection locked="0"/>
    </xf>
    <xf numFmtId="17" fontId="37" fillId="0" borderId="49" xfId="0" applyNumberFormat="1" applyFont="1" applyFill="1" applyBorder="1" applyAlignment="1" applyProtection="1">
      <alignment horizontal="center" vertical="center" wrapText="1"/>
      <protection locked="0"/>
    </xf>
    <xf numFmtId="14" fontId="37" fillId="0" borderId="49" xfId="0" applyNumberFormat="1" applyFont="1" applyFill="1" applyBorder="1" applyAlignment="1" applyProtection="1">
      <alignment horizontal="center" vertical="center" wrapText="1"/>
      <protection locked="0"/>
    </xf>
    <xf numFmtId="14" fontId="37" fillId="0" borderId="49" xfId="2" applyNumberFormat="1" applyFont="1" applyFill="1" applyBorder="1" applyAlignment="1" applyProtection="1">
      <alignment horizontal="center" vertical="center" wrapText="1"/>
      <protection locked="0"/>
    </xf>
    <xf numFmtId="0" fontId="37" fillId="0" borderId="49" xfId="2" applyNumberFormat="1" applyFont="1" applyFill="1" applyBorder="1" applyAlignment="1" applyProtection="1">
      <alignment horizontal="center" vertical="center" wrapText="1"/>
      <protection locked="0"/>
    </xf>
    <xf numFmtId="0" fontId="69" fillId="0" borderId="49" xfId="0" applyFont="1" applyFill="1" applyBorder="1" applyAlignment="1" applyProtection="1">
      <alignment horizontal="center" vertical="center" wrapText="1"/>
      <protection locked="0"/>
    </xf>
    <xf numFmtId="0" fontId="36" fillId="0" borderId="44" xfId="0" applyFont="1" applyFill="1" applyBorder="1" applyAlignment="1" applyProtection="1">
      <alignment horizontal="center" vertical="center" wrapText="1"/>
      <protection locked="0"/>
    </xf>
    <xf numFmtId="0" fontId="37" fillId="0" borderId="45" xfId="0" applyFont="1" applyFill="1" applyBorder="1" applyAlignment="1" applyProtection="1">
      <alignment horizontal="center" vertical="center" wrapText="1"/>
      <protection locked="0"/>
    </xf>
    <xf numFmtId="0" fontId="37" fillId="0" borderId="44" xfId="0" applyFont="1" applyFill="1" applyBorder="1" applyAlignment="1" applyProtection="1">
      <alignment horizontal="center" vertical="center" wrapText="1"/>
    </xf>
    <xf numFmtId="0" fontId="37" fillId="0" borderId="44" xfId="0" applyFont="1" applyFill="1" applyBorder="1" applyAlignment="1" applyProtection="1">
      <alignment horizontal="left" vertical="center" wrapText="1"/>
      <protection locked="0"/>
    </xf>
    <xf numFmtId="0" fontId="36" fillId="0" borderId="44" xfId="0" applyFont="1" applyFill="1" applyBorder="1" applyAlignment="1" applyProtection="1">
      <alignment vertical="center" wrapText="1"/>
    </xf>
    <xf numFmtId="0" fontId="37" fillId="0" borderId="44" xfId="0" applyFont="1" applyFill="1" applyBorder="1" applyAlignment="1" applyProtection="1">
      <alignment horizontal="center" vertical="center" wrapText="1"/>
      <protection locked="0"/>
    </xf>
    <xf numFmtId="9" fontId="37" fillId="0" borderId="44" xfId="1" applyFont="1" applyFill="1" applyBorder="1" applyAlignment="1" applyProtection="1">
      <alignment horizontal="center" vertical="center" wrapText="1"/>
      <protection locked="0"/>
    </xf>
    <xf numFmtId="17" fontId="37" fillId="0" borderId="44" xfId="0" applyNumberFormat="1" applyFont="1" applyFill="1" applyBorder="1" applyAlignment="1" applyProtection="1">
      <alignment horizontal="center" vertical="center" wrapText="1"/>
      <protection locked="0"/>
    </xf>
    <xf numFmtId="14" fontId="37" fillId="0" borderId="44" xfId="0" applyNumberFormat="1" applyFont="1" applyFill="1" applyBorder="1" applyAlignment="1" applyProtection="1">
      <alignment horizontal="center" vertical="center" wrapText="1"/>
      <protection locked="0"/>
    </xf>
    <xf numFmtId="14" fontId="37" fillId="0" borderId="44" xfId="2" applyNumberFormat="1" applyFont="1" applyFill="1" applyBorder="1" applyAlignment="1" applyProtection="1">
      <alignment horizontal="center" vertical="center" wrapText="1"/>
      <protection locked="0"/>
    </xf>
    <xf numFmtId="0" fontId="37" fillId="0" borderId="44" xfId="2" applyNumberFormat="1" applyFont="1" applyFill="1" applyBorder="1" applyAlignment="1" applyProtection="1">
      <alignment horizontal="center" vertical="center" wrapText="1"/>
      <protection locked="0"/>
    </xf>
    <xf numFmtId="0" fontId="71" fillId="0" borderId="20" xfId="0" applyFont="1" applyBorder="1" applyAlignment="1">
      <alignment horizontal="center" vertical="center" wrapText="1"/>
    </xf>
    <xf numFmtId="0" fontId="71" fillId="0" borderId="0" xfId="0" applyFont="1" applyAlignment="1">
      <alignment horizontal="center" vertical="center" wrapText="1"/>
    </xf>
    <xf numFmtId="0" fontId="51" fillId="3" borderId="0" xfId="3" applyFont="1" applyFill="1" applyBorder="1" applyAlignment="1">
      <alignment horizontal="center" vertical="center" wrapText="1"/>
    </xf>
    <xf numFmtId="0" fontId="14" fillId="2" borderId="52" xfId="3" applyFont="1" applyFill="1" applyBorder="1" applyAlignment="1" applyProtection="1">
      <alignment vertical="center" wrapText="1"/>
      <protection hidden="1"/>
    </xf>
    <xf numFmtId="0" fontId="30" fillId="0" borderId="45" xfId="0" applyFont="1" applyFill="1" applyBorder="1" applyAlignment="1" applyProtection="1">
      <alignment horizontal="center" vertical="center" wrapText="1"/>
    </xf>
    <xf numFmtId="14" fontId="30" fillId="0" borderId="44" xfId="2" applyNumberFormat="1" applyFont="1" applyFill="1" applyBorder="1" applyAlignment="1" applyProtection="1">
      <alignment horizontal="center" vertical="center" wrapText="1"/>
      <protection locked="0"/>
    </xf>
    <xf numFmtId="9" fontId="75" fillId="0" borderId="12" xfId="0" applyNumberFormat="1" applyFont="1" applyFill="1" applyBorder="1" applyAlignment="1" applyProtection="1">
      <alignment horizontal="center" vertical="center"/>
      <protection locked="0"/>
    </xf>
    <xf numFmtId="0" fontId="76" fillId="0" borderId="0" xfId="0" applyNumberFormat="1" applyFont="1" applyFill="1" applyBorder="1" applyAlignment="1" applyProtection="1">
      <alignment horizontal="center" vertical="center" wrapText="1"/>
      <protection locked="0"/>
    </xf>
    <xf numFmtId="0" fontId="71" fillId="0" borderId="20" xfId="0" applyFont="1" applyBorder="1" applyAlignment="1">
      <alignment horizontal="center" vertical="center" wrapText="1"/>
    </xf>
    <xf numFmtId="0" fontId="71" fillId="0" borderId="0" xfId="0" applyFont="1" applyAlignment="1">
      <alignment horizontal="center" vertical="center" wrapText="1"/>
    </xf>
    <xf numFmtId="0" fontId="4" fillId="2" borderId="18"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60" fillId="2" borderId="3" xfId="0" applyFont="1" applyFill="1" applyBorder="1" applyAlignment="1" applyProtection="1">
      <alignment horizontal="center" vertical="center" wrapText="1"/>
      <protection hidden="1"/>
    </xf>
    <xf numFmtId="0" fontId="56" fillId="2" borderId="4" xfId="0" applyFont="1" applyFill="1" applyBorder="1" applyAlignment="1" applyProtection="1">
      <alignment horizontal="center" vertical="center" wrapText="1"/>
      <protection hidden="1"/>
    </xf>
    <xf numFmtId="0" fontId="56" fillId="2" borderId="5" xfId="0" applyFont="1" applyFill="1" applyBorder="1" applyAlignment="1" applyProtection="1">
      <alignment horizontal="center" vertical="center" wrapText="1"/>
      <protection hidden="1"/>
    </xf>
    <xf numFmtId="0" fontId="56" fillId="2" borderId="7" xfId="0" applyFont="1" applyFill="1" applyBorder="1" applyAlignment="1" applyProtection="1">
      <alignment horizontal="center" vertical="center" wrapText="1"/>
      <protection hidden="1"/>
    </xf>
    <xf numFmtId="0" fontId="56" fillId="2" borderId="0" xfId="0" applyFont="1" applyFill="1" applyBorder="1" applyAlignment="1" applyProtection="1">
      <alignment horizontal="center" vertical="center" wrapText="1"/>
      <protection hidden="1"/>
    </xf>
    <xf numFmtId="0" fontId="65" fillId="3" borderId="7" xfId="0" applyFont="1" applyFill="1" applyBorder="1" applyAlignment="1" applyProtection="1">
      <alignment horizontal="center" vertical="center" wrapText="1"/>
      <protection hidden="1"/>
    </xf>
    <xf numFmtId="0" fontId="65" fillId="3" borderId="0" xfId="0" applyFont="1" applyFill="1" applyBorder="1" applyAlignment="1" applyProtection="1">
      <alignment horizontal="center" vertical="center" wrapText="1"/>
      <protection hidden="1"/>
    </xf>
    <xf numFmtId="0" fontId="56" fillId="3" borderId="7" xfId="0" applyFont="1" applyFill="1" applyBorder="1" applyAlignment="1" applyProtection="1">
      <alignment horizontal="center" vertical="center" wrapText="1"/>
      <protection hidden="1"/>
    </xf>
    <xf numFmtId="0" fontId="56" fillId="3" borderId="0" xfId="0" applyFont="1" applyFill="1" applyBorder="1" applyAlignment="1" applyProtection="1">
      <alignment horizontal="center" vertical="center" wrapText="1"/>
      <protection hidden="1"/>
    </xf>
    <xf numFmtId="0" fontId="56" fillId="3" borderId="8" xfId="0" applyFont="1" applyFill="1" applyBorder="1" applyAlignment="1" applyProtection="1">
      <alignment horizontal="center" vertical="center" wrapText="1"/>
      <protection hidden="1"/>
    </xf>
    <xf numFmtId="0" fontId="56" fillId="3" borderId="9" xfId="0" applyFont="1" applyFill="1" applyBorder="1" applyAlignment="1" applyProtection="1">
      <alignment horizontal="center" vertical="center" wrapText="1"/>
      <protection hidden="1"/>
    </xf>
    <xf numFmtId="0" fontId="44" fillId="0" borderId="20" xfId="0" applyFont="1" applyBorder="1" applyAlignment="1">
      <alignment horizontal="center" vertical="center" wrapText="1"/>
    </xf>
    <xf numFmtId="0" fontId="44" fillId="0" borderId="0" xfId="0" applyFont="1" applyAlignment="1">
      <alignment horizontal="center" vertical="center" wrapText="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14" fillId="2" borderId="37" xfId="0" applyFont="1" applyFill="1" applyBorder="1" applyAlignment="1" applyProtection="1">
      <alignment horizontal="center" vertical="center" wrapText="1"/>
      <protection hidden="1"/>
    </xf>
    <xf numFmtId="0" fontId="14" fillId="2" borderId="38" xfId="0" applyFont="1" applyFill="1" applyBorder="1" applyAlignment="1" applyProtection="1">
      <alignment horizontal="center" vertical="center" wrapText="1"/>
      <protection hidden="1"/>
    </xf>
    <xf numFmtId="0" fontId="14" fillId="2" borderId="39"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4"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20" fillId="2" borderId="26" xfId="0" applyFont="1" applyFill="1" applyBorder="1" applyAlignment="1" applyProtection="1">
      <alignment horizontal="center" vertical="center" wrapText="1"/>
      <protection hidden="1"/>
    </xf>
    <xf numFmtId="0" fontId="20" fillId="2" borderId="27" xfId="0" applyFont="1" applyFill="1" applyBorder="1" applyAlignment="1" applyProtection="1">
      <alignment horizontal="center" vertical="center" wrapText="1"/>
      <protection hidden="1"/>
    </xf>
    <xf numFmtId="0" fontId="20" fillId="2" borderId="28" xfId="0" applyFont="1" applyFill="1" applyBorder="1" applyAlignment="1" applyProtection="1">
      <alignment horizontal="center" vertical="center" wrapText="1"/>
      <protection hidden="1"/>
    </xf>
    <xf numFmtId="0" fontId="20" fillId="2" borderId="34" xfId="0" applyFont="1" applyFill="1" applyBorder="1" applyAlignment="1" applyProtection="1">
      <alignment horizontal="center" vertical="center" wrapText="1"/>
      <protection hidden="1"/>
    </xf>
    <xf numFmtId="0" fontId="20" fillId="2" borderId="35" xfId="0" applyFont="1" applyFill="1" applyBorder="1" applyAlignment="1" applyProtection="1">
      <alignment horizontal="center" vertical="center" wrapText="1"/>
      <protection hidden="1"/>
    </xf>
    <xf numFmtId="0" fontId="20" fillId="2" borderId="36" xfId="0" applyFont="1" applyFill="1" applyBorder="1" applyAlignment="1" applyProtection="1">
      <alignment horizontal="center" vertical="center" wrapText="1"/>
      <protection hidden="1"/>
    </xf>
    <xf numFmtId="0" fontId="20" fillId="2" borderId="53" xfId="0" applyFont="1" applyFill="1" applyBorder="1" applyAlignment="1" applyProtection="1">
      <alignment horizontal="center" vertical="center" wrapText="1"/>
      <protection hidden="1"/>
    </xf>
    <xf numFmtId="0" fontId="20" fillId="2" borderId="15" xfId="0" applyFont="1" applyFill="1" applyBorder="1" applyAlignment="1" applyProtection="1">
      <alignment horizontal="center" vertical="center" wrapText="1"/>
      <protection hidden="1"/>
    </xf>
    <xf numFmtId="0" fontId="20" fillId="2" borderId="18" xfId="0" applyFont="1" applyFill="1" applyBorder="1" applyAlignment="1" applyProtection="1">
      <alignment horizontal="center" vertical="center" wrapText="1"/>
      <protection hidden="1"/>
    </xf>
    <xf numFmtId="0" fontId="20" fillId="2" borderId="51" xfId="0" applyFont="1" applyFill="1" applyBorder="1" applyAlignment="1" applyProtection="1">
      <alignment horizontal="center" vertical="center" wrapText="1"/>
      <protection hidden="1"/>
    </xf>
    <xf numFmtId="0" fontId="20" fillId="2" borderId="55" xfId="0" applyFont="1" applyFill="1" applyBorder="1" applyAlignment="1" applyProtection="1">
      <alignment horizontal="center" vertical="center" wrapText="1"/>
      <protection hidden="1"/>
    </xf>
    <xf numFmtId="0" fontId="20" fillId="2" borderId="56" xfId="0" applyFont="1" applyFill="1" applyBorder="1" applyAlignment="1" applyProtection="1">
      <alignment horizontal="center" vertical="center" wrapText="1"/>
      <protection hidden="1"/>
    </xf>
    <xf numFmtId="0" fontId="20" fillId="2" borderId="57" xfId="0" applyFont="1" applyFill="1" applyBorder="1" applyAlignment="1" applyProtection="1">
      <alignment horizontal="center" vertical="center" wrapText="1"/>
      <protection hidden="1"/>
    </xf>
    <xf numFmtId="0" fontId="24" fillId="3" borderId="55" xfId="0" applyFont="1" applyFill="1" applyBorder="1" applyAlignment="1" applyProtection="1">
      <alignment horizontal="center" vertical="center" wrapText="1"/>
      <protection hidden="1"/>
    </xf>
    <xf numFmtId="0" fontId="24" fillId="3" borderId="56" xfId="0" applyFont="1" applyFill="1" applyBorder="1" applyAlignment="1" applyProtection="1">
      <alignment horizontal="center" vertical="center" wrapText="1"/>
      <protection hidden="1"/>
    </xf>
    <xf numFmtId="0" fontId="24" fillId="3" borderId="57" xfId="0" applyFont="1" applyFill="1" applyBorder="1" applyAlignment="1" applyProtection="1">
      <alignment horizontal="center" vertical="center" wrapText="1"/>
      <protection hidden="1"/>
    </xf>
    <xf numFmtId="0" fontId="20" fillId="2" borderId="54" xfId="0" applyFont="1" applyFill="1" applyBorder="1" applyAlignment="1" applyProtection="1">
      <alignment horizontal="center" vertical="center" wrapText="1"/>
      <protection hidden="1"/>
    </xf>
    <xf numFmtId="0" fontId="20" fillId="2" borderId="14" xfId="0" applyFont="1" applyFill="1" applyBorder="1" applyAlignment="1" applyProtection="1">
      <alignment horizontal="center" vertical="center" wrapText="1"/>
      <protection hidden="1"/>
    </xf>
    <xf numFmtId="0" fontId="20" fillId="2" borderId="8" xfId="0" applyFont="1" applyFill="1" applyBorder="1" applyAlignment="1" applyProtection="1">
      <alignment horizontal="center" vertical="center" wrapText="1"/>
      <protection hidden="1"/>
    </xf>
    <xf numFmtId="0" fontId="20" fillId="2" borderId="29" xfId="0" applyFont="1" applyFill="1" applyBorder="1" applyAlignment="1" applyProtection="1">
      <alignment horizontal="center" vertical="center" wrapText="1"/>
      <protection hidden="1"/>
    </xf>
    <xf numFmtId="0" fontId="20" fillId="2" borderId="3"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center" vertical="center" wrapText="1"/>
      <protection hidden="1"/>
    </xf>
    <xf numFmtId="0" fontId="20" fillId="2" borderId="50" xfId="0" applyFont="1" applyFill="1" applyBorder="1" applyAlignment="1" applyProtection="1">
      <alignment horizontal="center" vertical="center" wrapText="1"/>
      <protection hidden="1"/>
    </xf>
    <xf numFmtId="0" fontId="20" fillId="2" borderId="4" xfId="0" applyFont="1" applyFill="1" applyBorder="1" applyAlignment="1" applyProtection="1">
      <alignment horizontal="center" vertical="center" wrapText="1"/>
      <protection hidden="1"/>
    </xf>
    <xf numFmtId="0" fontId="20" fillId="3" borderId="26" xfId="0" applyFont="1" applyFill="1" applyBorder="1" applyAlignment="1" applyProtection="1">
      <alignment horizontal="center" vertical="center" wrapText="1"/>
      <protection hidden="1"/>
    </xf>
    <xf numFmtId="0" fontId="20" fillId="3" borderId="27" xfId="0" applyFont="1" applyFill="1" applyBorder="1" applyAlignment="1" applyProtection="1">
      <alignment horizontal="center" vertical="center" wrapText="1"/>
      <protection hidden="1"/>
    </xf>
    <xf numFmtId="0" fontId="20" fillId="3" borderId="28" xfId="0" applyFont="1" applyFill="1" applyBorder="1" applyAlignment="1" applyProtection="1">
      <alignment horizontal="center" vertical="center" wrapText="1"/>
      <protection hidden="1"/>
    </xf>
    <xf numFmtId="0" fontId="20" fillId="3" borderId="29" xfId="0" applyFont="1" applyFill="1" applyBorder="1" applyAlignment="1" applyProtection="1">
      <alignment horizontal="center" vertical="center" wrapText="1"/>
      <protection hidden="1"/>
    </xf>
    <xf numFmtId="0" fontId="20" fillId="3" borderId="3" xfId="0" applyFont="1" applyFill="1" applyBorder="1" applyAlignment="1" applyProtection="1">
      <alignment horizontal="center" vertical="center" wrapText="1"/>
      <protection hidden="1"/>
    </xf>
    <xf numFmtId="0" fontId="20" fillId="3" borderId="30" xfId="0" applyFont="1" applyFill="1" applyBorder="1" applyAlignment="1" applyProtection="1">
      <alignment horizontal="center" vertical="center" wrapText="1"/>
      <protection hidden="1"/>
    </xf>
    <xf numFmtId="0" fontId="20" fillId="3" borderId="34" xfId="0" applyFont="1" applyFill="1" applyBorder="1" applyAlignment="1" applyProtection="1">
      <alignment horizontal="center" vertical="center" wrapText="1"/>
      <protection hidden="1"/>
    </xf>
    <xf numFmtId="0" fontId="20" fillId="3" borderId="35" xfId="0" applyFont="1" applyFill="1" applyBorder="1" applyAlignment="1" applyProtection="1">
      <alignment horizontal="center" vertical="center" wrapText="1"/>
      <protection hidden="1"/>
    </xf>
    <xf numFmtId="0" fontId="20" fillId="3" borderId="36" xfId="0" applyFont="1" applyFill="1" applyBorder="1" applyAlignment="1" applyProtection="1">
      <alignment horizontal="center" vertical="center" wrapText="1"/>
      <protection hidden="1"/>
    </xf>
    <xf numFmtId="0" fontId="87" fillId="2" borderId="3" xfId="0" applyFont="1" applyFill="1" applyBorder="1" applyAlignment="1" applyProtection="1">
      <alignment horizontal="center" vertical="center" wrapText="1"/>
      <protection hidden="1"/>
    </xf>
    <xf numFmtId="0" fontId="87" fillId="2" borderId="10" xfId="0" applyFont="1" applyFill="1" applyBorder="1" applyAlignment="1" applyProtection="1">
      <alignment horizontal="center" vertical="center" wrapText="1"/>
      <protection hidden="1"/>
    </xf>
    <xf numFmtId="0" fontId="87" fillId="2" borderId="11" xfId="0" applyFont="1" applyFill="1" applyBorder="1" applyAlignment="1" applyProtection="1">
      <alignment horizontal="center" vertical="center" wrapText="1"/>
      <protection hidden="1"/>
    </xf>
    <xf numFmtId="0" fontId="82" fillId="2" borderId="21" xfId="0" applyFont="1" applyFill="1" applyBorder="1" applyAlignment="1" applyProtection="1">
      <alignment horizontal="center" vertical="center" wrapText="1"/>
      <protection hidden="1"/>
    </xf>
    <xf numFmtId="0" fontId="82" fillId="2" borderId="40" xfId="0" applyFont="1" applyFill="1" applyBorder="1" applyAlignment="1" applyProtection="1">
      <alignment horizontal="center" vertical="center" wrapText="1"/>
      <protection hidden="1"/>
    </xf>
    <xf numFmtId="0" fontId="82" fillId="2" borderId="22" xfId="0" applyFont="1" applyFill="1" applyBorder="1" applyAlignment="1" applyProtection="1">
      <alignment horizontal="center" vertical="center" wrapText="1"/>
      <protection hidden="1"/>
    </xf>
    <xf numFmtId="0" fontId="82" fillId="2" borderId="42" xfId="0" applyFont="1" applyFill="1" applyBorder="1" applyAlignment="1" applyProtection="1">
      <alignment horizontal="center" vertical="center" wrapText="1"/>
      <protection hidden="1"/>
    </xf>
    <xf numFmtId="0" fontId="83" fillId="2" borderId="41" xfId="0" applyFont="1" applyFill="1" applyBorder="1" applyAlignment="1" applyProtection="1">
      <alignment horizontal="center" vertical="center" wrapText="1"/>
      <protection hidden="1"/>
    </xf>
    <xf numFmtId="0" fontId="83" fillId="2" borderId="5" xfId="0" applyFont="1" applyFill="1" applyBorder="1" applyAlignment="1" applyProtection="1">
      <alignment horizontal="center" vertical="center" wrapText="1"/>
      <protection hidden="1"/>
    </xf>
    <xf numFmtId="0" fontId="83" fillId="2" borderId="15" xfId="0" applyFont="1" applyFill="1" applyBorder="1" applyAlignment="1" applyProtection="1">
      <alignment horizontal="center" vertical="center" wrapText="1"/>
      <protection hidden="1"/>
    </xf>
    <xf numFmtId="0" fontId="83" fillId="2" borderId="43" xfId="0" applyFont="1" applyFill="1" applyBorder="1" applyAlignment="1" applyProtection="1">
      <alignment horizontal="center" vertical="center" wrapText="1"/>
      <protection hidden="1"/>
    </xf>
    <xf numFmtId="0" fontId="83" fillId="2" borderId="9" xfId="0" applyFont="1" applyFill="1" applyBorder="1" applyAlignment="1" applyProtection="1">
      <alignment horizontal="center" vertical="center" wrapText="1"/>
      <protection hidden="1"/>
    </xf>
    <xf numFmtId="0" fontId="83" fillId="2" borderId="17" xfId="0" applyFont="1" applyFill="1" applyBorder="1" applyAlignment="1" applyProtection="1">
      <alignment horizontal="center" vertical="center" wrapText="1"/>
      <protection hidden="1"/>
    </xf>
    <xf numFmtId="0" fontId="83" fillId="2" borderId="4" xfId="0" applyFont="1" applyFill="1" applyBorder="1" applyAlignment="1" applyProtection="1">
      <alignment horizontal="center" vertical="center" wrapText="1"/>
      <protection hidden="1"/>
    </xf>
    <xf numFmtId="0" fontId="83" fillId="2" borderId="7" xfId="0" applyFont="1" applyFill="1" applyBorder="1" applyAlignment="1" applyProtection="1">
      <alignment horizontal="center" vertical="center" wrapText="1"/>
      <protection hidden="1"/>
    </xf>
    <xf numFmtId="0" fontId="83" fillId="2" borderId="0" xfId="0" applyFont="1" applyFill="1" applyBorder="1" applyAlignment="1" applyProtection="1">
      <alignment horizontal="center" vertical="center" wrapText="1"/>
      <protection hidden="1"/>
    </xf>
    <xf numFmtId="0" fontId="85" fillId="3" borderId="7" xfId="0" applyFont="1" applyFill="1" applyBorder="1" applyAlignment="1" applyProtection="1">
      <alignment horizontal="center" vertical="center" wrapText="1"/>
      <protection hidden="1"/>
    </xf>
    <xf numFmtId="0" fontId="85" fillId="3" borderId="0" xfId="0" applyFont="1" applyFill="1" applyBorder="1" applyAlignment="1" applyProtection="1">
      <alignment horizontal="center" vertical="center" wrapText="1"/>
      <protection hidden="1"/>
    </xf>
    <xf numFmtId="0" fontId="83" fillId="3" borderId="7" xfId="0" applyFont="1" applyFill="1" applyBorder="1" applyAlignment="1" applyProtection="1">
      <alignment horizontal="center" vertical="center" wrapText="1"/>
      <protection hidden="1"/>
    </xf>
    <xf numFmtId="0" fontId="83" fillId="3" borderId="0" xfId="0" applyFont="1" applyFill="1" applyBorder="1" applyAlignment="1" applyProtection="1">
      <alignment horizontal="center" vertical="center" wrapText="1"/>
      <protection hidden="1"/>
    </xf>
    <xf numFmtId="0" fontId="83" fillId="3" borderId="8" xfId="0" applyFont="1" applyFill="1" applyBorder="1" applyAlignment="1" applyProtection="1">
      <alignment horizontal="center" vertical="center" wrapText="1"/>
      <protection hidden="1"/>
    </xf>
    <xf numFmtId="0" fontId="83" fillId="3" borderId="9" xfId="0" applyFont="1" applyFill="1" applyBorder="1" applyAlignment="1" applyProtection="1">
      <alignment horizontal="center" vertical="center" wrapText="1"/>
      <protection hidden="1"/>
    </xf>
    <xf numFmtId="0" fontId="71" fillId="0" borderId="0" xfId="0" applyFont="1" applyBorder="1" applyAlignment="1">
      <alignment horizontal="center" vertical="center" wrapText="1"/>
    </xf>
    <xf numFmtId="0" fontId="4" fillId="2" borderId="18" xfId="3" applyFont="1" applyFill="1" applyBorder="1" applyAlignment="1" applyProtection="1">
      <alignment horizontal="center" vertical="center" wrapText="1"/>
      <protection hidden="1"/>
    </xf>
    <xf numFmtId="0" fontId="4" fillId="2" borderId="1" xfId="3" applyFont="1" applyFill="1" applyBorder="1" applyAlignment="1" applyProtection="1">
      <alignment horizontal="center" vertical="center" wrapText="1"/>
      <protection hidden="1"/>
    </xf>
    <xf numFmtId="0" fontId="5" fillId="2" borderId="3" xfId="3" applyFont="1" applyFill="1" applyBorder="1" applyAlignment="1" applyProtection="1">
      <alignment horizontal="center" vertical="center" wrapText="1"/>
      <protection hidden="1"/>
    </xf>
    <xf numFmtId="0" fontId="12" fillId="3" borderId="3" xfId="3" applyFont="1" applyFill="1" applyBorder="1" applyAlignment="1" applyProtection="1">
      <alignment horizontal="center" vertical="center" wrapText="1"/>
      <protection hidden="1"/>
    </xf>
    <xf numFmtId="0" fontId="5" fillId="3" borderId="3" xfId="3" applyFont="1" applyFill="1" applyBorder="1" applyAlignment="1" applyProtection="1">
      <alignment horizontal="center" vertical="center" wrapText="1"/>
      <protection hidden="1"/>
    </xf>
    <xf numFmtId="0" fontId="97" fillId="2" borderId="10" xfId="0" applyFont="1" applyFill="1" applyBorder="1" applyAlignment="1" applyProtection="1">
      <alignment horizontal="center" vertical="center" wrapText="1"/>
      <protection hidden="1"/>
    </xf>
    <xf numFmtId="0" fontId="97" fillId="2" borderId="11" xfId="0" applyFont="1" applyFill="1" applyBorder="1" applyAlignment="1" applyProtection="1">
      <alignment horizontal="center" vertical="center" wrapText="1"/>
      <protection hidden="1"/>
    </xf>
    <xf numFmtId="0" fontId="87" fillId="2" borderId="4" xfId="0" applyFont="1" applyFill="1" applyBorder="1" applyAlignment="1" applyProtection="1">
      <alignment horizontal="center" vertical="center" wrapText="1"/>
      <protection hidden="1"/>
    </xf>
    <xf numFmtId="0" fontId="87" fillId="2" borderId="5" xfId="0" applyFont="1" applyFill="1" applyBorder="1" applyAlignment="1" applyProtection="1">
      <alignment horizontal="center" vertical="center" wrapText="1"/>
      <protection hidden="1"/>
    </xf>
    <xf numFmtId="0" fontId="87" fillId="2" borderId="37" xfId="0" applyFont="1" applyFill="1" applyBorder="1" applyAlignment="1" applyProtection="1">
      <alignment horizontal="center" vertical="center" wrapText="1"/>
      <protection hidden="1"/>
    </xf>
    <xf numFmtId="0" fontId="87" fillId="2" borderId="38" xfId="0" applyFont="1" applyFill="1" applyBorder="1" applyAlignment="1" applyProtection="1">
      <alignment horizontal="center" vertical="center" wrapText="1"/>
      <protection hidden="1"/>
    </xf>
    <xf numFmtId="0" fontId="87" fillId="2" borderId="39" xfId="0" applyFont="1" applyFill="1" applyBorder="1" applyAlignment="1" applyProtection="1">
      <alignment horizontal="center" vertical="center" wrapText="1"/>
      <protection hidden="1"/>
    </xf>
    <xf numFmtId="0" fontId="87" fillId="2" borderId="11" xfId="3" applyFont="1" applyFill="1" applyBorder="1" applyAlignment="1" applyProtection="1">
      <alignment horizontal="center" vertical="center" wrapText="1"/>
      <protection hidden="1"/>
    </xf>
  </cellXfs>
  <cellStyles count="11">
    <cellStyle name="Normal" xfId="0" builtinId="0"/>
    <cellStyle name="Normal 2" xfId="2"/>
    <cellStyle name="Normal 2 2" xfId="6"/>
    <cellStyle name="Normal 2 3" xfId="8"/>
    <cellStyle name="Normal 3" xfId="9"/>
    <cellStyle name="Normal 4 2" xfId="4"/>
    <cellStyle name="Normal 5" xfId="3"/>
    <cellStyle name="Porcentaje" xfId="1" builtinId="5"/>
    <cellStyle name="Porcentaje 2" xfId="10"/>
    <cellStyle name="Porcentaje 3 2" xfId="5"/>
    <cellStyle name="Porcentaje 4" xfId="7"/>
  </cellStyles>
  <dxfs count="240">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theme="1" tint="4.9989318521683403E-2"/>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theme="1" tint="4.9989318521683403E-2"/>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Arial Narrow"/>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Arial Narrow"/>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Calibri"/>
        <scheme val="minor"/>
      </font>
      <numFmt numFmtId="22" formatCode="mmm\-yy"/>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numFmt numFmtId="22" formatCode="mmm\-yy"/>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22" formatCode="mmm\-yy"/>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2"/>
        <color auto="1"/>
        <name val="Calibri"/>
        <scheme val="minor"/>
      </font>
      <numFmt numFmtId="22" formatCode="mmm\-yy"/>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164" formatCode="0.0%"/>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i val="0"/>
        <strike val="0"/>
        <condense val="0"/>
        <extend val="0"/>
        <outline val="0"/>
        <shadow val="0"/>
        <u val="none"/>
        <vertAlign val="baseline"/>
        <sz val="12"/>
        <color auto="1"/>
        <name val="Arial Narrow"/>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0"/>
      </font>
      <fill>
        <patternFill patternType="none">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0"/>
        <color auto="1"/>
        <name val="Calibri"/>
        <scheme val="none"/>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theme="1"/>
        <name val="Calibri"/>
        <scheme val="minor"/>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0" hidden="0"/>
    </dxf>
    <dxf>
      <font>
        <strike val="0"/>
        <outline val="0"/>
        <shadow val="0"/>
        <u val="none"/>
        <vertAlign val="baseline"/>
        <sz val="10"/>
      </font>
      <fill>
        <patternFill patternType="none">
          <bgColor auto="1"/>
        </patternFill>
      </fill>
      <alignment horizontal="center" vertical="center" textRotation="0" wrapText="0" indent="0" justifyLastLine="0" shrinkToFit="0" readingOrder="0"/>
      <protection locked="0" hidden="0"/>
    </dxf>
    <dxf>
      <font>
        <strike val="0"/>
        <outline val="0"/>
        <shadow val="0"/>
        <u val="none"/>
        <vertAlign val="baseline"/>
        <sz val="10"/>
      </font>
      <fill>
        <patternFill patternType="none">
          <bgColor auto="1"/>
        </patternFill>
      </fill>
      <protection locked="0" hidden="0"/>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
      <fill>
        <patternFill patternType="none">
          <bgColor auto="1"/>
        </patternFill>
      </fill>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theme="1" tint="4.9989318521683403E-2"/>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6"/>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6"/>
        <color auto="1"/>
        <name val="Calibri"/>
        <scheme val="minor"/>
      </font>
      <numFmt numFmtId="22" formatCode="mmm\-yy"/>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strike val="0"/>
        <outline val="0"/>
        <shadow val="0"/>
        <u val="none"/>
        <vertAlign val="baseline"/>
        <sz val="16"/>
      </font>
      <fill>
        <patternFill patternType="none">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dxf>
    <dxf>
      <font>
        <strike val="0"/>
        <outline val="0"/>
        <shadow val="0"/>
        <u val="none"/>
        <vertAlign val="baseline"/>
        <sz val="16"/>
      </font>
      <fill>
        <patternFill patternType="none">
          <bgColor auto="1"/>
        </patternFill>
      </fill>
      <alignment horizontal="center" vertical="center" textRotation="0" wrapText="0"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
      <font>
        <strike val="0"/>
        <outline val="0"/>
        <shadow val="0"/>
        <u val="none"/>
        <vertAlign val="baseline"/>
        <sz val="11"/>
      </font>
      <fill>
        <patternFill patternType="none">
          <bgColor auto="1"/>
        </patternFill>
      </fill>
      <protection locked="0" hidden="0"/>
    </dxf>
    <dxf>
      <font>
        <b val="0"/>
        <i val="0"/>
        <strike val="0"/>
        <condense val="0"/>
        <extend val="0"/>
        <outline val="0"/>
        <shadow val="0"/>
        <u val="none"/>
        <vertAlign val="baseline"/>
        <sz val="11"/>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1"/>
        <color theme="1" tint="4.9989318521683403E-2"/>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auto="1"/>
        <name val="Calibri"/>
        <scheme val="minor"/>
      </font>
      <numFmt numFmtId="22" formatCode="mmm\-yy"/>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strike val="0"/>
        <outline val="0"/>
        <shadow val="0"/>
        <u val="none"/>
        <vertAlign val="baseline"/>
        <sz val="12"/>
      </font>
      <fill>
        <patternFill patternType="none">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2"/>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strike val="0"/>
        <outline val="0"/>
        <shadow val="0"/>
        <u val="none"/>
        <vertAlign val="baseline"/>
        <sz val="12"/>
      </font>
      <fill>
        <patternFill patternType="none">
          <bgColor auto="1"/>
        </patternFill>
      </fill>
      <alignment horizontal="center" vertical="center" textRotation="0" wrapText="0" indent="0" justifyLastLine="0" shrinkToFit="0" readingOrder="0"/>
      <protection locked="0" hidden="0"/>
    </dxf>
    <dxf>
      <font>
        <strike val="0"/>
        <outline val="0"/>
        <shadow val="0"/>
        <u val="none"/>
        <vertAlign val="baseline"/>
        <sz val="11"/>
      </font>
      <fill>
        <patternFill patternType="none">
          <bgColor auto="1"/>
        </patternFill>
      </fill>
      <protection locked="0" hidden="0"/>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protection locked="0" hidden="0"/>
    </dxf>
    <dxf>
      <fill>
        <patternFill patternType="none">
          <bgColor auto="1"/>
        </patternFill>
      </fill>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theme="1" tint="4.9989318521683403E-2"/>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theme="1" tint="4.9989318521683403E-2"/>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ill>
        <patternFill patternType="none">
          <fgColor indexed="64"/>
          <bgColor indexed="65"/>
        </patternFill>
      </fill>
      <alignment horizontal="general" vertical="center" textRotation="0" wrapText="0" indent="0" justifyLastLine="0" shrinkToFit="0" readingOrder="0"/>
      <protection locked="1" hidden="0"/>
    </dxf>
    <dxf>
      <fill>
        <patternFill patternType="none">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left"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ill>
        <patternFill patternType="none">
          <fgColor indexed="64"/>
          <bgColor indexed="65"/>
        </patternFill>
      </fill>
      <alignment horizontal="center" vertical="center" textRotation="0" wrapText="0" indent="0" justifyLastLine="0" shrinkToFit="0" readingOrder="0"/>
      <protection locked="0" hidden="0"/>
    </dxf>
    <dxf>
      <fill>
        <patternFill patternType="none">
          <bgColor auto="1"/>
        </patternFill>
      </fill>
      <alignment horizontal="center" vertical="center" textRotation="0" wrapText="0" indent="0" justifyLastLine="0" shrinkToFit="0" readingOrder="0"/>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theme="1" tint="4.9989318521683403E-2"/>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theme="1" tint="4.9989318521683403E-2"/>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6"/>
        <color auto="1"/>
        <name val="Calibri"/>
        <scheme val="minor"/>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6"/>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6"/>
        <color auto="1"/>
        <name val="Calibri"/>
        <scheme val="minor"/>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6"/>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numFmt numFmtId="22" formatCode="mmm\-yy"/>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general" vertical="center" textRotation="0" wrapText="0" indent="0" justifyLastLine="0" shrinkToFit="0" readingOrder="0"/>
      <protection locked="1" hidden="0"/>
    </dxf>
    <dxf>
      <font>
        <strike val="0"/>
        <outline val="0"/>
        <shadow val="0"/>
        <u val="none"/>
        <vertAlign val="baseline"/>
        <sz val="16"/>
        <name val="Calibri"/>
        <scheme val="minor"/>
      </font>
      <fill>
        <patternFill patternType="none">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6"/>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center" vertical="center" textRotation="0" wrapText="0" indent="0" justifyLastLine="0" shrinkToFit="0" readingOrder="0"/>
      <protection locked="0" hidden="0"/>
    </dxf>
    <dxf>
      <font>
        <strike val="0"/>
        <outline val="0"/>
        <shadow val="0"/>
        <u val="none"/>
        <vertAlign val="baseline"/>
        <sz val="16"/>
        <name val="Calibri"/>
        <scheme val="minor"/>
      </font>
      <fill>
        <patternFill patternType="none">
          <bgColor auto="1"/>
        </patternFill>
      </fill>
      <alignment horizontal="center" vertical="center" textRotation="0" wrapText="0" indent="0" justifyLastLine="0" shrinkToFit="0" readingOrder="0"/>
    </dxf>
    <dxf>
      <font>
        <strike val="0"/>
        <outline val="0"/>
        <shadow val="0"/>
        <u val="none"/>
        <vertAlign val="baseline"/>
        <sz val="16"/>
        <name val="Calibri"/>
        <scheme val="minor"/>
      </font>
      <fill>
        <patternFill patternType="none">
          <bgColor auto="1"/>
        </patternFill>
      </fill>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theme="1" tint="4.9989318521683403E-2"/>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1"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1"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int="0.39994506668294322"/>
        </top>
        <bottom style="thin">
          <color theme="4" tint="0.39994506668294322"/>
        </bottom>
      </border>
      <protection locked="0" hidden="0"/>
    </dxf>
    <dxf>
      <font>
        <b val="0"/>
        <i val="0"/>
        <strike val="0"/>
        <condense val="0"/>
        <extend val="0"/>
        <outline val="0"/>
        <shadow val="0"/>
        <u val="none"/>
        <vertAlign val="baseline"/>
        <sz val="18"/>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39994506668294322"/>
        </left>
        <right/>
        <top style="thin">
          <color theme="4" tint="0.39994506668294322"/>
        </top>
        <bottom style="thin">
          <color theme="4" tint="0.39994506668294322"/>
        </bottom>
      </border>
      <protection locked="0" hidden="0"/>
    </dxf>
    <dxf>
      <border>
        <top style="thin">
          <color theme="4" tint="0.39994506668294322"/>
        </top>
      </border>
    </dxf>
    <dxf>
      <font>
        <strike val="0"/>
        <outline val="0"/>
        <shadow val="0"/>
        <u val="none"/>
        <vertAlign val="baseline"/>
        <name val="Calibri"/>
        <scheme val="minor"/>
      </font>
    </dxf>
    <dxf>
      <font>
        <strike val="0"/>
        <outline val="0"/>
        <shadow val="0"/>
        <u val="none"/>
        <vertAlign val="baseline"/>
        <name val="Calibri"/>
        <scheme val="minor"/>
      </font>
      <fill>
        <patternFill patternType="none">
          <bgColor auto="1"/>
        </patternFill>
      </fill>
    </dxf>
    <dxf>
      <font>
        <b/>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theme="1" tint="4.9989318521683403E-2"/>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theme="1" tint="4.9989318521683403E-2"/>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auto="1"/>
        <name val="Arial Narrow"/>
        <scheme val="none"/>
      </font>
      <numFmt numFmtId="0" formatCode="General"/>
      <fill>
        <patternFill patternType="none">
          <fgColor rgb="FFDEEAF6"/>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22" formatCode="mmm\-yy"/>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4"/>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0" hidden="0"/>
    </dxf>
    <dxf>
      <fill>
        <patternFill patternType="none">
          <fgColor indexed="64"/>
          <bgColor indexed="65"/>
        </patternFill>
      </fill>
      <alignment horizontal="general" vertical="center" textRotation="0" wrapText="0" indent="0" justifyLastLine="0" shrinkToFit="0" readingOrder="0"/>
      <protection locked="1" hidden="0"/>
    </dxf>
    <dxf>
      <fill>
        <patternFill patternType="none">
          <bgColor auto="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left" vertical="center" textRotation="0" wrapText="1" indent="0" justifyLastLine="0" shrinkToFit="0" readingOrder="0"/>
      <border diagonalUp="0" diagonalDown="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theme="4"/>
        </top>
        <bottom/>
      </border>
      <protection locked="1"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1" indent="0" justifyLastLine="0" shrinkToFit="0" readingOrder="0"/>
      <border diagonalUp="0" diagonalDown="0">
        <left/>
        <right/>
        <top style="thin">
          <color theme="4"/>
        </top>
        <bottom/>
      </border>
      <protection locked="1" hidden="0"/>
    </dxf>
    <dxf>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4"/>
        </top>
        <bottom/>
      </border>
      <protection locked="0" hidden="0"/>
    </dxf>
    <dxf>
      <font>
        <b val="0"/>
        <i val="0"/>
        <strike val="0"/>
        <condense val="0"/>
        <extend val="0"/>
        <outline val="0"/>
        <shadow val="0"/>
        <u val="none"/>
        <vertAlign val="baseline"/>
        <sz val="10"/>
        <color auto="1"/>
        <name val="Calibri"/>
        <scheme val="minor"/>
      </font>
      <fill>
        <patternFill patternType="none">
          <fgColor theme="4" tint="0.79998168889431442"/>
          <bgColor auto="1"/>
        </patternFill>
      </fill>
      <alignment horizontal="center" vertical="center" textRotation="0" wrapText="0" indent="0" justifyLastLine="0" shrinkToFit="0" readingOrder="0"/>
      <border diagonalUp="0" diagonalDown="0">
        <left/>
        <right/>
        <top style="thin">
          <color theme="4"/>
        </top>
        <bottom/>
      </border>
      <protection locked="0" hidden="0"/>
    </dxf>
    <dxf>
      <fill>
        <patternFill patternType="none">
          <fgColor indexed="64"/>
          <bgColor indexed="65"/>
        </patternFill>
      </fill>
      <alignment horizontal="center" vertical="center" textRotation="0" wrapText="0" indent="0" justifyLastLine="0" shrinkToFit="0" readingOrder="0"/>
      <protection locked="0" hidden="0"/>
    </dxf>
    <dxf>
      <fill>
        <patternFill patternType="none">
          <bgColor auto="1"/>
        </patternFill>
      </fill>
      <alignment horizontal="center" vertical="center" textRotation="0" wrapText="0" indent="0" justifyLastLine="0" shrinkToFit="0" readingOrder="0"/>
      <protection locked="0" hidden="0"/>
    </dxf>
    <dxf>
      <fill>
        <patternFill patternType="none">
          <bgColor auto="1"/>
        </patternFill>
      </fill>
      <protection locked="0" hidden="0"/>
    </dxf>
    <dxf>
      <font>
        <b/>
        <i val="0"/>
        <strike val="0"/>
        <condense val="0"/>
        <extend val="0"/>
        <outline val="0"/>
        <shadow val="0"/>
        <u val="none"/>
        <vertAlign val="baseline"/>
        <sz val="11"/>
        <color theme="0"/>
        <name val="Calibri Light"/>
        <scheme val="maj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activeX/activeX3.xml><?xml version="1.0" encoding="utf-8"?>
<ax:ocx xmlns:ax="http://schemas.microsoft.com/office/2006/activeX" xmlns:r="http://schemas.openxmlformats.org/officeDocument/2006/relationships" ax:classid="{8BD21D20-EC42-11CE-9E0D-00AA006002F3}" ax:persistence="persistStreamInit" r:id="rId1"/>
</file>

<file path=xl/activeX/activeX4.xml><?xml version="1.0" encoding="utf-8"?>
<ax:ocx xmlns:ax="http://schemas.microsoft.com/office/2006/activeX" xmlns:r="http://schemas.openxmlformats.org/officeDocument/2006/relationships" ax:classid="{8BD21D20-EC42-11CE-9E0D-00AA006002F3}" ax:persistence="persistStreamInit" r:id="rId1"/>
</file>

<file path=xl/activeX/activeX5.xml><?xml version="1.0" encoding="utf-8"?>
<ax:ocx xmlns:ax="http://schemas.microsoft.com/office/2006/activeX" xmlns:r="http://schemas.openxmlformats.org/officeDocument/2006/relationships" ax:classid="{8BD21D20-EC42-11CE-9E0D-00AA006002F3}" ax:persistence="persistStreamInit" r:id="rId1"/>
</file>

<file path=xl/activeX/activeX6.xml><?xml version="1.0" encoding="utf-8"?>
<ax:ocx xmlns:ax="http://schemas.microsoft.com/office/2006/activeX" xmlns:r="http://schemas.openxmlformats.org/officeDocument/2006/relationships" ax:classid="{8BD21D2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jpg"/></Relationships>
</file>

<file path=xl/drawings/_rels/drawing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xdr:col>
      <xdr:colOff>1</xdr:colOff>
      <xdr:row>8</xdr:row>
      <xdr:rowOff>22412</xdr:rowOff>
    </xdr:from>
    <xdr:to>
      <xdr:col>22</xdr:col>
      <xdr:colOff>0</xdr:colOff>
      <xdr:row>9</xdr:row>
      <xdr:rowOff>9525</xdr:rowOff>
    </xdr:to>
    <xdr:sp macro="" textlink="">
      <xdr:nvSpPr>
        <xdr:cNvPr id="2"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590551" y="2203637"/>
          <a:ext cx="43691174" cy="758638"/>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2</xdr:col>
      <xdr:colOff>1</xdr:colOff>
      <xdr:row>8</xdr:row>
      <xdr:rowOff>28573</xdr:rowOff>
    </xdr:from>
    <xdr:to>
      <xdr:col>22</xdr:col>
      <xdr:colOff>0</xdr:colOff>
      <xdr:row>9</xdr:row>
      <xdr:rowOff>0</xdr:rowOff>
    </xdr:to>
    <xdr:sp macro="" textlink="">
      <xdr:nvSpPr>
        <xdr:cNvPr id="3"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590551" y="2209798"/>
          <a:ext cx="41319449"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a:p>
          <a:pPr marL="0" marR="0" indent="0" algn="l" defTabSz="914400" eaLnBrk="1" fontAlgn="auto" latinLnBrk="0" hangingPunct="1">
            <a:lnSpc>
              <a:spcPct val="100000"/>
            </a:lnSpc>
            <a:spcBef>
              <a:spcPts val="0"/>
            </a:spcBef>
            <a:spcAft>
              <a:spcPts val="0"/>
            </a:spcAft>
            <a:buClrTx/>
            <a:buSzTx/>
            <a:buFontTx/>
            <a:buNone/>
            <a:tabLst/>
            <a:defRPr/>
          </a:pPr>
          <a:endParaRPr lang="en-US" sz="3200">
            <a:solidFill>
              <a:schemeClr val="bg1"/>
            </a:solidFill>
            <a:latin typeface="+mn-lt"/>
            <a:ea typeface="+mn-ea"/>
            <a:cs typeface="+mn-cs"/>
          </a:endParaRPr>
        </a:p>
      </xdr:txBody>
    </xdr:sp>
    <xdr:clientData/>
  </xdr:twoCellAnchor>
  <xdr:twoCellAnchor>
    <xdr:from>
      <xdr:col>18</xdr:col>
      <xdr:colOff>1390650</xdr:colOff>
      <xdr:row>8</xdr:row>
      <xdr:rowOff>85725</xdr:rowOff>
    </xdr:from>
    <xdr:to>
      <xdr:col>22</xdr:col>
      <xdr:colOff>0</xdr:colOff>
      <xdr:row>8</xdr:row>
      <xdr:rowOff>718184</xdr:rowOff>
    </xdr:to>
    <xdr:sp macro="" textlink="">
      <xdr:nvSpPr>
        <xdr:cNvPr id="4" name="To Do Year" descr="Contiene el año de la lista de tareas pendientes, como por ejemplo 2014.">
          <a:extLst>
            <a:ext uri="{FF2B5EF4-FFF2-40B4-BE49-F238E27FC236}">
              <a16:creationId xmlns:a16="http://schemas.microsoft.com/office/drawing/2014/main" xmlns="" id="{00000000-0008-0000-0000-000003000000}"/>
            </a:ext>
          </a:extLst>
        </xdr:cNvPr>
        <xdr:cNvSpPr/>
      </xdr:nvSpPr>
      <xdr:spPr>
        <a:xfrm>
          <a:off x="35909250" y="2266950"/>
          <a:ext cx="8334375"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mc:AlternateContent xmlns:mc="http://schemas.openxmlformats.org/markup-compatibility/2006">
    <mc:Choice xmlns:a14="http://schemas.microsoft.com/office/drawing/2010/main" Requires="a14">
      <xdr:twoCellAnchor editAs="oneCell">
        <xdr:from>
          <xdr:col>10</xdr:col>
          <xdr:colOff>64434</xdr:colOff>
          <xdr:row>9</xdr:row>
          <xdr:rowOff>324410</xdr:rowOff>
        </xdr:from>
        <xdr:to>
          <xdr:col>10</xdr:col>
          <xdr:colOff>2721909</xdr:colOff>
          <xdr:row>9</xdr:row>
          <xdr:rowOff>543485</xdr:rowOff>
        </xdr:to>
        <xdr:sp macro="" textlink="">
          <xdr:nvSpPr>
            <xdr:cNvPr id="17409" name="ListBox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86692</xdr:colOff>
      <xdr:row>1</xdr:row>
      <xdr:rowOff>104774</xdr:rowOff>
    </xdr:from>
    <xdr:to>
      <xdr:col>2</xdr:col>
      <xdr:colOff>1316793</xdr:colOff>
      <xdr:row>6</xdr:row>
      <xdr:rowOff>85725</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242" y="438149"/>
          <a:ext cx="1230101" cy="1314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8</xdr:row>
      <xdr:rowOff>38098</xdr:rowOff>
    </xdr:from>
    <xdr:to>
      <xdr:col>22</xdr:col>
      <xdr:colOff>0</xdr:colOff>
      <xdr:row>9</xdr:row>
      <xdr:rowOff>9525</xdr:rowOff>
    </xdr:to>
    <xdr:sp macro="" textlink="">
      <xdr:nvSpPr>
        <xdr:cNvPr id="2" name="Title" descr="Lista de tareas pendientes" title="Título de Plantilla">
          <a:extLst>
            <a:ext uri="{FF2B5EF4-FFF2-40B4-BE49-F238E27FC236}">
              <a16:creationId xmlns="" xmlns:a16="http://schemas.microsoft.com/office/drawing/2014/main" id="{00000000-0008-0000-0000-000002000000}"/>
            </a:ext>
          </a:extLst>
        </xdr:cNvPr>
        <xdr:cNvSpPr txBox="1"/>
      </xdr:nvSpPr>
      <xdr:spPr>
        <a:xfrm>
          <a:off x="590551" y="2371723"/>
          <a:ext cx="404145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2</xdr:col>
      <xdr:colOff>1</xdr:colOff>
      <xdr:row>8</xdr:row>
      <xdr:rowOff>28573</xdr:rowOff>
    </xdr:from>
    <xdr:to>
      <xdr:col>22</xdr:col>
      <xdr:colOff>0</xdr:colOff>
      <xdr:row>9</xdr:row>
      <xdr:rowOff>0</xdr:rowOff>
    </xdr:to>
    <xdr:sp macro="" textlink="">
      <xdr:nvSpPr>
        <xdr:cNvPr id="3" name="Title" descr="Lista de tareas pendientes" title="Título de Plantilla">
          <a:extLst>
            <a:ext uri="{FF2B5EF4-FFF2-40B4-BE49-F238E27FC236}">
              <a16:creationId xmlns="" xmlns:a16="http://schemas.microsoft.com/office/drawing/2014/main" id="{00000000-0008-0000-0000-000002000000}"/>
            </a:ext>
          </a:extLst>
        </xdr:cNvPr>
        <xdr:cNvSpPr txBox="1"/>
      </xdr:nvSpPr>
      <xdr:spPr>
        <a:xfrm>
          <a:off x="590551" y="2362198"/>
          <a:ext cx="404145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17</xdr:col>
      <xdr:colOff>381000</xdr:colOff>
      <xdr:row>8</xdr:row>
      <xdr:rowOff>66675</xdr:rowOff>
    </xdr:from>
    <xdr:to>
      <xdr:col>22</xdr:col>
      <xdr:colOff>9525</xdr:colOff>
      <xdr:row>8</xdr:row>
      <xdr:rowOff>699134</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33251775" y="2400300"/>
          <a:ext cx="7753350"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mc:AlternateContent xmlns:mc="http://schemas.openxmlformats.org/markup-compatibility/2006">
    <mc:Choice xmlns:a14="http://schemas.microsoft.com/office/drawing/2010/main" Requires="a14">
      <xdr:twoCellAnchor editAs="oneCell">
        <xdr:from>
          <xdr:col>10</xdr:col>
          <xdr:colOff>92652</xdr:colOff>
          <xdr:row>9</xdr:row>
          <xdr:rowOff>576695</xdr:rowOff>
        </xdr:from>
        <xdr:to>
          <xdr:col>10</xdr:col>
          <xdr:colOff>102177</xdr:colOff>
          <xdr:row>9</xdr:row>
          <xdr:rowOff>795770</xdr:rowOff>
        </xdr:to>
        <xdr:sp macro="" textlink="">
          <xdr:nvSpPr>
            <xdr:cNvPr id="11265" name="ListBox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136071</xdr:colOff>
      <xdr:row>1</xdr:row>
      <xdr:rowOff>204107</xdr:rowOff>
    </xdr:from>
    <xdr:to>
      <xdr:col>2</xdr:col>
      <xdr:colOff>1164770</xdr:colOff>
      <xdr:row>6</xdr:row>
      <xdr:rowOff>180974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621" y="451757"/>
          <a:ext cx="1028699" cy="1138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12</xdr:row>
      <xdr:rowOff>38098</xdr:rowOff>
    </xdr:from>
    <xdr:to>
      <xdr:col>21</xdr:col>
      <xdr:colOff>0</xdr:colOff>
      <xdr:row>13</xdr:row>
      <xdr:rowOff>9525</xdr:rowOff>
    </xdr:to>
    <xdr:sp macro="" textlink="">
      <xdr:nvSpPr>
        <xdr:cNvPr id="2"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1771651" y="3438523"/>
          <a:ext cx="413289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xdr:colOff>
      <xdr:row>12</xdr:row>
      <xdr:rowOff>28573</xdr:rowOff>
    </xdr:from>
    <xdr:to>
      <xdr:col>21</xdr:col>
      <xdr:colOff>0</xdr:colOff>
      <xdr:row>13</xdr:row>
      <xdr:rowOff>0</xdr:rowOff>
    </xdr:to>
    <xdr:sp macro="" textlink="">
      <xdr:nvSpPr>
        <xdr:cNvPr id="3"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1771651" y="3428998"/>
          <a:ext cx="413289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16</xdr:col>
      <xdr:colOff>381000</xdr:colOff>
      <xdr:row>12</xdr:row>
      <xdr:rowOff>66675</xdr:rowOff>
    </xdr:from>
    <xdr:to>
      <xdr:col>21</xdr:col>
      <xdr:colOff>0</xdr:colOff>
      <xdr:row>12</xdr:row>
      <xdr:rowOff>699134</xdr:rowOff>
    </xdr:to>
    <xdr:sp macro="" textlink="">
      <xdr:nvSpPr>
        <xdr:cNvPr id="4" name="To Do Year" descr="Contiene el año de la lista de tareas pendientes, como por ejemplo 2014.">
          <a:extLst>
            <a:ext uri="{FF2B5EF4-FFF2-40B4-BE49-F238E27FC236}">
              <a16:creationId xmlns:a16="http://schemas.microsoft.com/office/drawing/2014/main" xmlns="" id="{00000000-0008-0000-0000-000003000000}"/>
            </a:ext>
          </a:extLst>
        </xdr:cNvPr>
        <xdr:cNvSpPr/>
      </xdr:nvSpPr>
      <xdr:spPr>
        <a:xfrm>
          <a:off x="34775775" y="3467100"/>
          <a:ext cx="8324850"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mc:AlternateContent xmlns:mc="http://schemas.openxmlformats.org/markup-compatibility/2006">
    <mc:Choice xmlns:a14="http://schemas.microsoft.com/office/drawing/2010/main" Requires="a14">
      <xdr:twoCellAnchor editAs="oneCell">
        <xdr:from>
          <xdr:col>8</xdr:col>
          <xdr:colOff>3835400</xdr:colOff>
          <xdr:row>13</xdr:row>
          <xdr:rowOff>479425</xdr:rowOff>
        </xdr:from>
        <xdr:to>
          <xdr:col>9</xdr:col>
          <xdr:colOff>3175</xdr:colOff>
          <xdr:row>13</xdr:row>
          <xdr:rowOff>717550</xdr:rowOff>
        </xdr:to>
        <xdr:sp macro="" textlink="">
          <xdr:nvSpPr>
            <xdr:cNvPr id="12289" name="ListBox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136071</xdr:colOff>
      <xdr:row>5</xdr:row>
      <xdr:rowOff>95250</xdr:rowOff>
    </xdr:from>
    <xdr:to>
      <xdr:col>1</xdr:col>
      <xdr:colOff>1164770</xdr:colOff>
      <xdr:row>10</xdr:row>
      <xdr:rowOff>81642</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7721" y="1714500"/>
          <a:ext cx="1028699" cy="1177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xdr:colOff>
      <xdr:row>8</xdr:row>
      <xdr:rowOff>22412</xdr:rowOff>
    </xdr:from>
    <xdr:to>
      <xdr:col>23</xdr:col>
      <xdr:colOff>0</xdr:colOff>
      <xdr:row>9</xdr:row>
      <xdr:rowOff>9525</xdr:rowOff>
    </xdr:to>
    <xdr:sp macro="" textlink="">
      <xdr:nvSpPr>
        <xdr:cNvPr id="2"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582707" y="2229971"/>
          <a:ext cx="43702940" cy="760319"/>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2</xdr:col>
      <xdr:colOff>1</xdr:colOff>
      <xdr:row>8</xdr:row>
      <xdr:rowOff>28573</xdr:rowOff>
    </xdr:from>
    <xdr:to>
      <xdr:col>22</xdr:col>
      <xdr:colOff>0</xdr:colOff>
      <xdr:row>9</xdr:row>
      <xdr:rowOff>0</xdr:rowOff>
    </xdr:to>
    <xdr:sp macro="" textlink="">
      <xdr:nvSpPr>
        <xdr:cNvPr id="3"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590551" y="2209798"/>
          <a:ext cx="41319449"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a:p>
          <a:pPr marL="0" marR="0" indent="0" algn="l" defTabSz="914400" eaLnBrk="1" fontAlgn="auto" latinLnBrk="0" hangingPunct="1">
            <a:lnSpc>
              <a:spcPct val="100000"/>
            </a:lnSpc>
            <a:spcBef>
              <a:spcPts val="0"/>
            </a:spcBef>
            <a:spcAft>
              <a:spcPts val="0"/>
            </a:spcAft>
            <a:buClrTx/>
            <a:buSzTx/>
            <a:buFontTx/>
            <a:buNone/>
            <a:tabLst/>
            <a:defRPr/>
          </a:pPr>
          <a:endParaRPr lang="en-US" sz="3200">
            <a:solidFill>
              <a:schemeClr val="bg1"/>
            </a:solidFill>
            <a:latin typeface="+mn-lt"/>
            <a:ea typeface="+mn-ea"/>
            <a:cs typeface="+mn-cs"/>
          </a:endParaRPr>
        </a:p>
      </xdr:txBody>
    </xdr:sp>
    <xdr:clientData/>
  </xdr:twoCellAnchor>
  <xdr:twoCellAnchor>
    <xdr:from>
      <xdr:col>18</xdr:col>
      <xdr:colOff>1390650</xdr:colOff>
      <xdr:row>8</xdr:row>
      <xdr:rowOff>85725</xdr:rowOff>
    </xdr:from>
    <xdr:to>
      <xdr:col>22</xdr:col>
      <xdr:colOff>2333625</xdr:colOff>
      <xdr:row>8</xdr:row>
      <xdr:rowOff>718184</xdr:rowOff>
    </xdr:to>
    <xdr:sp macro="" textlink="">
      <xdr:nvSpPr>
        <xdr:cNvPr id="4" name="To Do Year" descr="Contiene el año de la lista de tareas pendientes, como por ejemplo 2014.">
          <a:extLst>
            <a:ext uri="{FF2B5EF4-FFF2-40B4-BE49-F238E27FC236}">
              <a16:creationId xmlns:a16="http://schemas.microsoft.com/office/drawing/2014/main" xmlns="" id="{00000000-0008-0000-0000-000003000000}"/>
            </a:ext>
          </a:extLst>
        </xdr:cNvPr>
        <xdr:cNvSpPr/>
      </xdr:nvSpPr>
      <xdr:spPr>
        <a:xfrm>
          <a:off x="35909250" y="2266950"/>
          <a:ext cx="8334375"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mc:AlternateContent xmlns:mc="http://schemas.openxmlformats.org/markup-compatibility/2006">
    <mc:Choice xmlns:a14="http://schemas.microsoft.com/office/drawing/2010/main" Requires="a14">
      <xdr:twoCellAnchor editAs="oneCell">
        <xdr:from>
          <xdr:col>10</xdr:col>
          <xdr:colOff>64434</xdr:colOff>
          <xdr:row>9</xdr:row>
          <xdr:rowOff>352985</xdr:rowOff>
        </xdr:from>
        <xdr:to>
          <xdr:col>10</xdr:col>
          <xdr:colOff>2264709</xdr:colOff>
          <xdr:row>9</xdr:row>
          <xdr:rowOff>572060</xdr:rowOff>
        </xdr:to>
        <xdr:sp macro="" textlink="">
          <xdr:nvSpPr>
            <xdr:cNvPr id="13313" name="ListBox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86692</xdr:colOff>
      <xdr:row>1</xdr:row>
      <xdr:rowOff>104774</xdr:rowOff>
    </xdr:from>
    <xdr:to>
      <xdr:col>2</xdr:col>
      <xdr:colOff>1316793</xdr:colOff>
      <xdr:row>6</xdr:row>
      <xdr:rowOff>85725</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242" y="438149"/>
          <a:ext cx="1230101" cy="1314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8</xdr:row>
      <xdr:rowOff>38098</xdr:rowOff>
    </xdr:from>
    <xdr:to>
      <xdr:col>22</xdr:col>
      <xdr:colOff>0</xdr:colOff>
      <xdr:row>9</xdr:row>
      <xdr:rowOff>9525</xdr:rowOff>
    </xdr:to>
    <xdr:sp macro="" textlink="">
      <xdr:nvSpPr>
        <xdr:cNvPr id="2" name="Title" descr="Lista de tareas pendientes" title="Título de Plantilla">
          <a:extLst>
            <a:ext uri="{FF2B5EF4-FFF2-40B4-BE49-F238E27FC236}">
              <a16:creationId xmlns="" xmlns:a16="http://schemas.microsoft.com/office/drawing/2014/main" id="{00000000-0008-0000-0000-000002000000}"/>
            </a:ext>
          </a:extLst>
        </xdr:cNvPr>
        <xdr:cNvSpPr txBox="1"/>
      </xdr:nvSpPr>
      <xdr:spPr>
        <a:xfrm>
          <a:off x="590551" y="2219323"/>
          <a:ext cx="399573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2</xdr:col>
      <xdr:colOff>0</xdr:colOff>
      <xdr:row>8</xdr:row>
      <xdr:rowOff>38099</xdr:rowOff>
    </xdr:from>
    <xdr:to>
      <xdr:col>22</xdr:col>
      <xdr:colOff>2371724</xdr:colOff>
      <xdr:row>8</xdr:row>
      <xdr:rowOff>771524</xdr:rowOff>
    </xdr:to>
    <xdr:sp macro="" textlink="">
      <xdr:nvSpPr>
        <xdr:cNvPr id="3" name="Title" descr="Lista de tareas pendientes" title="Título de Plantilla">
          <a:extLst>
            <a:ext uri="{FF2B5EF4-FFF2-40B4-BE49-F238E27FC236}">
              <a16:creationId xmlns="" xmlns:a16="http://schemas.microsoft.com/office/drawing/2014/main" id="{00000000-0008-0000-0000-000003000000}"/>
            </a:ext>
          </a:extLst>
        </xdr:cNvPr>
        <xdr:cNvSpPr txBox="1"/>
      </xdr:nvSpPr>
      <xdr:spPr>
        <a:xfrm>
          <a:off x="590550" y="2219324"/>
          <a:ext cx="42329099" cy="733425"/>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17</xdr:col>
      <xdr:colOff>381000</xdr:colOff>
      <xdr:row>8</xdr:row>
      <xdr:rowOff>66675</xdr:rowOff>
    </xdr:from>
    <xdr:to>
      <xdr:col>22</xdr:col>
      <xdr:colOff>2362201</xdr:colOff>
      <xdr:row>9</xdr:row>
      <xdr:rowOff>38100</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A000000}"/>
            </a:ext>
          </a:extLst>
        </xdr:cNvPr>
        <xdr:cNvSpPr/>
      </xdr:nvSpPr>
      <xdr:spPr>
        <a:xfrm>
          <a:off x="32461200" y="2247900"/>
          <a:ext cx="10448926" cy="742950"/>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mc:AlternateContent xmlns:mc="http://schemas.openxmlformats.org/markup-compatibility/2006">
    <mc:Choice xmlns:a14="http://schemas.microsoft.com/office/drawing/2010/main" Requires="a14">
      <xdr:twoCellAnchor editAs="oneCell">
        <xdr:from>
          <xdr:col>10</xdr:col>
          <xdr:colOff>66675</xdr:colOff>
          <xdr:row>9</xdr:row>
          <xdr:rowOff>438150</xdr:rowOff>
        </xdr:from>
        <xdr:to>
          <xdr:col>10</xdr:col>
          <xdr:colOff>6134100</xdr:colOff>
          <xdr:row>9</xdr:row>
          <xdr:rowOff>914400</xdr:rowOff>
        </xdr:to>
        <xdr:sp macro="" textlink="">
          <xdr:nvSpPr>
            <xdr:cNvPr id="14337" name="ListBox1" hidden="1">
              <a:extLst>
                <a:ext uri="{63B3BB69-23CF-44E3-9099-C40C66FF867C}">
                  <a14:compatExt spid="_x0000_s14337"/>
                </a:ext>
                <a:ext uri="{FF2B5EF4-FFF2-40B4-BE49-F238E27FC236}">
                  <a16:creationId xmlns="" xmlns:a16="http://schemas.microsoft.com/office/drawing/2014/main" id="{00000000-0008-0000-00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1685924</xdr:colOff>
      <xdr:row>1</xdr:row>
      <xdr:rowOff>161925</xdr:rowOff>
    </xdr:from>
    <xdr:to>
      <xdr:col>4</xdr:col>
      <xdr:colOff>733424</xdr:colOff>
      <xdr:row>6</xdr:row>
      <xdr:rowOff>133350</xdr:rowOff>
    </xdr:to>
    <xdr:pic>
      <xdr:nvPicPr>
        <xdr:cNvPr id="6" name="image1.jpg"/>
        <xdr:cNvPicPr preferRelativeResize="0"/>
      </xdr:nvPicPr>
      <xdr:blipFill>
        <a:blip xmlns:r="http://schemas.openxmlformats.org/officeDocument/2006/relationships" r:embed="rId1" cstate="print"/>
        <a:stretch>
          <a:fillRect/>
        </a:stretch>
      </xdr:blipFill>
      <xdr:spPr>
        <a:xfrm>
          <a:off x="2819399" y="495300"/>
          <a:ext cx="1419225" cy="1304925"/>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4</xdr:col>
      <xdr:colOff>1</xdr:colOff>
      <xdr:row>8</xdr:row>
      <xdr:rowOff>28573</xdr:rowOff>
    </xdr:from>
    <xdr:to>
      <xdr:col>24</xdr:col>
      <xdr:colOff>0</xdr:colOff>
      <xdr:row>9</xdr:row>
      <xdr:rowOff>0</xdr:rowOff>
    </xdr:to>
    <xdr:sp macro="" textlink="">
      <xdr:nvSpPr>
        <xdr:cNvPr id="2"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1181101" y="2486023"/>
          <a:ext cx="4119562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4</xdr:col>
      <xdr:colOff>1</xdr:colOff>
      <xdr:row>8</xdr:row>
      <xdr:rowOff>28573</xdr:rowOff>
    </xdr:from>
    <xdr:to>
      <xdr:col>24</xdr:col>
      <xdr:colOff>0</xdr:colOff>
      <xdr:row>9</xdr:row>
      <xdr:rowOff>0</xdr:rowOff>
    </xdr:to>
    <xdr:sp macro="" textlink="">
      <xdr:nvSpPr>
        <xdr:cNvPr id="3" name="Title" descr="Lista de tareas pendientes" title="Título de Plantilla">
          <a:extLst>
            <a:ext uri="{FF2B5EF4-FFF2-40B4-BE49-F238E27FC236}">
              <a16:creationId xmlns:a16="http://schemas.microsoft.com/office/drawing/2014/main" xmlns="" id="{00000000-0008-0000-0000-000002000000}"/>
            </a:ext>
          </a:extLst>
        </xdr:cNvPr>
        <xdr:cNvSpPr txBox="1"/>
      </xdr:nvSpPr>
      <xdr:spPr>
        <a:xfrm>
          <a:off x="1181101" y="2486023"/>
          <a:ext cx="4119562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19</xdr:col>
      <xdr:colOff>381000</xdr:colOff>
      <xdr:row>8</xdr:row>
      <xdr:rowOff>66675</xdr:rowOff>
    </xdr:from>
    <xdr:to>
      <xdr:col>24</xdr:col>
      <xdr:colOff>9525</xdr:colOff>
      <xdr:row>8</xdr:row>
      <xdr:rowOff>699134</xdr:rowOff>
    </xdr:to>
    <xdr:sp macro="" textlink="">
      <xdr:nvSpPr>
        <xdr:cNvPr id="4" name="To Do Year" descr="Contiene el año de la lista de tareas pendientes, como por ejemplo 2014.">
          <a:extLst>
            <a:ext uri="{FF2B5EF4-FFF2-40B4-BE49-F238E27FC236}">
              <a16:creationId xmlns:a16="http://schemas.microsoft.com/office/drawing/2014/main" xmlns="" id="{00000000-0008-0000-0000-000003000000}"/>
            </a:ext>
          </a:extLst>
        </xdr:cNvPr>
        <xdr:cNvSpPr/>
      </xdr:nvSpPr>
      <xdr:spPr>
        <a:xfrm>
          <a:off x="34051875" y="2524125"/>
          <a:ext cx="8324850"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mc:AlternateContent xmlns:mc="http://schemas.openxmlformats.org/markup-compatibility/2006">
    <mc:Choice xmlns:a14="http://schemas.microsoft.com/office/drawing/2010/main" Requires="a14">
      <xdr:twoCellAnchor editAs="oneCell">
        <xdr:from>
          <xdr:col>12</xdr:col>
          <xdr:colOff>89807</xdr:colOff>
          <xdr:row>9</xdr:row>
          <xdr:rowOff>542925</xdr:rowOff>
        </xdr:from>
        <xdr:to>
          <xdr:col>12</xdr:col>
          <xdr:colOff>2661557</xdr:colOff>
          <xdr:row>9</xdr:row>
          <xdr:rowOff>723900</xdr:rowOff>
        </xdr:to>
        <xdr:sp macro="" textlink="">
          <xdr:nvSpPr>
            <xdr:cNvPr id="15361" name="ListBox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763360</xdr:colOff>
      <xdr:row>1</xdr:row>
      <xdr:rowOff>38100</xdr:rowOff>
    </xdr:from>
    <xdr:to>
      <xdr:col>5</xdr:col>
      <xdr:colOff>1061356</xdr:colOff>
      <xdr:row>6</xdr:row>
      <xdr:rowOff>111357</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4460" y="323850"/>
          <a:ext cx="1469571" cy="1387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xdr:colOff>
      <xdr:row>8</xdr:row>
      <xdr:rowOff>38098</xdr:rowOff>
    </xdr:from>
    <xdr:to>
      <xdr:col>22</xdr:col>
      <xdr:colOff>0</xdr:colOff>
      <xdr:row>9</xdr:row>
      <xdr:rowOff>9525</xdr:rowOff>
    </xdr:to>
    <xdr:sp macro="" textlink="">
      <xdr:nvSpPr>
        <xdr:cNvPr id="2" name="Title" descr="Lista de tareas pendientes" title="Título de Plantilla">
          <a:extLst>
            <a:ext uri="{FF2B5EF4-FFF2-40B4-BE49-F238E27FC236}">
              <a16:creationId xmlns="" xmlns:a16="http://schemas.microsoft.com/office/drawing/2014/main" id="{00000000-0008-0000-0000-000002000000}"/>
            </a:ext>
          </a:extLst>
        </xdr:cNvPr>
        <xdr:cNvSpPr txBox="1"/>
      </xdr:nvSpPr>
      <xdr:spPr>
        <a:xfrm>
          <a:off x="590551" y="2219323"/>
          <a:ext cx="35109149"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2</xdr:col>
      <xdr:colOff>1</xdr:colOff>
      <xdr:row>8</xdr:row>
      <xdr:rowOff>28573</xdr:rowOff>
    </xdr:from>
    <xdr:to>
      <xdr:col>22</xdr:col>
      <xdr:colOff>0</xdr:colOff>
      <xdr:row>9</xdr:row>
      <xdr:rowOff>0</xdr:rowOff>
    </xdr:to>
    <xdr:sp macro="" textlink="">
      <xdr:nvSpPr>
        <xdr:cNvPr id="3" name="Title" descr="Lista de tareas pendientes" title="Título de Plantilla">
          <a:extLst>
            <a:ext uri="{FF2B5EF4-FFF2-40B4-BE49-F238E27FC236}">
              <a16:creationId xmlns="" xmlns:a16="http://schemas.microsoft.com/office/drawing/2014/main" id="{00000000-0008-0000-0000-000002000000}"/>
            </a:ext>
          </a:extLst>
        </xdr:cNvPr>
        <xdr:cNvSpPr txBox="1"/>
      </xdr:nvSpPr>
      <xdr:spPr>
        <a:xfrm>
          <a:off x="590551" y="2209798"/>
          <a:ext cx="35109149"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18</xdr:col>
      <xdr:colOff>1390650</xdr:colOff>
      <xdr:row>8</xdr:row>
      <xdr:rowOff>85725</xdr:rowOff>
    </xdr:from>
    <xdr:to>
      <xdr:col>22</xdr:col>
      <xdr:colOff>0</xdr:colOff>
      <xdr:row>8</xdr:row>
      <xdr:rowOff>718184</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30984825" y="2266950"/>
          <a:ext cx="4714875"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2019</a:t>
          </a:r>
        </a:p>
      </xdr:txBody>
    </xdr:sp>
    <xdr:clientData/>
  </xdr:twoCellAnchor>
  <xdr:oneCellAnchor>
    <xdr:from>
      <xdr:col>2</xdr:col>
      <xdr:colOff>86692</xdr:colOff>
      <xdr:row>1</xdr:row>
      <xdr:rowOff>104774</xdr:rowOff>
    </xdr:from>
    <xdr:ext cx="1192027" cy="1261857"/>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7242" y="438149"/>
          <a:ext cx="1192027" cy="12618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astaneda\Downloads\E-GES-FM-014%20Formato%20Plan%20Acci&#243;n%20estrat&#233;gico_%20SDB%20(3).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TJ/E-GES-FM-014%20Formato%20Plan%20Acci&#243;n%20estrat&#233;gico_STJ.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lanes%20de%20accion%202019\Atencion%20ciudad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GC/Versi&#243;n%20Final/CONSOLIDADO%20-%20Formato%20Plan%20Acci&#243;n%20Estrat&#233;gico%20SGC%20(1)_DEFINITIV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CI/Versi&#243;n%20Final/Plan%20Acci&#243;n%20Control%20Interno%20(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AP/Versi&#243;n%20Final/E-GES-FM-014%20Plan%20Acci&#243;n%20estrat&#233;gico%20consolidado%20OAP.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TIC/Versi&#243;n%20Final/20181214Plan_Acci&#243;n_estra_OTIC.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vmonroy\Downloads\E-GES-FM-014%20Formato%20Plan%20Acci&#243;n%20estrat&#233;gico_.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TJ/Versi&#243;n%20Final/E-GES-FM-014%20Formato%20Plan%20Acci&#243;n%20estrat&#233;gico_STJ25_01_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Obj_Perspectiva"/>
      <sheetName val="MIPG"/>
    </sheetNames>
    <sheetDataSet>
      <sheetData sheetId="0"/>
      <sheetData sheetId="1">
        <row r="2">
          <cell r="B2" t="str">
            <v>APRENDIZAJE</v>
          </cell>
        </row>
        <row r="3">
          <cell r="B3" t="str">
            <v>PROCESOS</v>
          </cell>
          <cell r="J3" t="str">
            <v>1. CONTAR CON TALENTO HUMANO COMPROMETIDO, COMPETENTE Y MOTIVADO</v>
          </cell>
          <cell r="K3" t="str">
            <v>OBJ_1</v>
          </cell>
        </row>
        <row r="4">
          <cell r="B4" t="str">
            <v>CLIENTE</v>
          </cell>
          <cell r="J4" t="str">
            <v>2. DESARROLLAR UNA GESTIÓN POR PROCESOS FUNCIONAL Y EFICIENTE</v>
          </cell>
          <cell r="K4" t="str">
            <v>OBJ_2</v>
          </cell>
        </row>
        <row r="5">
          <cell r="B5" t="str">
            <v>DESARROLLO</v>
          </cell>
          <cell r="J5" t="str">
            <v>3. POTENCIALIZAR EL USO TIC´S PARA EL PROCESAMIENTO DE INFORMACIÓN DE LOS SERVIDORES PÚBLICOS</v>
          </cell>
          <cell r="K5" t="str">
            <v>OBJ_3</v>
          </cell>
        </row>
        <row r="6">
          <cell r="J6" t="str">
            <v>4. DISEÑAR E IMPLEMENTAR UNA POLÍTICA PÚBLICA INTEGRAL DEL TALENTO HUMANO EN EL DISTRITO</v>
          </cell>
          <cell r="K6" t="str">
            <v>OBJ_4</v>
          </cell>
        </row>
        <row r="7">
          <cell r="J7" t="str">
            <v>5. DISEÑAR E IMPLEMENTAR MECANISMOS DE EVALUACIÓN Y FORMACIÓN INTEGRAL</v>
          </cell>
          <cell r="K7" t="str">
            <v>OBJ_5</v>
          </cell>
        </row>
        <row r="8">
          <cell r="J8" t="str">
            <v>6. GENERAR ENTIDADES MODERNAS A TRAVÉS DE MECANISMOS DE ORGANIZACIÓN DEL TRABAJO</v>
          </cell>
          <cell r="K8" t="str">
            <v>OBJ_6</v>
          </cell>
        </row>
        <row r="9">
          <cell r="J9" t="str">
            <v>7. PROMOVER BIENESTAR INTEGRAL EN LOS SERVIDORES PÚBLICOS DEL DISTRITO ORIENTADO A LA FELICIDAD LABORAL</v>
          </cell>
          <cell r="K9" t="str">
            <v>OBJ_7</v>
          </cell>
        </row>
        <row r="10">
          <cell r="J10" t="str">
            <v>8. PROMOVER LA MERITOCRACIA COMO BASE DE SELECCIÓN PARA LAS DIFERENTES FORMAS DE VINCULACIÓN</v>
          </cell>
          <cell r="K10" t="str">
            <v>OBJ_8</v>
          </cell>
        </row>
        <row r="11">
          <cell r="J11" t="str">
            <v xml:space="preserve">9. LOGRAR UN ALTO RECONOCIMIENTO DEL SERVIDOR PÚBLICO DISTRITAL Y DEL DASCD EN BOGOTÁ Y EL PAÍS </v>
          </cell>
          <cell r="K11" t="str">
            <v>OBJ_9</v>
          </cell>
        </row>
        <row r="12">
          <cell r="J12" t="str">
            <v>10: FORTALECER EL DESARROLLO DEL SERVICIO CIVIL EN EL DISTRITO CAPITAL</v>
          </cell>
          <cell r="K12" t="str">
            <v>OBJ_10</v>
          </cell>
        </row>
      </sheetData>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Obj_Perspectiva"/>
      <sheetName val="MIPG"/>
    </sheetNames>
    <sheetDataSet>
      <sheetData sheetId="0"/>
      <sheetData sheetId="1">
        <row r="2">
          <cell r="B2" t="str">
            <v>APRENDIZAJE</v>
          </cell>
        </row>
        <row r="3">
          <cell r="B3" t="str">
            <v>PROCESOS</v>
          </cell>
        </row>
        <row r="4">
          <cell r="B4" t="str">
            <v>CLIENTE</v>
          </cell>
        </row>
        <row r="5">
          <cell r="B5" t="str">
            <v>DESARROLLO</v>
          </cell>
        </row>
        <row r="12">
          <cell r="B12" t="str">
            <v>inversión</v>
          </cell>
        </row>
        <row r="13">
          <cell r="B13" t="str">
            <v>funcionamiento</v>
          </cell>
        </row>
        <row r="14">
          <cell r="B14" t="str">
            <v>inversión y funcionamiento</v>
          </cell>
        </row>
      </sheetData>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Ajustado"/>
      <sheetName val="Cronograma Ajustado (2)"/>
      <sheetName val="Hoja1"/>
    </sheetNames>
    <sheetDataSet>
      <sheetData sheetId="0" refreshError="1"/>
      <sheetData sheetId="1"/>
      <sheetData sheetId="2">
        <row r="4">
          <cell r="C4" t="str">
            <v>inversión</v>
          </cell>
          <cell r="I4" t="str">
            <v>1. CONTAR CON TALENTO HUMANO COMPROMETIDO, COMPETENTE Y MOTIVADO</v>
          </cell>
        </row>
        <row r="5">
          <cell r="I5" t="str">
            <v>2. DESARROLLAR UNA GESTIÓN POR PROCESOS FUNCIONAL Y EFICIENTE</v>
          </cell>
        </row>
        <row r="6">
          <cell r="I6" t="str">
            <v>3. POTENCIALIZAR EL USO TIC´S PARA EL PROCESAMIENTO DE INFORMACIÓN DE LOS SERVIDORES PÚBLICOS</v>
          </cell>
        </row>
        <row r="7">
          <cell r="I7" t="str">
            <v>4. DISEÑAR E IMPLEMENTAR UNA POLÍTICA PÚBLICA INTEGRAL DEL TALENTO HUMANO EN EL DISTRITO</v>
          </cell>
        </row>
        <row r="8">
          <cell r="I8" t="str">
            <v>5. DISEÑAR E IMPLEMENTAR MECANISMOS DE EVALUACIÓN Y FORMACIÓN INTEGRAL</v>
          </cell>
        </row>
        <row r="9">
          <cell r="I9" t="str">
            <v>6. GENERAR ENTIDADES MODERNAS A TRAVÉS DE MECANISMOS DE ORGANIZACIÓN DEL TRABAJO</v>
          </cell>
        </row>
        <row r="10">
          <cell r="I10" t="str">
            <v>7. PROMOVER BIENESTAR INTEGRAL EN LOS SERVIDORES PÚBLICOS DEL DISTRITO ORIENTADO A LA FELICIDAD LABORAL</v>
          </cell>
        </row>
        <row r="11">
          <cell r="I11" t="str">
            <v>8. PROMOVER LA MERITOCRACIA COMO BASE DE SELECCIÓN PARA LAS DIFERENTES FORMAS DE VINCULACIÓN</v>
          </cell>
        </row>
        <row r="12">
          <cell r="I12" t="str">
            <v xml:space="preserve">9. LOGRAR UN ALTO RECONOCIMIENTO DEL SERVIDOR PÚBLICO DISTRITAL Y DEL DASCD EN BOGOTÁ Y EL PAÍS </v>
          </cell>
        </row>
        <row r="13">
          <cell r="I13" t="str">
            <v>10: FORTALECER EL DESARROLLO DEL SERVICIO CIVIL EN EL DISTRITO CAPITAL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Obj_Perspectiva"/>
      <sheetName val="MIPG"/>
    </sheetNames>
    <sheetDataSet>
      <sheetData sheetId="0"/>
      <sheetData sheetId="1">
        <row r="2">
          <cell r="B2" t="str">
            <v>APRENDIZAJE</v>
          </cell>
        </row>
        <row r="3">
          <cell r="B3" t="str">
            <v>PROCESOS</v>
          </cell>
          <cell r="J3" t="str">
            <v>1. CONTAR CON TALENTO HUMANO COMPROMETIDO, COMPETENTE Y MOTIVADO</v>
          </cell>
          <cell r="K3" t="str">
            <v>OBJ_1</v>
          </cell>
        </row>
        <row r="4">
          <cell r="B4" t="str">
            <v>CLIENTE</v>
          </cell>
          <cell r="J4" t="str">
            <v>2. DESARROLLAR UNA GESTIÓN POR PROCESOS FUNCIONAL Y EFICIENTE</v>
          </cell>
          <cell r="K4" t="str">
            <v>OBJ_2</v>
          </cell>
        </row>
        <row r="5">
          <cell r="B5" t="str">
            <v>DESARROLLO</v>
          </cell>
          <cell r="J5" t="str">
            <v>3. POTENCIALIZAR EL USO TIC´S PARA EL PROCESAMIENTO DE INFORMACIÓN DE LOS SERVIDORES PÚBLICOS</v>
          </cell>
          <cell r="K5" t="str">
            <v>OBJ_3</v>
          </cell>
        </row>
        <row r="6">
          <cell r="J6" t="str">
            <v>4. DISEÑAR E IMPLEMENTAR UNA POLÍTICA PÚBLICA INTEGRAL DEL TALENTO HUMANO EN EL DISTRITO</v>
          </cell>
          <cell r="K6" t="str">
            <v>OBJ_4</v>
          </cell>
        </row>
        <row r="7">
          <cell r="J7" t="str">
            <v>5. DISEÑAR E IMPLEMENTAR MECANISMOS DE EVALUACIÓN Y FORMACIÓN INTEGRAL</v>
          </cell>
          <cell r="K7" t="str">
            <v>OBJ_5</v>
          </cell>
        </row>
        <row r="8">
          <cell r="J8" t="str">
            <v>6. GENERAR ENTIDADES MODERNAS A TRAVÉS DE MECANISMOS DE ORGANIZACIÓN DEL TRABAJO</v>
          </cell>
          <cell r="K8" t="str">
            <v>OBJ_6</v>
          </cell>
        </row>
        <row r="9">
          <cell r="J9" t="str">
            <v>7. PROMOVER BIENESTAR INTEGRAL EN LOS SERVIDORES PÚBLICOS DEL DISTRITO ORIENTADO A LA FELICIDAD LABORAL</v>
          </cell>
          <cell r="K9" t="str">
            <v>OBJ_7</v>
          </cell>
        </row>
        <row r="10">
          <cell r="J10" t="str">
            <v>8. PROMOVER LA MERITOCRACIA COMO BASE DE SELECCIÓN PARA LAS DIFERENTES FORMAS DE VINCULACIÓN</v>
          </cell>
          <cell r="K10" t="str">
            <v>OBJ_8</v>
          </cell>
        </row>
        <row r="11">
          <cell r="J11" t="str">
            <v xml:space="preserve">9. LOGRAR UN ALTO RECONOCIMIENTO DEL SERVIDOR PÚBLICO DISTRITAL Y DEL DASCD EN BOGOTÁ Y EL PAÍS </v>
          </cell>
          <cell r="K11" t="str">
            <v>OBJ_9</v>
          </cell>
        </row>
        <row r="12">
          <cell r="B12" t="str">
            <v>inversión</v>
          </cell>
          <cell r="J12" t="str">
            <v>10: FORTALECER EL DESARROLLO DEL SERVICIO CIVIL EN EL DISTRITO CAPITAL</v>
          </cell>
          <cell r="K12" t="str">
            <v>OBJ_10</v>
          </cell>
        </row>
        <row r="13">
          <cell r="B13" t="str">
            <v>funcionamiento</v>
          </cell>
        </row>
        <row r="14">
          <cell r="B14" t="str">
            <v>inversión y funcionamiento</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Nombre de la Dependencia  (2)"/>
      <sheetName val="Obj_Perspectiva"/>
      <sheetName val="MIPG"/>
    </sheetNames>
    <sheetDataSet>
      <sheetData sheetId="0"/>
      <sheetData sheetId="1">
        <row r="2">
          <cell r="B2" t="str">
            <v>APRENDIZAJE</v>
          </cell>
        </row>
        <row r="3">
          <cell r="B3" t="str">
            <v>PROCESOS</v>
          </cell>
          <cell r="J3" t="str">
            <v>1. CONTAR CON TALENTO HUMANO COMPROMETIDO, COMPETENTE Y MOTIVADO</v>
          </cell>
          <cell r="K3" t="str">
            <v>OBJ_1</v>
          </cell>
        </row>
        <row r="4">
          <cell r="B4" t="str">
            <v>CLIENTE</v>
          </cell>
          <cell r="J4" t="str">
            <v>2. DESARROLLAR UNA GESTIÓN POR PROCESOS FUNCIONAL Y EFICIENTE</v>
          </cell>
          <cell r="K4" t="str">
            <v>OBJ_2</v>
          </cell>
        </row>
        <row r="5">
          <cell r="B5" t="str">
            <v>DESARROLLO</v>
          </cell>
          <cell r="J5" t="str">
            <v>3. POTENCIALIZAR EL USO TIC´S PARA EL PROCESAMIENTO DE INFORMACIÓN DE LOS SERVIDORES PÚBLICOS</v>
          </cell>
          <cell r="K5" t="str">
            <v>OBJ_3</v>
          </cell>
        </row>
        <row r="6">
          <cell r="J6" t="str">
            <v>4. DISEÑAR E IMPLEMENTAR UNA POLÍTICA PÚBLICA INTEGRAL DEL TALENTO HUMANO EN EL DISTRITO</v>
          </cell>
          <cell r="K6" t="str">
            <v>OBJ_4</v>
          </cell>
        </row>
        <row r="7">
          <cell r="J7" t="str">
            <v>5. DISEÑAR E IMPLEMENTAR MECANISMOS DE EVALUACIÓN Y FORMACIÓN INTEGRAL</v>
          </cell>
          <cell r="K7" t="str">
            <v>OBJ_5</v>
          </cell>
        </row>
        <row r="8">
          <cell r="J8" t="str">
            <v>6. GENERAR ENTIDADES MODERNAS A TRAVÉS DE MECANISMOS DE ORGANIZACIÓN DEL TRABAJO</v>
          </cell>
          <cell r="K8" t="str">
            <v>OBJ_6</v>
          </cell>
        </row>
        <row r="9">
          <cell r="J9" t="str">
            <v>7. PROMOVER BIENESTAR INTEGRAL EN LOS SERVIDORES PÚBLICOS DEL DISTRITO ORIENTADO A LA FELICIDAD LABORAL</v>
          </cell>
          <cell r="K9" t="str">
            <v>OBJ_7</v>
          </cell>
        </row>
        <row r="10">
          <cell r="J10" t="str">
            <v>8. PROMOVER LA MERITOCRACIA COMO BASE DE SELECCIÓN PARA LAS DIFERENTES FORMAS DE VINCULACIÓN</v>
          </cell>
          <cell r="K10" t="str">
            <v>OBJ_8</v>
          </cell>
        </row>
        <row r="11">
          <cell r="J11" t="str">
            <v xml:space="preserve">9. LOGRAR UN ALTO RECONOCIMIENTO DEL SERVIDOR PÚBLICO DISTRITAL Y DEL DASCD EN BOGOTÁ Y EL PAÍS </v>
          </cell>
          <cell r="K11" t="str">
            <v>OBJ_9</v>
          </cell>
        </row>
        <row r="12">
          <cell r="B12" t="str">
            <v>inversión</v>
          </cell>
          <cell r="J12" t="str">
            <v>10: FORTALECER EL DESARROLLO DEL SERVICIO CIVIL EN EL DISTRITO CAPITAL</v>
          </cell>
          <cell r="K12" t="str">
            <v>OBJ_10</v>
          </cell>
        </row>
        <row r="13">
          <cell r="B13" t="str">
            <v>funcionamiento</v>
          </cell>
        </row>
        <row r="14">
          <cell r="B14" t="str">
            <v>inversión y funcionamiento</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Obj_Perspectiva"/>
      <sheetName val="MIPG"/>
    </sheetNames>
    <sheetDataSet>
      <sheetData sheetId="0"/>
      <sheetData sheetId="1">
        <row r="2">
          <cell r="B2" t="str">
            <v>APRENDIZAJE</v>
          </cell>
        </row>
        <row r="3">
          <cell r="B3" t="str">
            <v>PROCESOS</v>
          </cell>
          <cell r="J3" t="str">
            <v>1. CONTAR CON TALENTO HUMANO COMPROMETIDO, COMPETENTE Y MOTIVADO</v>
          </cell>
          <cell r="K3" t="str">
            <v>OBJ_1</v>
          </cell>
        </row>
        <row r="4">
          <cell r="B4" t="str">
            <v>CLIENTE</v>
          </cell>
          <cell r="J4" t="str">
            <v>2. DESARROLLAR UNA GESTIÓN POR PROCESOS FUNCIONAL Y EFICIENTE</v>
          </cell>
          <cell r="K4" t="str">
            <v>OBJ_2</v>
          </cell>
        </row>
        <row r="5">
          <cell r="B5" t="str">
            <v>DESARROLLO</v>
          </cell>
          <cell r="J5" t="str">
            <v>3. POTENCIALIZAR EL USO TIC´S PARA EL PROCESAMIENTO DE INFORMACIÓN DE LOS SERVIDORES PÚBLICOS</v>
          </cell>
          <cell r="K5" t="str">
            <v>OBJ_3</v>
          </cell>
        </row>
        <row r="6">
          <cell r="J6" t="str">
            <v>4. DISEÑAR E IMPLEMENTAR UNA POLÍTICA PÚBLICA INTEGRAL DEL TALENTO HUMANO EN EL DISTRITO</v>
          </cell>
          <cell r="K6" t="str">
            <v>OBJ_4</v>
          </cell>
        </row>
        <row r="7">
          <cell r="J7" t="str">
            <v>5. DISEÑAR E IMPLEMENTAR MECANISMOS DE EVALUACIÓN Y FORMACIÓN INTEGRAL</v>
          </cell>
          <cell r="K7" t="str">
            <v>OBJ_5</v>
          </cell>
        </row>
        <row r="8">
          <cell r="J8" t="str">
            <v>6. GENERAR ENTIDADES MODERNAS A TRAVÉS DE MECANISMOS DE ORGANIZACIÓN DEL TRABAJO</v>
          </cell>
          <cell r="K8" t="str">
            <v>OBJ_6</v>
          </cell>
        </row>
        <row r="9">
          <cell r="J9" t="str">
            <v>7. PROMOVER BIENESTAR INTEGRAL EN LOS SERVIDORES PÚBLICOS DEL DISTRITO ORIENTADO A LA FELICIDAD LABORAL</v>
          </cell>
          <cell r="K9" t="str">
            <v>OBJ_7</v>
          </cell>
        </row>
        <row r="10">
          <cell r="J10" t="str">
            <v>8. PROMOVER LA MERITOCRACIA COMO BASE DE SELECCIÓN PARA LAS DIFERENTES FORMAS DE VINCULACIÓN</v>
          </cell>
          <cell r="K10" t="str">
            <v>OBJ_8</v>
          </cell>
        </row>
        <row r="11">
          <cell r="J11" t="str">
            <v xml:space="preserve">9. LOGRAR UN ALTO RECONOCIMIENTO DEL SERVIDOR PÚBLICO DISTRITAL Y DEL DASCD EN BOGOTÁ Y EL PAÍS </v>
          </cell>
          <cell r="K11" t="str">
            <v>OBJ_9</v>
          </cell>
        </row>
        <row r="12">
          <cell r="B12" t="str">
            <v>inversión</v>
          </cell>
          <cell r="J12" t="str">
            <v>10: FORTALECER EL DESARROLLO DEL SERVICIO CIVIL EN EL DISTRITO CAPITAL</v>
          </cell>
          <cell r="K12" t="str">
            <v>OBJ_10</v>
          </cell>
        </row>
        <row r="13">
          <cell r="B13" t="str">
            <v>funcionamiento</v>
          </cell>
        </row>
        <row r="14">
          <cell r="B14" t="str">
            <v>inversión y funcionamiento</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Obj_Perspectiva"/>
      <sheetName val="MIPG"/>
    </sheetNames>
    <sheetDataSet>
      <sheetData sheetId="0"/>
      <sheetData sheetId="1">
        <row r="2">
          <cell r="B2" t="str">
            <v>APRENDIZAJE</v>
          </cell>
        </row>
        <row r="3">
          <cell r="B3" t="str">
            <v>PROCESOS</v>
          </cell>
          <cell r="J3" t="str">
            <v>1. CONTAR CON TALENTO HUMANO COMPROMETIDO, COMPETENTE Y MOTIVADO</v>
          </cell>
          <cell r="K3" t="str">
            <v>OBJ_1</v>
          </cell>
        </row>
        <row r="4">
          <cell r="B4" t="str">
            <v>CLIENTE</v>
          </cell>
          <cell r="J4" t="str">
            <v>2. DESARROLLAR UNA GESTIÓN POR PROCESOS FUNCIONAL Y EFICIENTE</v>
          </cell>
          <cell r="K4" t="str">
            <v>OBJ_2</v>
          </cell>
        </row>
        <row r="5">
          <cell r="B5" t="str">
            <v>DESARROLLO</v>
          </cell>
          <cell r="J5" t="str">
            <v>3. POTENCIALIZAR EL USO TIC´S PARA EL PROCESAMIENTO DE INFORMACIÓN DE LOS SERVIDORES PÚBLICOS</v>
          </cell>
          <cell r="K5" t="str">
            <v>OBJ_3</v>
          </cell>
        </row>
        <row r="6">
          <cell r="J6" t="str">
            <v>4. DISEÑAR E IMPLEMENTAR UNA POLÍTICA PÚBLICA INTEGRAL DEL TALENTO HUMANO EN EL DISTRITO</v>
          </cell>
          <cell r="K6" t="str">
            <v>OBJ_4</v>
          </cell>
        </row>
        <row r="7">
          <cell r="J7" t="str">
            <v>5. DISEÑAR E IMPLEMENTAR MECANISMOS DE EVALUACIÓN Y FORMACIÓN INTEGRAL</v>
          </cell>
          <cell r="K7" t="str">
            <v>OBJ_5</v>
          </cell>
        </row>
        <row r="8">
          <cell r="J8" t="str">
            <v>6. GENERAR ENTIDADES MODERNAS A TRAVÉS DE MECANISMOS DE ORGANIZACIÓN DEL TRABAJO</v>
          </cell>
          <cell r="K8" t="str">
            <v>OBJ_6</v>
          </cell>
        </row>
        <row r="9">
          <cell r="J9" t="str">
            <v>7. PROMOVER BIENESTAR INTEGRAL EN LOS SERVIDORES PÚBLICOS DEL DISTRITO ORIENTADO A LA FELICIDAD LABORAL</v>
          </cell>
          <cell r="K9" t="str">
            <v>OBJ_7</v>
          </cell>
        </row>
        <row r="10">
          <cell r="J10" t="str">
            <v>8. PROMOVER LA MERITOCRACIA COMO BASE DE SELECCIÓN PARA LAS DIFERENTES FORMAS DE VINCULACIÓN</v>
          </cell>
          <cell r="K10" t="str">
            <v>OBJ_8</v>
          </cell>
        </row>
        <row r="11">
          <cell r="J11" t="str">
            <v xml:space="preserve">9. LOGRAR UN ALTO RECONOCIMIENTO DEL SERVIDOR PÚBLICO DISTRITAL Y DEL DASCD EN BOGOTÁ Y EL PAÍS </v>
          </cell>
          <cell r="K11" t="str">
            <v>OBJ_9</v>
          </cell>
        </row>
        <row r="12">
          <cell r="B12" t="str">
            <v>inversión</v>
          </cell>
          <cell r="J12" t="str">
            <v>10: FORTALECER EL DESARROLLO DEL SERVICIO CIVIL EN EL DISTRITO CAPITAL</v>
          </cell>
          <cell r="K12" t="str">
            <v>OBJ_10</v>
          </cell>
        </row>
        <row r="13">
          <cell r="B13" t="str">
            <v>funcionamiento</v>
          </cell>
        </row>
        <row r="14">
          <cell r="B14" t="str">
            <v>inversión y funcionamiento</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Nombre de la Dependencia  (2)"/>
      <sheetName val="Obj_Perspectiva"/>
      <sheetName val="MIPG"/>
    </sheetNames>
    <sheetDataSet>
      <sheetData sheetId="0"/>
      <sheetData sheetId="1">
        <row r="2">
          <cell r="B2" t="str">
            <v>APRENDIZAJE</v>
          </cell>
        </row>
        <row r="3">
          <cell r="B3" t="str">
            <v>PROCESOS</v>
          </cell>
        </row>
        <row r="4">
          <cell r="B4" t="str">
            <v>CLIENTE</v>
          </cell>
        </row>
        <row r="5">
          <cell r="B5" t="str">
            <v>DESARROLLO</v>
          </cell>
        </row>
        <row r="12">
          <cell r="B12" t="str">
            <v>inversión</v>
          </cell>
        </row>
        <row r="13">
          <cell r="B13" t="str">
            <v>funcionamiento</v>
          </cell>
        </row>
        <row r="14">
          <cell r="B14" t="str">
            <v>inversión y funcionamiento</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de la Dependencia "/>
      <sheetName val="CONS"/>
      <sheetName val="Obj_Perspectiva"/>
      <sheetName val="MIPG"/>
    </sheetNames>
    <sheetDataSet>
      <sheetData sheetId="0"/>
      <sheetData sheetId="1">
        <row r="2">
          <cell r="B2" t="str">
            <v>APRENDIZAJE</v>
          </cell>
        </row>
        <row r="3">
          <cell r="B3" t="str">
            <v>PROCESOS</v>
          </cell>
          <cell r="J3" t="str">
            <v>1. CONTAR CON TALENTO HUMANO COMPROMETIDO, COMPETENTE Y MOTIVADO</v>
          </cell>
          <cell r="K3" t="str">
            <v>OBJ_1</v>
          </cell>
        </row>
        <row r="4">
          <cell r="B4" t="str">
            <v>CLIENTE</v>
          </cell>
          <cell r="J4" t="str">
            <v>2. DESARROLLAR UNA GESTIÓN POR PROCESOS FUNCIONAL Y EFICIENTE</v>
          </cell>
          <cell r="K4" t="str">
            <v>OBJ_2</v>
          </cell>
        </row>
        <row r="5">
          <cell r="B5" t="str">
            <v>DESARROLLO</v>
          </cell>
          <cell r="J5" t="str">
            <v>3. POTENCIALIZAR EL USO TIC´S PARA EL PROCESAMIENTO DE INFORMACIÓN DE LOS SERVIDORES PÚBLICOS</v>
          </cell>
          <cell r="K5" t="str">
            <v>OBJ_3</v>
          </cell>
        </row>
        <row r="6">
          <cell r="J6" t="str">
            <v>4. DISEÑAR E IMPLEMENTAR UNA POLÍTICA PÚBLICA INTEGRAL DEL TALENTO HUMANO EN EL DISTRITO</v>
          </cell>
          <cell r="K6" t="str">
            <v>OBJ_4</v>
          </cell>
        </row>
        <row r="7">
          <cell r="J7" t="str">
            <v>5. DISEÑAR E IMPLEMENTAR MECANISMOS DE EVALUACIÓN Y FORMACIÓN INTEGRAL</v>
          </cell>
          <cell r="K7" t="str">
            <v>OBJ_5</v>
          </cell>
        </row>
        <row r="8">
          <cell r="J8" t="str">
            <v>6. GENERAR ENTIDADES MODERNAS A TRAVÉS DE MECANISMOS DE ORGANIZACIÓN DEL TRABAJO</v>
          </cell>
          <cell r="K8" t="str">
            <v>OBJ_6</v>
          </cell>
        </row>
        <row r="9">
          <cell r="J9" t="str">
            <v>7. PROMOVER BIENESTAR INTEGRAL EN LOS SERVIDORES PÚBLICOS DEL DISTRITO ORIENTADO A LA FELICIDAD LABORAL</v>
          </cell>
          <cell r="K9" t="str">
            <v>OBJ_7</v>
          </cell>
        </row>
        <row r="10">
          <cell r="J10" t="str">
            <v>8. PROMOVER LA MERITOCRACIA COMO BASE DE SELECCIÓN PARA LAS DIFERENTES FORMAS DE VINCULACIÓN</v>
          </cell>
          <cell r="K10" t="str">
            <v>OBJ_8</v>
          </cell>
        </row>
        <row r="11">
          <cell r="J11" t="str">
            <v xml:space="preserve">9. LOGRAR UN ALTO RECONOCIMIENTO DEL SERVIDOR PÚBLICO DISTRITAL Y DEL DASCD EN BOGOTÁ Y EL PAÍS </v>
          </cell>
          <cell r="K11" t="str">
            <v>OBJ_9</v>
          </cell>
        </row>
        <row r="12">
          <cell r="B12" t="str">
            <v>inversión</v>
          </cell>
          <cell r="J12" t="str">
            <v>10: FORTALECER EL DESARROLLO DEL SERVICIO CIVIL EN EL DISTRITO CAPITAL</v>
          </cell>
          <cell r="K12" t="str">
            <v>OBJ_10</v>
          </cell>
        </row>
        <row r="13">
          <cell r="B13" t="str">
            <v>funcionamiento</v>
          </cell>
        </row>
        <row r="14">
          <cell r="B14" t="str">
            <v>inversión y funcionamiento</v>
          </cell>
        </row>
      </sheetData>
      <sheetData sheetId="2"/>
      <sheetData sheetId="3"/>
    </sheetDataSet>
  </externalBook>
</externalLink>
</file>

<file path=xl/tables/table1.xml><?xml version="1.0" encoding="utf-8"?>
<table xmlns="http://schemas.openxmlformats.org/spreadsheetml/2006/main" id="13" name="Tabla11014" displayName="Tabla11014" ref="C10:V42" totalsRowCount="1" headerRowDxfId="239" dataDxfId="238">
  <autoFilter ref="C10:V41"/>
  <tableColumns count="20">
    <tableColumn id="1" name="Nº" dataDxfId="237" totalsRowDxfId="236"/>
    <tableColumn id="2" name="1. PERSPECTIVA" dataDxfId="235" totalsRowDxfId="234"/>
    <tableColumn id="3" name="2. _x000a_OBJETIVO ESTRATÉGICO" dataDxfId="233" totalsRowDxfId="232"/>
    <tableColumn id="4" name="OBJ Nº" dataDxfId="231" totalsRowDxfId="230">
      <calculatedColumnFormula>VLOOKUP(DIR!E11,[5]CONS!$J$3:$K$12,2,0)</calculatedColumnFormula>
    </tableColumn>
    <tableColumn id="5" name="3. DIMENSIÓN MIPG" dataDxfId="229" totalsRowDxfId="228"/>
    <tableColumn id="6" name="D_OBJ" dataDxfId="227" totalsRowDxfId="226">
      <calculatedColumnFormula>IF(AND(F11="OBJ_2",G11="GESTIÓN DEL CONOCIMIENTO"),F11&amp;"GESTCO",F11&amp;MID(G11,1,4))</calculatedColumnFormula>
    </tableColumn>
    <tableColumn id="7" name="4. POLÍTICA MIPG" dataDxfId="225" totalsRowDxfId="224"/>
    <tableColumn id="8" name="5. NOMBRE DEL PROYECTO" dataDxfId="223" totalsRowDxfId="222"/>
    <tableColumn id="9" name="6. INTEGRACION PLANES INSTITUCIONALES DECRETO 612 DE 2018 _x000a_seleccione los planes a los cuales le apunta y de clic en la casilla donde quiere introducirlos" dataDxfId="221" totalsRowDxfId="220"/>
    <tableColumn id="10" name="7. _x000a_ALCANCE" dataDxfId="219" totalsRowDxfId="218"/>
    <tableColumn id="11" name="8._x000a_PRODUCTO ESPERADO" dataDxfId="217" totalsRowDxfId="216"/>
    <tableColumn id="12" name="9. _x000a_PESO PORCENTUAL (%)_x000a_Programado Vigencia" totalsRowFunction="sum" dataDxfId="215" totalsRowDxfId="214"/>
    <tableColumn id="13" name="10._x000a_¿ES CONTINUIDAD DE UN PROYECTO DE LA VIGENCIA ANTERIOR?" dataDxfId="213" totalsRowDxfId="212"/>
    <tableColumn id="14" name="11._x000a_FECHA DE INICIO ESTIMADA dd/mm/aaaa" dataDxfId="211" totalsRowDxfId="210"/>
    <tableColumn id="15" name="12._x000a_FECHA DE FIN ESTIMADA dd/mm/aaaa" dataDxfId="209" totalsRowDxfId="208" dataCellStyle="Normal 2"/>
    <tableColumn id="16" name="13._x000a_FUENTE DE FINANCIAMIENTO" dataDxfId="207" totalsRowDxfId="206" dataCellStyle="Normal 2"/>
    <tableColumn id="17" name="14._x000a_PROCESO RELACIONADO" dataDxfId="205" totalsRowDxfId="204"/>
    <tableColumn id="18" name="15._x000a_LIDER DEL PROYECTO" dataDxfId="203" totalsRowDxfId="202"/>
    <tableColumn id="19" name="17._x000a_AVANCE PORCENTUAL (%)_x000a_MENSUAL ACUMULADO" dataDxfId="201" totalsRowDxfId="200"/>
    <tableColumn id="20" name="18._x000a_DESCRIPCIÓN DEL AVANCE_x000a_MENSUAL ACUMULADO" dataDxfId="199" totalsRowDxfId="198"/>
  </tableColumns>
  <tableStyleInfo name="TableStyleMedium6" showFirstColumn="0" showLastColumn="0" showRowStripes="1" showColumnStripes="0"/>
</table>
</file>

<file path=xl/tables/table2.xml><?xml version="1.0" encoding="utf-8"?>
<table xmlns="http://schemas.openxmlformats.org/spreadsheetml/2006/main" id="7" name="Tabla18" displayName="Tabla18" ref="C10:W23" totalsRowCount="1" headerRowDxfId="197" dataDxfId="196" totalsRowDxfId="195" totalsRowBorderDxfId="194">
  <autoFilter ref="C10:W22"/>
  <tableColumns count="21">
    <tableColumn id="1" name="Nº" totalsRowDxfId="193"/>
    <tableColumn id="2" name="1. PERSPECTIVA" totalsRowDxfId="192"/>
    <tableColumn id="3" name="2. _x000a_OBJETIVO ESTRATÉGICO" totalsRowDxfId="191"/>
    <tableColumn id="4" name="OBJ Nº" totalsRowDxfId="190">
      <calculatedColumnFormula>VLOOKUP(SGC!E11,[4]CONS!$J$3:$K$12,2,0)</calculatedColumnFormula>
    </tableColumn>
    <tableColumn id="5" name="3. DIMENSIÓN MIPG" totalsRowDxfId="189"/>
    <tableColumn id="6" name="D_OBJ" totalsRowDxfId="188">
      <calculatedColumnFormula>IF(AND(F11="OBJ_2",G11="GESTIÓN DEL CONOCIMIENTO"),F11&amp;"GESTCO",F11&amp;MID(G11,1,4))</calculatedColumnFormula>
    </tableColumn>
    <tableColumn id="7" name="4. POLÍTICA MIPG" totalsRowDxfId="187"/>
    <tableColumn id="8" name="5. NOMBRE DEL PROYECTO" totalsRowDxfId="186"/>
    <tableColumn id="9" name="6. INTEGRACION PLANES INSTITUCIONALES DECRETO 612 DE 2018 _x000a_seleccione los planes a los cuales le apunta y de clic en la casilla donde quiere introducirlos" totalsRowDxfId="185"/>
    <tableColumn id="10" name="7. _x000a_ALCANCE" totalsRowDxfId="184"/>
    <tableColumn id="11" name="8._x000a_PRODUCTO ESPERADO" totalsRowDxfId="183"/>
    <tableColumn id="12" name="9. _x000a_PESO PORCENTUAL (%)_x000a_Programado Vigencia" totalsRowFunction="sum" totalsRowDxfId="182" dataCellStyle="Porcentaje"/>
    <tableColumn id="13" name="10._x000a_¿ES CONTINUIDAD DE UN PROYECTO DE LA VIGENCIA ANTERIOR?" totalsRowDxfId="181"/>
    <tableColumn id="14" name="11._x000a_FECHA DE INICIO ESTIMADA dd/mm/aaaa" totalsRowDxfId="180"/>
    <tableColumn id="15" name="12._x000a_FECHA DE FIN ESTIMADA dd/mm/aaaa" totalsRowDxfId="179" dataCellStyle="Normal 2"/>
    <tableColumn id="16" name="13._x000a_FUENTE DE FINANCIAMIENTO" totalsRowDxfId="178" dataCellStyle="Normal 2"/>
    <tableColumn id="17" name="14._x000a_PROCESO RELACIONADO" totalsRowDxfId="177"/>
    <tableColumn id="18" name="15._x000a_LIDER DEL PROYECTO" totalsRowDxfId="176"/>
    <tableColumn id="19" name="17._x000a_AVANCE PORCENTUAL (%)_x000a_MENSUAL ACUMULADO" totalsRowDxfId="175"/>
    <tableColumn id="20" name="18._x000a_DESCRIPCIÓN DEL AVANCE_x000a_MENSUAL ACUMULADO" totalsRowDxfId="174"/>
    <tableColumn id="21" name="OBSERVACIÓN A SER UTILIZADA EN LOS CRONOGRAMAS" totalsRowDxfId="173"/>
  </tableColumns>
  <tableStyleInfo name="TableStyleMedium6" showFirstColumn="0" showLastColumn="0" showRowStripes="1" showColumnStripes="0"/>
</table>
</file>

<file path=xl/tables/table3.xml><?xml version="1.0" encoding="utf-8"?>
<table xmlns="http://schemas.openxmlformats.org/spreadsheetml/2006/main" id="8" name="Tabla19" displayName="Tabla19" ref="B14:U18" totalsRowCount="1" headerRowDxfId="172" dataDxfId="171">
  <autoFilter ref="B14:U17"/>
  <tableColumns count="20">
    <tableColumn id="1" name="Nº" dataDxfId="170" totalsRowDxfId="169"/>
    <tableColumn id="2" name="1. PERSPECTIVA" dataDxfId="168" totalsRowDxfId="167"/>
    <tableColumn id="3" name="2. _x000a_OBJETIVO ESTRATÉGICO" dataDxfId="166" totalsRowDxfId="165"/>
    <tableColumn id="4" name="OBJ Nº" dataDxfId="164" totalsRowDxfId="163">
      <calculatedColumnFormula>VLOOKUP(OTIC!D15,[7]CONS!$J$3:$K$12,2,0)</calculatedColumnFormula>
    </tableColumn>
    <tableColumn id="5" name="3. DIMENSIÓN MIPG" dataDxfId="162" totalsRowDxfId="161"/>
    <tableColumn id="6" name="D_OBJ" dataDxfId="160" totalsRowDxfId="159">
      <calculatedColumnFormula>IF(AND(E15="OBJ_2",F15="GESTIÓN DEL CONOCIMIENTO"),E15&amp;"GESTCO",E15&amp;MID(F15,1,4))</calculatedColumnFormula>
    </tableColumn>
    <tableColumn id="7" name="4. POLÍTICA MIPG" dataDxfId="158" totalsRowDxfId="157"/>
    <tableColumn id="8" name="5. NOMBRE DEL PROYECTO" dataDxfId="156" totalsRowDxfId="155"/>
    <tableColumn id="9" name="6. INTEGRACION PLANES INSTITUCIONALES DECRETO 612 DE 2018 _x000a_seleccione los planes a los cuales le apunta y de clic en la casilla donde quiere introducirlos" dataDxfId="154" totalsRowDxfId="153"/>
    <tableColumn id="10" name="7. _x000a_ALCANCE" dataDxfId="152" totalsRowDxfId="151"/>
    <tableColumn id="11" name="8._x000a_PRODUCTO ESPERADO" dataDxfId="150" totalsRowDxfId="149"/>
    <tableColumn id="12" name="9. _x000a_PESO PORCENTUAL (%)_x000a_Programado Vigencia" totalsRowFunction="sum" dataDxfId="148" totalsRowDxfId="147" dataCellStyle="Porcentaje"/>
    <tableColumn id="13" name="10._x000a_¿ES CONTINUIDAD DE UN PROYECTO DE LA VIGENCIA ANTERIOR?" dataDxfId="146" totalsRowDxfId="145"/>
    <tableColumn id="14" name="11._x000a_FECHA DE INICIO ESTIMADA dd/mm/aaaa" dataDxfId="144" totalsRowDxfId="143"/>
    <tableColumn id="15" name="12._x000a_FECHA DE FIN ESTIMADA dd/mm/aaaa" dataDxfId="142" totalsRowDxfId="141" dataCellStyle="Normal 2"/>
    <tableColumn id="16" name="13._x000a_FUENTE DE FINANCIAMIENTO" dataDxfId="140" totalsRowDxfId="139" dataCellStyle="Normal 2"/>
    <tableColumn id="17" name="14._x000a_PROCESO RELACIONADO" dataDxfId="138" totalsRowDxfId="137"/>
    <tableColumn id="18" name="15._x000a_LIDER DEL PROYECTO" dataDxfId="136" totalsRowDxfId="135"/>
    <tableColumn id="19" name="17._x000a_AVANCE PORCENTUAL (%)_x000a_MENSUAL ACUMULADO" dataDxfId="134" totalsRowDxfId="133"/>
    <tableColumn id="20" name="18._x000a_DESCRIPCIÓN DEL AVANCE_x000a_MENSUAL ACUMULADO" dataDxfId="132" totalsRowDxfId="131"/>
  </tableColumns>
  <tableStyleInfo name="TableStyleMedium6" showFirstColumn="0" showLastColumn="0" showRowStripes="1" showColumnStripes="0"/>
</table>
</file>

<file path=xl/tables/table4.xml><?xml version="1.0" encoding="utf-8"?>
<table xmlns="http://schemas.openxmlformats.org/spreadsheetml/2006/main" id="9" name="Tabla110" displayName="Tabla110" ref="C10:W41" totalsRowCount="1" headerRowDxfId="130" dataDxfId="129">
  <autoFilter ref="C10:W40"/>
  <tableColumns count="21">
    <tableColumn id="1" name="Nº" dataDxfId="128" totalsRowDxfId="127"/>
    <tableColumn id="2" name="1. PERSPECTIVA" dataDxfId="126" totalsRowDxfId="125"/>
    <tableColumn id="3" name="2. _x000a_OBJETIVO ESTRATÉGICO" dataDxfId="124" totalsRowDxfId="123"/>
    <tableColumn id="4" name="OBJ Nº" dataDxfId="122" totalsRowDxfId="121">
      <calculatedColumnFormula>VLOOKUP(OCI!E11,[5]CONS!$J$3:$K$12,2,0)</calculatedColumnFormula>
    </tableColumn>
    <tableColumn id="5" name="3. DIMENSIÓN MIPG" dataDxfId="120" totalsRowDxfId="119"/>
    <tableColumn id="6" name="D_OBJ" dataDxfId="118" totalsRowDxfId="117">
      <calculatedColumnFormula>IF(AND(F11="OBJ_2",G11="GESTIÓN DEL CONOCIMIENTO"),F11&amp;"GESTCO",F11&amp;MID(G11,1,4))</calculatedColumnFormula>
    </tableColumn>
    <tableColumn id="7" name="4. POLÍTICA MIPG" dataDxfId="116" totalsRowDxfId="115"/>
    <tableColumn id="8" name="5. NOMBRE DEL PROYECTO" dataDxfId="114" totalsRowDxfId="113"/>
    <tableColumn id="9" name="6. INTEGRACION PLANES INSTITUCIONALES DECRETO 612 DE 2018 _x000a_seleccione los planes a los cuales le apunta y de clic en la casilla donde quiere introducirlos" dataDxfId="112" totalsRowDxfId="111"/>
    <tableColumn id="10" name="7. _x000a_ALCANCE" dataDxfId="110" totalsRowDxfId="109"/>
    <tableColumn id="11" name="8._x000a_PRODUCTO ESPERADO" dataDxfId="108" totalsRowDxfId="107"/>
    <tableColumn id="12" name="9. _x000a_PESO PORCENTUAL (%)_x000a_Programado Vigencia" totalsRowFunction="sum" dataDxfId="106" totalsRowDxfId="105" dataCellStyle="Porcentaje"/>
    <tableColumn id="13" name="10._x000a_¿ES CONTINUIDAD DE UN PROYECTO DE LA VIGENCIA ANTERIOR?" dataDxfId="104" totalsRowDxfId="103"/>
    <tableColumn id="14" name="11._x000a_FECHA DE INICIO ESTIMADA dd/mm/aaaa" dataDxfId="102" totalsRowDxfId="101"/>
    <tableColumn id="15" name="12._x000a_FECHA DE FIN ESTIMADA dd/mm/aaaa" dataDxfId="100" totalsRowDxfId="99" dataCellStyle="Normal 2"/>
    <tableColumn id="16" name="13._x000a_FUENTE DE FINANCIAMIENTO" dataDxfId="98" totalsRowDxfId="97" dataCellStyle="Normal 2"/>
    <tableColumn id="17" name="14._x000a_PROCESO RELACIONADO" dataDxfId="96" totalsRowDxfId="95"/>
    <tableColumn id="18" name="15._x000a_LIDER DEL PROYECTO" dataDxfId="94" totalsRowDxfId="93"/>
    <tableColumn id="19" name="17._x000a_AVANCE PORCENTUAL (%)_x000a_MENSUAL ACUMULADO" dataDxfId="92" totalsRowDxfId="91"/>
    <tableColumn id="20" name="18._x000a_DESCRIPCIÓN DEL AVANCE_x000a_MENSUAL ACUMULADO" dataDxfId="90" totalsRowDxfId="89"/>
    <tableColumn id="21" name="OBSERVACIÓN A SER UTILIZADA EN LOS CRONOGRAMAS" dataDxfId="88" totalsRowDxfId="87"/>
  </tableColumns>
  <tableStyleInfo name="TableStyleMedium6" showFirstColumn="0" showLastColumn="0" showRowStripes="1" showColumnStripes="0"/>
</table>
</file>

<file path=xl/tables/table5.xml><?xml version="1.0" encoding="utf-8"?>
<table xmlns="http://schemas.openxmlformats.org/spreadsheetml/2006/main" id="10" name="Tabla111" displayName="Tabla111" ref="C10:W40" totalsRowShown="0" headerRowDxfId="86" dataDxfId="85">
  <autoFilter ref="C10:W40"/>
  <tableColumns count="21">
    <tableColumn id="1" name="Nº" dataDxfId="84"/>
    <tableColumn id="2" name="1. PERSPECTIVA" dataDxfId="83"/>
    <tableColumn id="3" name="2. _x000a_OBJETIVO ESTRATÉGICO" dataDxfId="82"/>
    <tableColumn id="4" name="OBJ Nº" dataDxfId="81">
      <calculatedColumnFormula>VLOOKUP(OAP!E11,[6]CONS!$J$3:$K$12,2,0)</calculatedColumnFormula>
    </tableColumn>
    <tableColumn id="5" name="3. DIMENSIÓN MIPG" dataDxfId="80"/>
    <tableColumn id="6" name="D_OBJ" dataDxfId="79">
      <calculatedColumnFormula>IF(AND(F11="OBJ_2",G11="GESTIÓN DEL CONOCIMIENTO"),F11&amp;"GESTCO",F11&amp;MID(G11,1,4))</calculatedColumnFormula>
    </tableColumn>
    <tableColumn id="7" name="4. POLÍTICA MIPG" dataDxfId="78"/>
    <tableColumn id="8" name="5. NOMBRE DEL PROYECTO" dataDxfId="77"/>
    <tableColumn id="9" name="6. INTEGRACION PLANES INSTITUCIONALES DECRETO 612 DE 2018 _x000a_seleccione los planes a los cuales le apunta y de clic en la casilla donde quiere introducirlos" dataDxfId="76"/>
    <tableColumn id="10" name="7. _x000a_ALCANCE" dataDxfId="75"/>
    <tableColumn id="11" name="8._x000a_PRODUCTO ESPERADO" dataDxfId="74"/>
    <tableColumn id="12" name="9. _x000a_PESO PORCENTUAL (%)_x000a_Programado Vigencia" dataDxfId="73"/>
    <tableColumn id="13" name="10._x000a_¿ES CONTINUIDAD DE UN PROYECTO DE LA VIGENCIA ANTERIOR?" dataDxfId="72"/>
    <tableColumn id="14" name="11._x000a_FECHA DE INICIO ESTIMADA dd/mm/aaaa" dataDxfId="71"/>
    <tableColumn id="15" name="12._x000a_FECHA DE FIN ESTIMADA dd/mm/aaaa" dataDxfId="70" dataCellStyle="Normal 2"/>
    <tableColumn id="16" name="13._x000a_FUENTE DE FINANCIAMIENTO" dataDxfId="69" dataCellStyle="Normal 2"/>
    <tableColumn id="17" name="14._x000a_PROCESO RELACIONADO" dataDxfId="68"/>
    <tableColumn id="18" name="15._x000a_LIDER DEL PROYECTO" dataDxfId="67"/>
    <tableColumn id="19" name="17._x000a_AVANCE PORCENTUAL (%)_x000a_MENSUAL ACUMULADO" dataDxfId="66"/>
    <tableColumn id="20" name="18._x000a_DESCRIPCIÓN DEL AVANCE_x000a_MENSUAL ACUMULADO" dataDxfId="65"/>
    <tableColumn id="21" name="OBSERVACIÓN A SER UTILIZADA EN LOS CRONOGRAMAS" dataDxfId="64"/>
  </tableColumns>
  <tableStyleInfo name="TableStyleMedium6" showFirstColumn="0" showLastColumn="0" showRowStripes="1" showColumnStripes="0"/>
</table>
</file>

<file path=xl/tables/table6.xml><?xml version="1.0" encoding="utf-8"?>
<table xmlns="http://schemas.openxmlformats.org/spreadsheetml/2006/main" id="11" name="Tabla112" displayName="Tabla112" ref="E10:Y16" totalsRowShown="0" headerRowDxfId="63" dataDxfId="62">
  <autoFilter ref="E10:Y16"/>
  <tableColumns count="21">
    <tableColumn id="1" name="Nº" dataDxfId="61"/>
    <tableColumn id="2" name="1. PERSPECTIVA" dataDxfId="60"/>
    <tableColumn id="3" name="2. _x000a_OBJETIVO ESTRATÉGICO" dataDxfId="59"/>
    <tableColumn id="4" name="OBJ Nº" dataDxfId="58">
      <calculatedColumnFormula>VLOOKUP(STJ!G11,[9]CONS!$J$3:$K$12,2,0)</calculatedColumnFormula>
    </tableColumn>
    <tableColumn id="5" name="3. DIMENSIÓN MIPG" dataDxfId="57"/>
    <tableColumn id="6" name="D_OBJ" dataDxfId="56">
      <calculatedColumnFormula>IF(AND(H11="OBJ_2",I11="GESTIÓN DEL CONOCIMIENTO"),H11&amp;"GESTCO",H11&amp;MID(I11,1,4))</calculatedColumnFormula>
    </tableColumn>
    <tableColumn id="7" name="4. POLÍTICA MIPG" dataDxfId="55"/>
    <tableColumn id="8" name="5. NOMBRE DEL PROYECTO" dataDxfId="54"/>
    <tableColumn id="9" name="6. INTEGRACION PLANES INSTITUCIONALES DECRETO 612 DE 2018 _x000a_seleccione los planes a los cuales le apunta y de clic en la casilla donde quiere introducirlos" dataDxfId="53"/>
    <tableColumn id="10" name="7. _x000a_ALCANCE" dataDxfId="52"/>
    <tableColumn id="11" name="8._x000a_PRODUCTO ESPERADO" dataDxfId="51"/>
    <tableColumn id="12" name="9. _x000a_PESO PORCENTUAL (%)_x000a_Programado Vigencia" dataDxfId="50"/>
    <tableColumn id="13" name="10._x000a_¿ES CONTINUIDAD DE UN PROYECTO DE LA VIGENCIA ANTERIOR?" dataDxfId="49"/>
    <tableColumn id="14" name="11._x000a_FECHA DE INICIO ESTIMADA dd/mm/aaaa" dataDxfId="48"/>
    <tableColumn id="15" name="12._x000a_FECHA DE FIN ESTIMADA dd/mm/aaaa" dataDxfId="47" dataCellStyle="Normal 2"/>
    <tableColumn id="16" name="13._x000a_FUENTE DE FINANCIAMIENTO" dataDxfId="46" dataCellStyle="Normal 2"/>
    <tableColumn id="17" name="14._x000a_PROCESO RELACIONADO" dataDxfId="45"/>
    <tableColumn id="18" name="15._x000a_LIDER DEL PROYECTO" dataDxfId="44"/>
    <tableColumn id="19" name="17._x000a_AVANCE PORCENTUAL (%)_x000a_MENSUAL ACUMULADO" dataDxfId="43"/>
    <tableColumn id="20" name="18._x000a_DESCRIPCIÓN DEL AVANCE_x000a_MENSUAL ACUMULADO" dataDxfId="42"/>
    <tableColumn id="21" name="OBSERVACIÓN A SER UTILIZADA EN LOS CRONOGRAMAS" dataDxfId="41"/>
  </tableColumns>
  <tableStyleInfo name="TableStyleMedium6" showFirstColumn="0" showLastColumn="0" showRowStripes="1" showColumnStripes="0"/>
</table>
</file>

<file path=xl/tables/table7.xml><?xml version="1.0" encoding="utf-8"?>
<table xmlns="http://schemas.openxmlformats.org/spreadsheetml/2006/main" id="12" name="Tabla13" displayName="Tabla13" ref="C10:V28" totalsRowCount="1" headerRowDxfId="40" dataDxfId="39">
  <autoFilter ref="C10:V27"/>
  <tableColumns count="20">
    <tableColumn id="1" name="Nº" dataDxfId="38" totalsRowDxfId="37" dataCellStyle="Normal 3"/>
    <tableColumn id="2" name="1. PERSPECTIVA" dataDxfId="36" totalsRowDxfId="35" dataCellStyle="Normal 3"/>
    <tableColumn id="3" name="2. _x000a_OBJETIVO ESTRATÉGICO" dataDxfId="34" totalsRowDxfId="33" dataCellStyle="Normal 3"/>
    <tableColumn id="4" name="OBJ Nº" dataDxfId="32" totalsRowDxfId="31" dataCellStyle="Normal 3">
      <calculatedColumnFormula>VLOOKUP(#REF!,[1]CONS!$J$3:$K$12,2,0)</calculatedColumnFormula>
    </tableColumn>
    <tableColumn id="5" name="3. DIMENSIÓN MIPG" dataDxfId="30" totalsRowDxfId="29" dataCellStyle="Normal 3"/>
    <tableColumn id="6" name="D_OBJ" dataDxfId="28" totalsRowDxfId="27" dataCellStyle="Normal 3">
      <calculatedColumnFormula>IF(AND(F11="OBJ_2",G11="GESTIÓN DEL CONOCIMIENTO"),F11&amp;"GESTCO",F11&amp;MID(G11,1,4))</calculatedColumnFormula>
    </tableColumn>
    <tableColumn id="7" name="4. POLÍTICA MIPG" dataDxfId="26" totalsRowDxfId="25" dataCellStyle="Normal 3"/>
    <tableColumn id="8" name="5. NOMBRE DEL PROYECTO" dataDxfId="24" totalsRowDxfId="23" dataCellStyle="Normal 3"/>
    <tableColumn id="9" name="6. INTEGRACION PLANES INSTITUCIONALES DECRETO 612 DE 2018 _x000a_seleccione los planes a los cuales le apunta y de clic en la casilla donde quiere introducirlos" dataDxfId="22" totalsRowDxfId="21" dataCellStyle="Normal 3"/>
    <tableColumn id="10" name="7. _x000a_ALCANCE" dataDxfId="20" totalsRowDxfId="19" dataCellStyle="Normal 3"/>
    <tableColumn id="11" name="8._x000a_PRODUCTO ESPERADO" dataDxfId="18" totalsRowDxfId="17" dataCellStyle="Normal 3"/>
    <tableColumn id="12" name="9. _x000a_PESO PORCENTUAL (%)_x000a_Programado Vigencia" totalsRowFunction="sum" totalsRowDxfId="16" dataCellStyle="Normal 3"/>
    <tableColumn id="13" name="10._x000a_¿ES CONTINUIDAD DE UN PROYECTO DE LA VIGENCIA ANTERIOR?" dataDxfId="15" totalsRowDxfId="14" dataCellStyle="Normal 3"/>
    <tableColumn id="14" name="11._x000a_FECHA DE INICIO ESTIMADA dd/mm/aaaa" dataDxfId="13" totalsRowDxfId="12" dataCellStyle="Normal 3"/>
    <tableColumn id="15" name="12._x000a_FECHA DE FIN ESTIMADA dd/mm/aaaa" dataDxfId="11" totalsRowDxfId="10" dataCellStyle="Normal 3"/>
    <tableColumn id="16" name="13._x000a_FUENTE DE FINANCIAMIENTO" dataDxfId="9" totalsRowDxfId="8" dataCellStyle="Normal 3"/>
    <tableColumn id="17" name="14._x000a_PROCESO RELACIONADO" dataDxfId="7" totalsRowDxfId="6" dataCellStyle="Normal 3"/>
    <tableColumn id="18" name="15._x000a_LIDER DEL PROYECTO" dataDxfId="5" totalsRowDxfId="4" dataCellStyle="Normal 3"/>
    <tableColumn id="19" name="17._x000a_AVANCE PORCENTUAL (%)_x000a_MENSUAL ACUMULADO" dataDxfId="3" totalsRowDxfId="2" dataCellStyle="Normal 3"/>
    <tableColumn id="20" name="18._x000a_DESCRIPCIÓN DEL AVANCE_x000a_MENSUAL ACUMULADO" dataDxfId="1" totalsRowDxfId="0" dataCellStyle="Normal 3"/>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image" Target="../media/image5.emf"/><Relationship Id="rId5" Type="http://schemas.openxmlformats.org/officeDocument/2006/relationships/control" Target="../activeX/activeX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image" Target="../media/image7.emf"/><Relationship Id="rId5" Type="http://schemas.openxmlformats.org/officeDocument/2006/relationships/control" Target="../activeX/activeX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image" Target="../media/image8.emf"/><Relationship Id="rId5" Type="http://schemas.openxmlformats.org/officeDocument/2006/relationships/control" Target="../activeX/activeX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image" Target="../media/image9.emf"/><Relationship Id="rId5" Type="http://schemas.openxmlformats.org/officeDocument/2006/relationships/control" Target="../activeX/activeX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image" Target="../media/image11.emf"/><Relationship Id="rId5" Type="http://schemas.openxmlformats.org/officeDocument/2006/relationships/control" Target="../activeX/activeX6.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PK57"/>
  <sheetViews>
    <sheetView tabSelected="1" showWhiteSpace="0" zoomScale="85" zoomScaleNormal="85" workbookViewId="0">
      <pane xSplit="2" ySplit="10" topLeftCell="D11" activePane="bottomRight" state="frozen"/>
      <selection pane="topRight" activeCell="C1" sqref="C1"/>
      <selection pane="bottomLeft" activeCell="A11" sqref="A11"/>
      <selection pane="bottomRight" activeCell="D8" sqref="D8:V8"/>
    </sheetView>
  </sheetViews>
  <sheetFormatPr baseColWidth="10" defaultColWidth="8.85546875" defaultRowHeight="26.25" customHeight="1" x14ac:dyDescent="0.25"/>
  <cols>
    <col min="1" max="2" width="4.42578125" style="49" customWidth="1"/>
    <col min="3" max="3" width="20.85546875" style="2" customWidth="1"/>
    <col min="4" max="4" width="35.5703125" style="2" customWidth="1"/>
    <col min="5" max="5" width="41.28515625" style="2" customWidth="1"/>
    <col min="6" max="6" width="18.42578125" style="2" hidden="1" customWidth="1"/>
    <col min="7" max="7" width="34.85546875" style="2" customWidth="1"/>
    <col min="8" max="8" width="18" style="213" hidden="1" customWidth="1"/>
    <col min="9" max="9" width="50.7109375" style="1" customWidth="1"/>
    <col min="10" max="10" width="57.5703125" style="1" customWidth="1"/>
    <col min="11" max="11" width="92.140625" style="3" customWidth="1"/>
    <col min="12" max="12" width="36.28515625" style="3" customWidth="1"/>
    <col min="13" max="13" width="39" style="2" customWidth="1"/>
    <col min="14" max="14" width="22.140625" style="2" customWidth="1"/>
    <col min="15" max="15" width="17.7109375" style="1" customWidth="1"/>
    <col min="16" max="16" width="15.140625" style="1" customWidth="1"/>
    <col min="17" max="17" width="25.85546875" style="1" customWidth="1"/>
    <col min="18" max="18" width="19.7109375" style="1" customWidth="1"/>
    <col min="19" max="19" width="32.85546875" style="4" customWidth="1"/>
    <col min="20" max="20" width="18.42578125" style="4" customWidth="1"/>
    <col min="21" max="21" width="22.42578125" style="4" customWidth="1"/>
    <col min="22" max="22" width="37.140625" style="4" customWidth="1"/>
    <col min="23" max="16384" width="8.85546875" style="2"/>
  </cols>
  <sheetData>
    <row r="1" spans="1:427" s="50" customFormat="1" ht="26.25" customHeight="1" x14ac:dyDescent="0.25">
      <c r="A1" s="49"/>
      <c r="B1" s="49"/>
      <c r="D1" s="49"/>
      <c r="E1" s="49"/>
      <c r="F1" s="49"/>
      <c r="G1" s="49"/>
      <c r="H1" s="231"/>
      <c r="I1" s="49"/>
      <c r="J1" s="49"/>
      <c r="K1" s="51"/>
      <c r="L1" s="51"/>
      <c r="O1" s="49"/>
      <c r="P1" s="49"/>
      <c r="Q1" s="49"/>
      <c r="R1" s="49"/>
      <c r="S1" s="52"/>
      <c r="T1" s="52"/>
      <c r="U1" s="52"/>
      <c r="V1" s="52"/>
      <c r="PK1" s="53" t="s">
        <v>0</v>
      </c>
    </row>
    <row r="2" spans="1:427" s="6" customFormat="1" ht="16.5" customHeight="1" x14ac:dyDescent="0.25">
      <c r="A2" s="54"/>
      <c r="B2" s="54"/>
      <c r="C2" s="437"/>
      <c r="D2" s="440" t="s">
        <v>1</v>
      </c>
      <c r="E2" s="440"/>
      <c r="F2" s="440"/>
      <c r="G2" s="440"/>
      <c r="H2" s="440"/>
      <c r="I2" s="440"/>
      <c r="J2" s="440"/>
      <c r="K2" s="440"/>
      <c r="L2" s="440"/>
      <c r="M2" s="440"/>
      <c r="N2" s="440"/>
      <c r="O2" s="440"/>
      <c r="P2" s="440"/>
      <c r="Q2" s="440"/>
      <c r="R2" s="440"/>
      <c r="S2" s="440"/>
      <c r="T2" s="440" t="s">
        <v>2</v>
      </c>
      <c r="U2" s="440"/>
      <c r="V2" s="440"/>
      <c r="W2" s="9"/>
      <c r="X2" s="10"/>
      <c r="AC2" s="14"/>
      <c r="AD2" s="14"/>
      <c r="AE2" s="8"/>
      <c r="AF2" s="15"/>
      <c r="AG2" s="12"/>
      <c r="AH2" s="15"/>
      <c r="AI2" s="16"/>
      <c r="AJ2" s="17"/>
      <c r="AK2" s="17"/>
      <c r="AL2" s="8"/>
      <c r="AM2" s="12"/>
      <c r="AN2" s="12"/>
      <c r="AO2" s="12"/>
      <c r="AP2" s="12"/>
      <c r="AQ2" s="12"/>
      <c r="AR2" s="12"/>
      <c r="AS2" s="8"/>
      <c r="AT2" s="15"/>
      <c r="AU2" s="12"/>
      <c r="AV2" s="15"/>
      <c r="AW2" s="12"/>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PK2" s="5" t="s">
        <v>3</v>
      </c>
    </row>
    <row r="3" spans="1:427" s="6" customFormat="1" ht="36.75" customHeight="1" x14ac:dyDescent="0.25">
      <c r="A3" s="54"/>
      <c r="B3" s="54"/>
      <c r="C3" s="438"/>
      <c r="D3" s="440"/>
      <c r="E3" s="440"/>
      <c r="F3" s="440"/>
      <c r="G3" s="440"/>
      <c r="H3" s="440"/>
      <c r="I3" s="440"/>
      <c r="J3" s="440"/>
      <c r="K3" s="440"/>
      <c r="L3" s="440"/>
      <c r="M3" s="440"/>
      <c r="N3" s="440"/>
      <c r="O3" s="440"/>
      <c r="P3" s="440"/>
      <c r="Q3" s="440"/>
      <c r="R3" s="440"/>
      <c r="S3" s="440"/>
      <c r="T3" s="440"/>
      <c r="U3" s="440"/>
      <c r="V3" s="440"/>
      <c r="W3" s="9"/>
      <c r="X3" s="10"/>
      <c r="AC3" s="14"/>
      <c r="AD3" s="14"/>
      <c r="AE3" s="8"/>
      <c r="AF3" s="15"/>
      <c r="AG3" s="12"/>
      <c r="AH3" s="15"/>
      <c r="AI3" s="16"/>
      <c r="AJ3" s="17"/>
      <c r="AK3" s="17"/>
      <c r="AL3" s="8"/>
      <c r="AM3" s="12"/>
      <c r="AN3" s="12"/>
      <c r="AO3" s="12"/>
      <c r="AP3" s="12"/>
      <c r="AQ3" s="12"/>
      <c r="AR3" s="12"/>
      <c r="AS3" s="8"/>
      <c r="AT3" s="15"/>
      <c r="AU3" s="12"/>
      <c r="AV3" s="15"/>
      <c r="AW3" s="12"/>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PK3" s="5" t="s">
        <v>4</v>
      </c>
    </row>
    <row r="4" spans="1:427" s="6" customFormat="1" ht="17.25" customHeight="1" x14ac:dyDescent="0.25">
      <c r="A4" s="54"/>
      <c r="B4" s="54"/>
      <c r="C4" s="438"/>
      <c r="D4" s="440" t="s">
        <v>5</v>
      </c>
      <c r="E4" s="440"/>
      <c r="F4" s="440"/>
      <c r="G4" s="440"/>
      <c r="H4" s="440"/>
      <c r="I4" s="440"/>
      <c r="J4" s="440"/>
      <c r="K4" s="440"/>
      <c r="L4" s="440"/>
      <c r="M4" s="440"/>
      <c r="N4" s="440"/>
      <c r="O4" s="440"/>
      <c r="P4" s="440"/>
      <c r="Q4" s="440"/>
      <c r="R4" s="440"/>
      <c r="S4" s="440"/>
      <c r="T4" s="441" t="s">
        <v>6</v>
      </c>
      <c r="U4" s="441"/>
      <c r="V4" s="441"/>
      <c r="W4" s="9"/>
      <c r="X4" s="10"/>
      <c r="AC4" s="13"/>
      <c r="AD4" s="13"/>
      <c r="AJ4" s="17"/>
      <c r="AK4" s="17"/>
      <c r="AL4" s="8"/>
      <c r="AM4" s="12"/>
      <c r="AN4" s="12"/>
      <c r="AO4" s="12"/>
      <c r="AP4" s="12"/>
      <c r="AQ4" s="12"/>
      <c r="AR4" s="12"/>
      <c r="AS4" s="8"/>
      <c r="AT4" s="15"/>
      <c r="AU4" s="12"/>
      <c r="AV4" s="15"/>
      <c r="AW4" s="12"/>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PK4" s="5" t="s">
        <v>7</v>
      </c>
    </row>
    <row r="5" spans="1:427" s="6" customFormat="1" ht="17.25" customHeight="1" x14ac:dyDescent="0.25">
      <c r="A5" s="54"/>
      <c r="B5" s="54"/>
      <c r="C5" s="438"/>
      <c r="D5" s="440"/>
      <c r="E5" s="440"/>
      <c r="F5" s="440"/>
      <c r="G5" s="440"/>
      <c r="H5" s="440"/>
      <c r="I5" s="440"/>
      <c r="J5" s="440"/>
      <c r="K5" s="440"/>
      <c r="L5" s="440"/>
      <c r="M5" s="440"/>
      <c r="N5" s="440"/>
      <c r="O5" s="440"/>
      <c r="P5" s="440"/>
      <c r="Q5" s="440"/>
      <c r="R5" s="440"/>
      <c r="S5" s="440"/>
      <c r="T5" s="441"/>
      <c r="U5" s="441"/>
      <c r="V5" s="441"/>
      <c r="W5" s="9"/>
      <c r="X5" s="10"/>
      <c r="AC5" s="8"/>
      <c r="AD5" s="13"/>
      <c r="AJ5" s="17"/>
      <c r="AK5" s="17"/>
      <c r="AL5" s="8"/>
      <c r="AM5" s="12"/>
      <c r="AN5" s="12"/>
      <c r="AO5" s="12"/>
      <c r="AP5" s="12"/>
      <c r="AQ5" s="12"/>
      <c r="AR5" s="12"/>
      <c r="AS5" s="8"/>
      <c r="AT5" s="15"/>
      <c r="AU5" s="12"/>
      <c r="AV5" s="15"/>
      <c r="AW5" s="12"/>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PK5" s="5" t="s">
        <v>8</v>
      </c>
    </row>
    <row r="6" spans="1:427" s="6" customFormat="1" ht="17.25" customHeight="1" x14ac:dyDescent="0.25">
      <c r="A6" s="54"/>
      <c r="B6" s="54"/>
      <c r="C6" s="438"/>
      <c r="D6" s="440" t="s">
        <v>9</v>
      </c>
      <c r="E6" s="440"/>
      <c r="F6" s="440"/>
      <c r="G6" s="440"/>
      <c r="H6" s="440"/>
      <c r="I6" s="440"/>
      <c r="J6" s="440"/>
      <c r="K6" s="440"/>
      <c r="L6" s="440"/>
      <c r="M6" s="440"/>
      <c r="N6" s="440"/>
      <c r="O6" s="440"/>
      <c r="P6" s="440"/>
      <c r="Q6" s="440"/>
      <c r="R6" s="440"/>
      <c r="S6" s="440"/>
      <c r="T6" s="442" t="s">
        <v>10</v>
      </c>
      <c r="U6" s="442"/>
      <c r="V6" s="442"/>
      <c r="W6" s="9"/>
      <c r="X6" s="10"/>
      <c r="AC6" s="8"/>
      <c r="AD6" s="8"/>
      <c r="AJ6" s="17"/>
      <c r="AK6" s="17"/>
      <c r="AL6" s="8"/>
      <c r="AM6" s="12"/>
      <c r="AN6" s="12"/>
      <c r="AO6" s="12"/>
      <c r="AP6" s="12"/>
      <c r="AQ6" s="12"/>
      <c r="AR6" s="12"/>
      <c r="AS6" s="8"/>
      <c r="AT6" s="8"/>
      <c r="AU6" s="8"/>
      <c r="AV6" s="15"/>
      <c r="AW6" s="12"/>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PK6" s="5" t="s">
        <v>11</v>
      </c>
    </row>
    <row r="7" spans="1:427" s="6" customFormat="1" ht="15.75" customHeight="1" x14ac:dyDescent="0.25">
      <c r="A7" s="54"/>
      <c r="B7" s="54"/>
      <c r="C7" s="439"/>
      <c r="D7" s="440"/>
      <c r="E7" s="440"/>
      <c r="F7" s="440"/>
      <c r="G7" s="440"/>
      <c r="H7" s="440"/>
      <c r="I7" s="440"/>
      <c r="J7" s="440"/>
      <c r="K7" s="440"/>
      <c r="L7" s="440"/>
      <c r="M7" s="440"/>
      <c r="N7" s="440"/>
      <c r="O7" s="440"/>
      <c r="P7" s="440"/>
      <c r="Q7" s="440"/>
      <c r="R7" s="440"/>
      <c r="S7" s="440"/>
      <c r="T7" s="442"/>
      <c r="U7" s="442"/>
      <c r="V7" s="442"/>
      <c r="W7" s="8"/>
      <c r="X7" s="8"/>
      <c r="AC7" s="8"/>
      <c r="AD7" s="8"/>
      <c r="AJ7" s="17"/>
      <c r="AK7" s="17"/>
      <c r="AL7" s="8"/>
      <c r="AM7" s="12"/>
      <c r="AN7" s="12"/>
      <c r="AO7" s="12"/>
      <c r="AP7" s="12"/>
      <c r="AQ7" s="12"/>
      <c r="AR7" s="12"/>
      <c r="AS7" s="8"/>
      <c r="AT7" s="8"/>
      <c r="AU7" s="8"/>
      <c r="AV7" s="15"/>
      <c r="AW7" s="12"/>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PK7" s="5" t="s">
        <v>12</v>
      </c>
    </row>
    <row r="8" spans="1:427" s="6" customFormat="1" ht="24.75" customHeight="1" x14ac:dyDescent="0.25">
      <c r="A8" s="54"/>
      <c r="B8" s="54"/>
      <c r="C8" s="19" t="s">
        <v>13</v>
      </c>
      <c r="D8" s="541" t="s">
        <v>313</v>
      </c>
      <c r="E8" s="542"/>
      <c r="F8" s="542"/>
      <c r="G8" s="542"/>
      <c r="H8" s="542"/>
      <c r="I8" s="542"/>
      <c r="J8" s="542"/>
      <c r="K8" s="542"/>
      <c r="L8" s="542"/>
      <c r="M8" s="542"/>
      <c r="N8" s="542"/>
      <c r="O8" s="542"/>
      <c r="P8" s="542"/>
      <c r="Q8" s="542"/>
      <c r="R8" s="542"/>
      <c r="S8" s="542"/>
      <c r="T8" s="542"/>
      <c r="U8" s="542"/>
      <c r="V8" s="542"/>
      <c r="W8" s="8"/>
      <c r="X8" s="8"/>
      <c r="Y8" s="8"/>
      <c r="Z8" s="8"/>
      <c r="AA8" s="8"/>
      <c r="AB8" s="13"/>
      <c r="AC8" s="8"/>
      <c r="AD8" s="8"/>
      <c r="AJ8" s="17"/>
      <c r="AK8" s="17"/>
      <c r="AL8" s="8"/>
      <c r="AM8" s="12"/>
      <c r="AN8" s="12"/>
      <c r="AO8" s="12"/>
      <c r="AP8" s="12"/>
      <c r="AQ8" s="12"/>
      <c r="AR8" s="12"/>
      <c r="AS8" s="8"/>
      <c r="AT8" s="8"/>
      <c r="AU8" s="8"/>
      <c r="AV8" s="15"/>
      <c r="AW8" s="12"/>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PK8" s="5" t="s">
        <v>14</v>
      </c>
    </row>
    <row r="9" spans="1:427" ht="60.75" customHeight="1" x14ac:dyDescent="0.25">
      <c r="PK9" s="5" t="s">
        <v>15</v>
      </c>
    </row>
    <row r="10" spans="1:427" ht="139.5" customHeight="1" x14ac:dyDescent="0.25">
      <c r="C10" s="20" t="s">
        <v>16</v>
      </c>
      <c r="D10" s="21" t="s">
        <v>17</v>
      </c>
      <c r="E10" s="21" t="s">
        <v>18</v>
      </c>
      <c r="F10" s="21" t="s">
        <v>264</v>
      </c>
      <c r="G10" s="21" t="s">
        <v>19</v>
      </c>
      <c r="H10" s="21" t="s">
        <v>265</v>
      </c>
      <c r="I10" s="21" t="s">
        <v>20</v>
      </c>
      <c r="J10" s="21" t="s">
        <v>21</v>
      </c>
      <c r="K10" s="22" t="s">
        <v>22</v>
      </c>
      <c r="L10" s="21" t="s">
        <v>23</v>
      </c>
      <c r="M10" s="21" t="s">
        <v>24</v>
      </c>
      <c r="N10" s="21" t="s">
        <v>25</v>
      </c>
      <c r="O10" s="21" t="s">
        <v>26</v>
      </c>
      <c r="P10" s="21" t="s">
        <v>27</v>
      </c>
      <c r="Q10" s="21" t="s">
        <v>28</v>
      </c>
      <c r="R10" s="23" t="s">
        <v>29</v>
      </c>
      <c r="S10" s="23" t="s">
        <v>30</v>
      </c>
      <c r="T10" s="21" t="s">
        <v>31</v>
      </c>
      <c r="U10" s="21" t="s">
        <v>32</v>
      </c>
      <c r="V10" s="21" t="s">
        <v>33</v>
      </c>
      <c r="PK10" s="5" t="s">
        <v>35</v>
      </c>
    </row>
    <row r="11" spans="1:427" s="27" customFormat="1" ht="56.25" x14ac:dyDescent="0.25">
      <c r="A11" s="49"/>
      <c r="B11" s="49"/>
      <c r="C11" s="55">
        <v>1</v>
      </c>
      <c r="D11" s="24" t="s">
        <v>61</v>
      </c>
      <c r="E11" s="25" t="s">
        <v>95</v>
      </c>
      <c r="F11" s="233"/>
      <c r="G11" s="26" t="s">
        <v>93</v>
      </c>
      <c r="H11" s="234"/>
      <c r="I11" s="56" t="s">
        <v>93</v>
      </c>
      <c r="J11" s="57" t="s">
        <v>314</v>
      </c>
      <c r="K11" s="57" t="s">
        <v>57</v>
      </c>
      <c r="L11" s="58" t="s">
        <v>315</v>
      </c>
      <c r="M11" s="58" t="s">
        <v>316</v>
      </c>
      <c r="N11" s="59">
        <v>0.5</v>
      </c>
      <c r="O11" s="60" t="s">
        <v>51</v>
      </c>
      <c r="P11" s="61">
        <v>43497</v>
      </c>
      <c r="Q11" s="62">
        <v>43560</v>
      </c>
      <c r="R11" s="63" t="s">
        <v>52</v>
      </c>
      <c r="S11" s="64" t="s">
        <v>59</v>
      </c>
      <c r="T11" s="57" t="s">
        <v>321</v>
      </c>
      <c r="U11" s="59"/>
      <c r="V11" s="25"/>
      <c r="PK11" s="5" t="s">
        <v>46</v>
      </c>
    </row>
    <row r="12" spans="1:427" s="27" customFormat="1" ht="78" customHeight="1" x14ac:dyDescent="0.25">
      <c r="A12" s="49"/>
      <c r="B12" s="49"/>
      <c r="C12" s="55">
        <v>2</v>
      </c>
      <c r="D12" s="24" t="s">
        <v>61</v>
      </c>
      <c r="E12" s="25" t="s">
        <v>62</v>
      </c>
      <c r="F12" s="233" t="str">
        <f>VLOOKUP(DIR!E12,[5]CONS!$J$3:$K$12,2,0)</f>
        <v>OBJ_6</v>
      </c>
      <c r="G12" s="26" t="s">
        <v>93</v>
      </c>
      <c r="H12" s="234"/>
      <c r="I12" s="56" t="s">
        <v>93</v>
      </c>
      <c r="J12" s="57" t="s">
        <v>322</v>
      </c>
      <c r="K12" s="57" t="s">
        <v>57</v>
      </c>
      <c r="L12" s="58" t="s">
        <v>323</v>
      </c>
      <c r="M12" s="58" t="s">
        <v>324</v>
      </c>
      <c r="N12" s="59">
        <v>0.25</v>
      </c>
      <c r="O12" s="60" t="s">
        <v>42</v>
      </c>
      <c r="P12" s="61">
        <v>43497</v>
      </c>
      <c r="Q12" s="62">
        <v>43646</v>
      </c>
      <c r="R12" s="63" t="s">
        <v>52</v>
      </c>
      <c r="S12" s="64" t="s">
        <v>59</v>
      </c>
      <c r="T12" s="57" t="s">
        <v>321</v>
      </c>
      <c r="U12" s="59"/>
      <c r="V12" s="25"/>
      <c r="PK12" s="5"/>
    </row>
    <row r="13" spans="1:427" ht="114" customHeight="1" thickBot="1" x14ac:dyDescent="0.3">
      <c r="A13" s="50"/>
      <c r="B13" s="50"/>
      <c r="C13" s="380">
        <v>3</v>
      </c>
      <c r="D13" s="381" t="s">
        <v>61</v>
      </c>
      <c r="E13" s="382" t="s">
        <v>317</v>
      </c>
      <c r="F13" s="431"/>
      <c r="G13" s="384" t="s">
        <v>93</v>
      </c>
      <c r="H13" s="385"/>
      <c r="I13" s="386" t="s">
        <v>93</v>
      </c>
      <c r="J13" s="387" t="s">
        <v>318</v>
      </c>
      <c r="K13" s="387" t="s">
        <v>57</v>
      </c>
      <c r="L13" s="387" t="s">
        <v>319</v>
      </c>
      <c r="M13" s="387" t="s">
        <v>320</v>
      </c>
      <c r="N13" s="389">
        <v>0.25</v>
      </c>
      <c r="O13" s="390" t="s">
        <v>42</v>
      </c>
      <c r="P13" s="391">
        <v>43497</v>
      </c>
      <c r="Q13" s="432">
        <v>43830</v>
      </c>
      <c r="R13" s="393" t="s">
        <v>52</v>
      </c>
      <c r="S13" s="394" t="s">
        <v>59</v>
      </c>
      <c r="T13" s="387" t="s">
        <v>321</v>
      </c>
      <c r="U13" s="389"/>
      <c r="V13" s="382"/>
      <c r="PK13" s="28" t="s">
        <v>53</v>
      </c>
    </row>
    <row r="14" spans="1:427" ht="102.75" hidden="1" customHeight="1" x14ac:dyDescent="0.25">
      <c r="A14" s="50"/>
      <c r="B14" s="50"/>
      <c r="C14" s="55">
        <v>3</v>
      </c>
      <c r="D14" s="378"/>
      <c r="E14" s="160"/>
      <c r="F14" s="237"/>
      <c r="G14" s="66"/>
      <c r="H14" s="234"/>
      <c r="I14" s="379"/>
      <c r="J14" s="67"/>
      <c r="K14" s="67"/>
      <c r="L14" s="263"/>
      <c r="M14" s="263"/>
      <c r="N14" s="59"/>
      <c r="O14" s="60"/>
      <c r="P14" s="61"/>
      <c r="Q14" s="65"/>
      <c r="R14" s="63"/>
      <c r="S14" s="64"/>
      <c r="T14" s="67"/>
      <c r="U14" s="59"/>
      <c r="V14" s="160"/>
    </row>
    <row r="15" spans="1:427" ht="76.5" hidden="1" customHeight="1" x14ac:dyDescent="0.25">
      <c r="A15" s="50"/>
      <c r="B15" s="50"/>
      <c r="C15" s="55">
        <v>4</v>
      </c>
      <c r="D15" s="24"/>
      <c r="E15" s="25"/>
      <c r="F15" s="233" t="e">
        <f>VLOOKUP(DIR!E15,[5]CONS!$J$3:$K$12,2,0)</f>
        <v>#N/A</v>
      </c>
      <c r="G15" s="26"/>
      <c r="H15" s="234" t="e">
        <f t="shared" ref="H15:H41" si="0">IF(AND(F15="OBJ_2",G15="GESTIÓN DEL CONOCIMIENTO"),F15&amp;"GESTCO",F15&amp;MID(G15,1,4))</f>
        <v>#N/A</v>
      </c>
      <c r="I15" s="56"/>
      <c r="J15" s="57"/>
      <c r="K15" s="57"/>
      <c r="L15" s="58"/>
      <c r="M15" s="58"/>
      <c r="N15" s="59"/>
      <c r="O15" s="60"/>
      <c r="P15" s="61"/>
      <c r="Q15" s="65"/>
      <c r="R15" s="63"/>
      <c r="S15" s="64"/>
      <c r="T15" s="57"/>
      <c r="U15" s="59"/>
      <c r="V15" s="25"/>
    </row>
    <row r="16" spans="1:427" ht="42.75" hidden="1" customHeight="1" x14ac:dyDescent="0.25">
      <c r="A16" s="50"/>
      <c r="B16" s="50"/>
      <c r="C16" s="55">
        <v>5</v>
      </c>
      <c r="D16" s="24"/>
      <c r="E16" s="25"/>
      <c r="F16" s="233" t="e">
        <f>VLOOKUP(DIR!E16,[5]CONS!$J$3:$K$12,2,0)</f>
        <v>#N/A</v>
      </c>
      <c r="G16" s="26"/>
      <c r="H16" s="234" t="e">
        <f t="shared" si="0"/>
        <v>#N/A</v>
      </c>
      <c r="I16" s="56"/>
      <c r="J16" s="57"/>
      <c r="K16" s="57"/>
      <c r="L16" s="58"/>
      <c r="M16" s="58"/>
      <c r="N16" s="59"/>
      <c r="O16" s="60"/>
      <c r="P16" s="61"/>
      <c r="Q16" s="65"/>
      <c r="R16" s="63"/>
      <c r="S16" s="64"/>
      <c r="T16" s="57"/>
      <c r="U16" s="59"/>
      <c r="V16" s="25"/>
    </row>
    <row r="17" spans="1:22" ht="62.25" hidden="1" customHeight="1" x14ac:dyDescent="0.25">
      <c r="A17" s="50"/>
      <c r="B17" s="50"/>
      <c r="C17" s="55">
        <v>6</v>
      </c>
      <c r="D17" s="24"/>
      <c r="E17" s="25"/>
      <c r="F17" s="233" t="e">
        <f>VLOOKUP(DIR!E17,[5]CONS!$J$3:$K$12,2,0)</f>
        <v>#N/A</v>
      </c>
      <c r="G17" s="26"/>
      <c r="H17" s="234" t="e">
        <f t="shared" si="0"/>
        <v>#N/A</v>
      </c>
      <c r="I17" s="56"/>
      <c r="J17" s="57"/>
      <c r="K17" s="57"/>
      <c r="L17" s="58"/>
      <c r="M17" s="58"/>
      <c r="N17" s="59"/>
      <c r="O17" s="60"/>
      <c r="P17" s="61"/>
      <c r="Q17" s="65"/>
      <c r="R17" s="63"/>
      <c r="S17" s="64"/>
      <c r="T17" s="57"/>
      <c r="U17" s="59"/>
      <c r="V17" s="25"/>
    </row>
    <row r="18" spans="1:22" ht="42.75" hidden="1" customHeight="1" x14ac:dyDescent="0.25">
      <c r="C18" s="55">
        <v>7</v>
      </c>
      <c r="D18" s="24"/>
      <c r="E18" s="25"/>
      <c r="F18" s="233" t="e">
        <f>VLOOKUP(DIR!E18,[5]CONS!$J$3:$K$12,2,0)</f>
        <v>#N/A</v>
      </c>
      <c r="G18" s="26"/>
      <c r="H18" s="234" t="e">
        <f t="shared" si="0"/>
        <v>#N/A</v>
      </c>
      <c r="I18" s="57"/>
      <c r="J18" s="57"/>
      <c r="K18" s="57"/>
      <c r="L18" s="57"/>
      <c r="M18" s="57"/>
      <c r="N18" s="59"/>
      <c r="O18" s="60"/>
      <c r="P18" s="61"/>
      <c r="Q18" s="65"/>
      <c r="R18" s="63"/>
      <c r="S18" s="64"/>
      <c r="T18" s="57"/>
      <c r="U18" s="59"/>
      <c r="V18" s="25"/>
    </row>
    <row r="19" spans="1:22" ht="76.5" hidden="1" customHeight="1" x14ac:dyDescent="0.25">
      <c r="C19" s="55">
        <v>8</v>
      </c>
      <c r="D19" s="24"/>
      <c r="E19" s="25"/>
      <c r="F19" s="237" t="e">
        <f>VLOOKUP(DIR!E19,[5]CONS!$J$3:$K$12,2,0)</f>
        <v>#N/A</v>
      </c>
      <c r="G19" s="66"/>
      <c r="H19" s="234" t="e">
        <f t="shared" si="0"/>
        <v>#N/A</v>
      </c>
      <c r="I19" s="67"/>
      <c r="J19" s="67"/>
      <c r="K19" s="67"/>
      <c r="L19" s="57"/>
      <c r="M19" s="57"/>
      <c r="N19" s="59"/>
      <c r="O19" s="60"/>
      <c r="P19" s="61"/>
      <c r="Q19" s="65"/>
      <c r="R19" s="63"/>
      <c r="S19" s="64"/>
      <c r="T19" s="57"/>
      <c r="U19" s="59"/>
      <c r="V19" s="25"/>
    </row>
    <row r="20" spans="1:22" ht="70.5" hidden="1" customHeight="1" x14ac:dyDescent="0.25">
      <c r="C20" s="55">
        <v>9</v>
      </c>
      <c r="D20" s="24"/>
      <c r="E20" s="25"/>
      <c r="F20" s="237" t="e">
        <f>VLOOKUP(DIR!E20,[5]CONS!$J$3:$K$12,2,0)</f>
        <v>#N/A</v>
      </c>
      <c r="G20" s="66"/>
      <c r="H20" s="234" t="e">
        <f t="shared" si="0"/>
        <v>#N/A</v>
      </c>
      <c r="I20" s="67"/>
      <c r="J20" s="67"/>
      <c r="K20" s="67"/>
      <c r="L20" s="57"/>
      <c r="M20" s="57"/>
      <c r="N20" s="59"/>
      <c r="O20" s="60"/>
      <c r="P20" s="61"/>
      <c r="Q20" s="65"/>
      <c r="R20" s="63"/>
      <c r="S20" s="64"/>
      <c r="T20" s="57"/>
      <c r="U20" s="59"/>
      <c r="V20" s="25"/>
    </row>
    <row r="21" spans="1:22" ht="42.75" hidden="1" customHeight="1" x14ac:dyDescent="0.25">
      <c r="C21" s="55">
        <v>10</v>
      </c>
      <c r="D21" s="24"/>
      <c r="E21" s="25"/>
      <c r="F21" s="237" t="e">
        <f>VLOOKUP(DIR!E21,[5]CONS!$J$3:$K$12,2,0)</f>
        <v>#N/A</v>
      </c>
      <c r="G21" s="66"/>
      <c r="H21" s="234" t="e">
        <f t="shared" si="0"/>
        <v>#N/A</v>
      </c>
      <c r="I21" s="67"/>
      <c r="J21" s="67"/>
      <c r="K21" s="67"/>
      <c r="L21" s="57"/>
      <c r="M21" s="57"/>
      <c r="N21" s="59"/>
      <c r="O21" s="60"/>
      <c r="P21" s="61"/>
      <c r="Q21" s="65"/>
      <c r="R21" s="63"/>
      <c r="S21" s="64"/>
      <c r="T21" s="57"/>
      <c r="U21" s="59"/>
      <c r="V21" s="25"/>
    </row>
    <row r="22" spans="1:22" ht="42.75" hidden="1" customHeight="1" x14ac:dyDescent="0.25">
      <c r="C22" s="55"/>
      <c r="D22" s="24"/>
      <c r="E22" s="25"/>
      <c r="F22" s="237" t="e">
        <f>VLOOKUP(DIR!E22,[5]CONS!$J$3:$K$12,2,0)</f>
        <v>#N/A</v>
      </c>
      <c r="G22" s="66"/>
      <c r="H22" s="234" t="e">
        <f t="shared" si="0"/>
        <v>#N/A</v>
      </c>
      <c r="I22" s="67"/>
      <c r="J22" s="67"/>
      <c r="K22" s="67"/>
      <c r="L22" s="57"/>
      <c r="M22" s="57"/>
      <c r="N22" s="59"/>
      <c r="O22" s="60"/>
      <c r="P22" s="61"/>
      <c r="Q22" s="65"/>
      <c r="R22" s="63"/>
      <c r="S22" s="64"/>
      <c r="T22" s="57"/>
      <c r="U22" s="59"/>
      <c r="V22" s="25"/>
    </row>
    <row r="23" spans="1:22" ht="42.75" hidden="1" customHeight="1" x14ac:dyDescent="0.25">
      <c r="C23" s="55"/>
      <c r="D23" s="24"/>
      <c r="E23" s="25"/>
      <c r="F23" s="237" t="e">
        <f>VLOOKUP(DIR!E23,[5]CONS!$J$3:$K$12,2,0)</f>
        <v>#N/A</v>
      </c>
      <c r="G23" s="66"/>
      <c r="H23" s="234" t="e">
        <f t="shared" si="0"/>
        <v>#N/A</v>
      </c>
      <c r="I23" s="67"/>
      <c r="J23" s="67"/>
      <c r="K23" s="67"/>
      <c r="L23" s="57"/>
      <c r="M23" s="57"/>
      <c r="N23" s="59"/>
      <c r="O23" s="60"/>
      <c r="P23" s="61"/>
      <c r="Q23" s="65"/>
      <c r="R23" s="63"/>
      <c r="S23" s="64"/>
      <c r="T23" s="57"/>
      <c r="U23" s="59"/>
      <c r="V23" s="25"/>
    </row>
    <row r="24" spans="1:22" ht="42.75" hidden="1" customHeight="1" x14ac:dyDescent="0.25">
      <c r="C24" s="55"/>
      <c r="D24" s="24"/>
      <c r="E24" s="25"/>
      <c r="F24" s="237" t="e">
        <f>VLOOKUP(DIR!E24,[5]CONS!$J$3:$K$12,2,0)</f>
        <v>#N/A</v>
      </c>
      <c r="G24" s="66"/>
      <c r="H24" s="234" t="e">
        <f t="shared" si="0"/>
        <v>#N/A</v>
      </c>
      <c r="I24" s="67"/>
      <c r="J24" s="67"/>
      <c r="K24" s="67"/>
      <c r="L24" s="57"/>
      <c r="M24" s="57"/>
      <c r="N24" s="59"/>
      <c r="O24" s="60"/>
      <c r="P24" s="61"/>
      <c r="Q24" s="65"/>
      <c r="R24" s="63"/>
      <c r="S24" s="64"/>
      <c r="T24" s="57"/>
      <c r="U24" s="59"/>
      <c r="V24" s="25"/>
    </row>
    <row r="25" spans="1:22" ht="42.75" hidden="1" customHeight="1" x14ac:dyDescent="0.25">
      <c r="C25" s="55"/>
      <c r="D25" s="24"/>
      <c r="E25" s="25"/>
      <c r="F25" s="237" t="e">
        <f>VLOOKUP(DIR!E25,[5]CONS!$J$3:$K$12,2,0)</f>
        <v>#N/A</v>
      </c>
      <c r="G25" s="66"/>
      <c r="H25" s="234" t="e">
        <f t="shared" si="0"/>
        <v>#N/A</v>
      </c>
      <c r="I25" s="67"/>
      <c r="J25" s="67"/>
      <c r="K25" s="67"/>
      <c r="L25" s="57"/>
      <c r="M25" s="57"/>
      <c r="N25" s="59"/>
      <c r="O25" s="60"/>
      <c r="P25" s="61"/>
      <c r="Q25" s="65"/>
      <c r="R25" s="63"/>
      <c r="S25" s="64"/>
      <c r="T25" s="57"/>
      <c r="U25" s="59"/>
      <c r="V25" s="25"/>
    </row>
    <row r="26" spans="1:22" ht="42.75" hidden="1" customHeight="1" x14ac:dyDescent="0.25">
      <c r="C26" s="55"/>
      <c r="D26" s="24"/>
      <c r="E26" s="25"/>
      <c r="F26" s="237" t="e">
        <f>VLOOKUP(DIR!E26,[5]CONS!$J$3:$K$12,2,0)</f>
        <v>#N/A</v>
      </c>
      <c r="G26" s="66"/>
      <c r="H26" s="234" t="e">
        <f t="shared" si="0"/>
        <v>#N/A</v>
      </c>
      <c r="I26" s="67"/>
      <c r="J26" s="67"/>
      <c r="K26" s="67"/>
      <c r="L26" s="57"/>
      <c r="M26" s="57"/>
      <c r="N26" s="59"/>
      <c r="O26" s="60"/>
      <c r="P26" s="61"/>
      <c r="Q26" s="65"/>
      <c r="R26" s="63"/>
      <c r="S26" s="64"/>
      <c r="T26" s="57"/>
      <c r="U26" s="59"/>
      <c r="V26" s="25"/>
    </row>
    <row r="27" spans="1:22" ht="42.75" hidden="1" customHeight="1" x14ac:dyDescent="0.25">
      <c r="C27" s="55"/>
      <c r="D27" s="24"/>
      <c r="E27" s="25"/>
      <c r="F27" s="237" t="e">
        <f>VLOOKUP(DIR!E27,[5]CONS!$J$3:$K$12,2,0)</f>
        <v>#N/A</v>
      </c>
      <c r="G27" s="66"/>
      <c r="H27" s="234" t="e">
        <f t="shared" si="0"/>
        <v>#N/A</v>
      </c>
      <c r="I27" s="67"/>
      <c r="J27" s="67"/>
      <c r="K27" s="67"/>
      <c r="L27" s="57"/>
      <c r="M27" s="57"/>
      <c r="N27" s="59"/>
      <c r="O27" s="60"/>
      <c r="P27" s="61"/>
      <c r="Q27" s="65"/>
      <c r="R27" s="63"/>
      <c r="S27" s="64"/>
      <c r="T27" s="57"/>
      <c r="U27" s="59"/>
      <c r="V27" s="25"/>
    </row>
    <row r="28" spans="1:22" ht="42.75" hidden="1" customHeight="1" x14ac:dyDescent="0.25">
      <c r="C28" s="55"/>
      <c r="D28" s="24"/>
      <c r="E28" s="25"/>
      <c r="F28" s="237" t="e">
        <f>VLOOKUP(DIR!E28,[5]CONS!$J$3:$K$12,2,0)</f>
        <v>#N/A</v>
      </c>
      <c r="G28" s="66"/>
      <c r="H28" s="234" t="e">
        <f t="shared" si="0"/>
        <v>#N/A</v>
      </c>
      <c r="I28" s="67"/>
      <c r="J28" s="67"/>
      <c r="K28" s="67"/>
      <c r="L28" s="57"/>
      <c r="M28" s="57"/>
      <c r="N28" s="59"/>
      <c r="O28" s="60"/>
      <c r="P28" s="61"/>
      <c r="Q28" s="65"/>
      <c r="R28" s="63"/>
      <c r="S28" s="64"/>
      <c r="T28" s="57"/>
      <c r="U28" s="59"/>
      <c r="V28" s="25"/>
    </row>
    <row r="29" spans="1:22" ht="42.75" hidden="1" customHeight="1" x14ac:dyDescent="0.25">
      <c r="C29" s="55"/>
      <c r="D29" s="24"/>
      <c r="E29" s="25"/>
      <c r="F29" s="237" t="e">
        <f>VLOOKUP(DIR!E29,[5]CONS!$J$3:$K$12,2,0)</f>
        <v>#N/A</v>
      </c>
      <c r="G29" s="66"/>
      <c r="H29" s="234" t="e">
        <f t="shared" si="0"/>
        <v>#N/A</v>
      </c>
      <c r="I29" s="67"/>
      <c r="J29" s="67"/>
      <c r="K29" s="67"/>
      <c r="L29" s="57"/>
      <c r="M29" s="57"/>
      <c r="N29" s="59"/>
      <c r="O29" s="60"/>
      <c r="P29" s="61"/>
      <c r="Q29" s="65"/>
      <c r="R29" s="63"/>
      <c r="S29" s="64"/>
      <c r="T29" s="57"/>
      <c r="U29" s="59"/>
      <c r="V29" s="25"/>
    </row>
    <row r="30" spans="1:22" ht="42.75" hidden="1" customHeight="1" x14ac:dyDescent="0.25">
      <c r="C30" s="55"/>
      <c r="D30" s="24"/>
      <c r="E30" s="25"/>
      <c r="F30" s="233" t="e">
        <f>VLOOKUP(DIR!E30,[5]CONS!$J$3:$K$12,2,0)</f>
        <v>#N/A</v>
      </c>
      <c r="G30" s="26"/>
      <c r="H30" s="234" t="e">
        <f t="shared" si="0"/>
        <v>#N/A</v>
      </c>
      <c r="I30" s="57"/>
      <c r="J30" s="57"/>
      <c r="K30" s="57"/>
      <c r="L30" s="57"/>
      <c r="M30" s="57"/>
      <c r="N30" s="59"/>
      <c r="O30" s="60"/>
      <c r="P30" s="61"/>
      <c r="Q30" s="65"/>
      <c r="R30" s="63"/>
      <c r="S30" s="64"/>
      <c r="T30" s="57"/>
      <c r="U30" s="59"/>
      <c r="V30" s="25"/>
    </row>
    <row r="31" spans="1:22" ht="42.75" hidden="1" customHeight="1" x14ac:dyDescent="0.25">
      <c r="C31" s="55"/>
      <c r="D31" s="24"/>
      <c r="E31" s="25"/>
      <c r="F31" s="237" t="e">
        <f>VLOOKUP(DIR!E31,[5]CONS!$J$3:$K$12,2,0)</f>
        <v>#N/A</v>
      </c>
      <c r="G31" s="66"/>
      <c r="H31" s="234" t="e">
        <f t="shared" si="0"/>
        <v>#N/A</v>
      </c>
      <c r="I31" s="67"/>
      <c r="J31" s="67"/>
      <c r="K31" s="67"/>
      <c r="L31" s="57"/>
      <c r="M31" s="57"/>
      <c r="N31" s="59"/>
      <c r="O31" s="60"/>
      <c r="P31" s="61"/>
      <c r="Q31" s="65"/>
      <c r="R31" s="63"/>
      <c r="S31" s="64"/>
      <c r="T31" s="57"/>
      <c r="U31" s="59"/>
      <c r="V31" s="25"/>
    </row>
    <row r="32" spans="1:22" ht="42.75" hidden="1" customHeight="1" x14ac:dyDescent="0.25">
      <c r="C32" s="55"/>
      <c r="D32" s="24"/>
      <c r="E32" s="25"/>
      <c r="F32" s="237" t="e">
        <f>VLOOKUP(DIR!E32,[5]CONS!$J$3:$K$12,2,0)</f>
        <v>#N/A</v>
      </c>
      <c r="G32" s="66"/>
      <c r="H32" s="234" t="e">
        <f t="shared" si="0"/>
        <v>#N/A</v>
      </c>
      <c r="I32" s="67"/>
      <c r="J32" s="67"/>
      <c r="K32" s="67"/>
      <c r="L32" s="57"/>
      <c r="M32" s="57"/>
      <c r="N32" s="59"/>
      <c r="O32" s="60"/>
      <c r="P32" s="61"/>
      <c r="Q32" s="65"/>
      <c r="R32" s="63"/>
      <c r="S32" s="64"/>
      <c r="T32" s="57"/>
      <c r="U32" s="59"/>
      <c r="V32" s="25"/>
    </row>
    <row r="33" spans="3:22" ht="42.75" hidden="1" customHeight="1" x14ac:dyDescent="0.25">
      <c r="C33" s="55"/>
      <c r="D33" s="24"/>
      <c r="E33" s="25"/>
      <c r="F33" s="237" t="e">
        <f>VLOOKUP(DIR!E33,[5]CONS!$J$3:$K$12,2,0)</f>
        <v>#N/A</v>
      </c>
      <c r="G33" s="66"/>
      <c r="H33" s="234" t="e">
        <f t="shared" si="0"/>
        <v>#N/A</v>
      </c>
      <c r="I33" s="67"/>
      <c r="J33" s="67"/>
      <c r="K33" s="67"/>
      <c r="L33" s="57"/>
      <c r="M33" s="57"/>
      <c r="N33" s="59"/>
      <c r="O33" s="60"/>
      <c r="P33" s="61"/>
      <c r="Q33" s="65"/>
      <c r="R33" s="63"/>
      <c r="S33" s="64"/>
      <c r="T33" s="57"/>
      <c r="U33" s="59"/>
      <c r="V33" s="25"/>
    </row>
    <row r="34" spans="3:22" ht="42.75" hidden="1" customHeight="1" x14ac:dyDescent="0.25">
      <c r="C34" s="55"/>
      <c r="D34" s="24"/>
      <c r="E34" s="25"/>
      <c r="F34" s="237" t="e">
        <f>VLOOKUP(DIR!E34,[5]CONS!$J$3:$K$12,2,0)</f>
        <v>#N/A</v>
      </c>
      <c r="G34" s="66"/>
      <c r="H34" s="234" t="e">
        <f t="shared" si="0"/>
        <v>#N/A</v>
      </c>
      <c r="I34" s="67"/>
      <c r="J34" s="67"/>
      <c r="K34" s="67"/>
      <c r="L34" s="57"/>
      <c r="M34" s="57"/>
      <c r="N34" s="59"/>
      <c r="O34" s="60"/>
      <c r="P34" s="61"/>
      <c r="Q34" s="65"/>
      <c r="R34" s="63"/>
      <c r="S34" s="64"/>
      <c r="T34" s="57"/>
      <c r="U34" s="59"/>
      <c r="V34" s="25"/>
    </row>
    <row r="35" spans="3:22" ht="42.75" hidden="1" customHeight="1" x14ac:dyDescent="0.25">
      <c r="C35" s="55"/>
      <c r="D35" s="24"/>
      <c r="E35" s="25"/>
      <c r="F35" s="237" t="e">
        <f>VLOOKUP(DIR!E35,[5]CONS!$J$3:$K$12,2,0)</f>
        <v>#N/A</v>
      </c>
      <c r="G35" s="66"/>
      <c r="H35" s="234" t="e">
        <f t="shared" si="0"/>
        <v>#N/A</v>
      </c>
      <c r="I35" s="67"/>
      <c r="J35" s="67"/>
      <c r="K35" s="67"/>
      <c r="L35" s="57"/>
      <c r="M35" s="57"/>
      <c r="N35" s="59"/>
      <c r="O35" s="60"/>
      <c r="P35" s="61"/>
      <c r="Q35" s="65"/>
      <c r="R35" s="63"/>
      <c r="S35" s="64"/>
      <c r="T35" s="57"/>
      <c r="U35" s="59"/>
      <c r="V35" s="25"/>
    </row>
    <row r="36" spans="3:22" ht="42.75" hidden="1" customHeight="1" x14ac:dyDescent="0.25">
      <c r="C36" s="55"/>
      <c r="D36" s="24"/>
      <c r="E36" s="25"/>
      <c r="F36" s="237" t="e">
        <f>VLOOKUP(DIR!E36,[5]CONS!$J$3:$K$12,2,0)</f>
        <v>#N/A</v>
      </c>
      <c r="G36" s="66"/>
      <c r="H36" s="234" t="e">
        <f t="shared" si="0"/>
        <v>#N/A</v>
      </c>
      <c r="I36" s="67"/>
      <c r="J36" s="67"/>
      <c r="K36" s="67"/>
      <c r="L36" s="57"/>
      <c r="M36" s="57"/>
      <c r="N36" s="59"/>
      <c r="O36" s="60"/>
      <c r="P36" s="61"/>
      <c r="Q36" s="65"/>
      <c r="R36" s="63"/>
      <c r="S36" s="64"/>
      <c r="T36" s="57"/>
      <c r="U36" s="59"/>
      <c r="V36" s="25"/>
    </row>
    <row r="37" spans="3:22" ht="42.75" hidden="1" customHeight="1" x14ac:dyDescent="0.25">
      <c r="C37" s="55"/>
      <c r="D37" s="24"/>
      <c r="E37" s="25"/>
      <c r="F37" s="237" t="e">
        <f>VLOOKUP(DIR!E37,[5]CONS!$J$3:$K$12,2,0)</f>
        <v>#N/A</v>
      </c>
      <c r="G37" s="66"/>
      <c r="H37" s="234" t="e">
        <f t="shared" si="0"/>
        <v>#N/A</v>
      </c>
      <c r="I37" s="67"/>
      <c r="J37" s="67"/>
      <c r="K37" s="67"/>
      <c r="L37" s="57"/>
      <c r="M37" s="57"/>
      <c r="N37" s="59"/>
      <c r="O37" s="60"/>
      <c r="P37" s="61"/>
      <c r="Q37" s="65"/>
      <c r="R37" s="63"/>
      <c r="S37" s="64"/>
      <c r="T37" s="57"/>
      <c r="U37" s="59"/>
      <c r="V37" s="25"/>
    </row>
    <row r="38" spans="3:22" ht="42.75" hidden="1" customHeight="1" x14ac:dyDescent="0.25">
      <c r="C38" s="55"/>
      <c r="D38" s="24"/>
      <c r="E38" s="25"/>
      <c r="F38" s="237" t="e">
        <f>VLOOKUP(DIR!E38,[5]CONS!$J$3:$K$12,2,0)</f>
        <v>#N/A</v>
      </c>
      <c r="G38" s="66"/>
      <c r="H38" s="234" t="e">
        <f t="shared" si="0"/>
        <v>#N/A</v>
      </c>
      <c r="I38" s="67"/>
      <c r="J38" s="67"/>
      <c r="K38" s="67"/>
      <c r="L38" s="57"/>
      <c r="M38" s="57"/>
      <c r="N38" s="59"/>
      <c r="O38" s="60"/>
      <c r="P38" s="61"/>
      <c r="Q38" s="65"/>
      <c r="R38" s="63"/>
      <c r="S38" s="64"/>
      <c r="T38" s="57"/>
      <c r="U38" s="59"/>
      <c r="V38" s="25"/>
    </row>
    <row r="39" spans="3:22" ht="42.75" hidden="1" customHeight="1" x14ac:dyDescent="0.25">
      <c r="C39" s="55"/>
      <c r="D39" s="24"/>
      <c r="E39" s="25"/>
      <c r="F39" s="237" t="e">
        <f>VLOOKUP(DIR!E39,[5]CONS!$J$3:$K$12,2,0)</f>
        <v>#N/A</v>
      </c>
      <c r="G39" s="66"/>
      <c r="H39" s="234" t="e">
        <f t="shared" si="0"/>
        <v>#N/A</v>
      </c>
      <c r="I39" s="67"/>
      <c r="J39" s="67"/>
      <c r="K39" s="67"/>
      <c r="L39" s="57"/>
      <c r="M39" s="57"/>
      <c r="N39" s="59"/>
      <c r="O39" s="60"/>
      <c r="P39" s="61"/>
      <c r="Q39" s="65"/>
      <c r="R39" s="63"/>
      <c r="S39" s="64"/>
      <c r="T39" s="57"/>
      <c r="U39" s="59"/>
      <c r="V39" s="25"/>
    </row>
    <row r="40" spans="3:22" ht="42.75" hidden="1" customHeight="1" x14ac:dyDescent="0.25">
      <c r="C40" s="55"/>
      <c r="D40" s="24"/>
      <c r="E40" s="25"/>
      <c r="F40" s="233" t="e">
        <f>VLOOKUP(DIR!E40,[5]CONS!$J$3:$K$12,2,0)</f>
        <v>#N/A</v>
      </c>
      <c r="G40" s="26"/>
      <c r="H40" s="234" t="e">
        <f t="shared" si="0"/>
        <v>#N/A</v>
      </c>
      <c r="I40" s="57"/>
      <c r="J40" s="57"/>
      <c r="K40" s="57"/>
      <c r="L40" s="57"/>
      <c r="M40" s="57"/>
      <c r="N40" s="59"/>
      <c r="O40" s="60"/>
      <c r="P40" s="61"/>
      <c r="Q40" s="65"/>
      <c r="R40" s="63"/>
      <c r="S40" s="64"/>
      <c r="T40" s="57"/>
      <c r="U40" s="59"/>
      <c r="V40" s="25"/>
    </row>
    <row r="41" spans="3:22" ht="42.75" hidden="1" customHeight="1" x14ac:dyDescent="0.25">
      <c r="C41" s="55"/>
      <c r="D41" s="24"/>
      <c r="E41" s="25"/>
      <c r="F41" s="237" t="e">
        <f>VLOOKUP(DIR!E41,[5]CONS!$J$3:$K$12,2,0)</f>
        <v>#N/A</v>
      </c>
      <c r="G41" s="66"/>
      <c r="H41" s="234" t="e">
        <f t="shared" si="0"/>
        <v>#N/A</v>
      </c>
      <c r="I41" s="67"/>
      <c r="J41" s="67"/>
      <c r="K41" s="67"/>
      <c r="L41" s="57"/>
      <c r="M41" s="57"/>
      <c r="N41" s="59"/>
      <c r="O41" s="60"/>
      <c r="P41" s="61"/>
      <c r="Q41" s="65"/>
      <c r="R41" s="63"/>
      <c r="S41" s="64"/>
      <c r="T41" s="57"/>
      <c r="U41" s="59"/>
      <c r="V41" s="25"/>
    </row>
    <row r="42" spans="3:22" ht="73.5" customHeight="1" thickTop="1" x14ac:dyDescent="0.25">
      <c r="C42" s="55"/>
      <c r="D42" s="276"/>
      <c r="E42" s="29"/>
      <c r="F42" s="278"/>
      <c r="G42" s="279"/>
      <c r="H42" s="234"/>
      <c r="I42" s="280"/>
      <c r="J42" s="280"/>
      <c r="K42" s="280"/>
      <c r="L42" s="280"/>
      <c r="M42" s="280"/>
      <c r="N42" s="433">
        <f>SUBTOTAL(109,Tabla11014[9. 
PESO PORCENTUAL (%)
Programado Vigencia])</f>
        <v>1</v>
      </c>
      <c r="O42" s="281"/>
      <c r="P42" s="282"/>
      <c r="Q42" s="434"/>
      <c r="R42" s="434"/>
      <c r="S42" s="280"/>
      <c r="T42" s="280"/>
      <c r="U42" s="284"/>
      <c r="V42" s="277"/>
    </row>
    <row r="43" spans="3:22" ht="26.25" customHeight="1" x14ac:dyDescent="0.25">
      <c r="C43" s="29"/>
      <c r="D43" s="29"/>
      <c r="E43" s="29"/>
      <c r="F43" s="68"/>
      <c r="G43" s="30"/>
      <c r="H43" s="30"/>
      <c r="I43" s="30"/>
      <c r="J43" s="30"/>
      <c r="K43" s="30"/>
      <c r="L43" s="30"/>
      <c r="M43" s="30"/>
      <c r="N43" s="30"/>
      <c r="O43" s="30"/>
      <c r="P43" s="30"/>
      <c r="Q43" s="30"/>
      <c r="R43" s="30"/>
      <c r="S43" s="30"/>
      <c r="T43" s="30"/>
      <c r="U43" s="30"/>
      <c r="V43" s="30"/>
    </row>
    <row r="44" spans="3:22" ht="26.25" customHeight="1" x14ac:dyDescent="0.25">
      <c r="C44" s="29"/>
      <c r="D44" s="29"/>
      <c r="E44" s="30"/>
      <c r="G44" s="30"/>
      <c r="H44" s="30"/>
      <c r="I44" s="30"/>
      <c r="J44" s="30"/>
      <c r="K44" s="30"/>
      <c r="L44" s="30"/>
      <c r="M44" s="30"/>
      <c r="N44" s="30"/>
      <c r="O44" s="30"/>
      <c r="P44" s="30"/>
      <c r="Q44" s="30"/>
      <c r="R44" s="30"/>
      <c r="S44" s="30"/>
      <c r="T44" s="30"/>
      <c r="U44" s="30"/>
      <c r="V44" s="30"/>
    </row>
    <row r="45" spans="3:22" ht="26.25" customHeight="1" thickBot="1" x14ac:dyDescent="0.3">
      <c r="C45" s="29"/>
      <c r="D45" s="29"/>
      <c r="G45" s="29"/>
      <c r="I45" s="30"/>
      <c r="J45" s="436"/>
      <c r="K45" s="436"/>
      <c r="L45" s="31"/>
      <c r="M45" s="97"/>
      <c r="N45" s="95"/>
      <c r="Q45" s="30"/>
      <c r="R45" s="30"/>
      <c r="S45" s="32"/>
      <c r="T45" s="32"/>
      <c r="U45" s="32"/>
      <c r="V45" s="32"/>
    </row>
    <row r="46" spans="3:22" ht="26.25" customHeight="1" x14ac:dyDescent="0.25">
      <c r="C46" s="29"/>
      <c r="D46" s="29"/>
      <c r="E46" s="435" t="s">
        <v>209</v>
      </c>
      <c r="F46" s="435"/>
      <c r="G46" s="29"/>
      <c r="I46" s="30"/>
      <c r="J46" s="30"/>
      <c r="K46" s="31"/>
      <c r="L46" s="31"/>
      <c r="M46" s="29"/>
      <c r="N46" s="29"/>
      <c r="O46" s="30"/>
      <c r="P46" s="30"/>
      <c r="Q46" s="30"/>
      <c r="R46" s="30"/>
      <c r="S46" s="32"/>
      <c r="T46" s="32"/>
      <c r="U46" s="32"/>
      <c r="V46" s="32"/>
    </row>
    <row r="47" spans="3:22" ht="26.25" customHeight="1" x14ac:dyDescent="0.25">
      <c r="C47" s="29"/>
      <c r="D47" s="29"/>
      <c r="E47" s="436" t="s">
        <v>210</v>
      </c>
      <c r="F47" s="436"/>
      <c r="G47" s="29"/>
      <c r="I47" s="30"/>
      <c r="J47" s="30"/>
      <c r="K47" s="31"/>
      <c r="L47" s="31"/>
      <c r="M47" s="29"/>
      <c r="N47" s="29"/>
      <c r="O47" s="30"/>
      <c r="P47" s="30"/>
      <c r="Q47" s="30"/>
      <c r="R47" s="30"/>
      <c r="S47" s="32"/>
      <c r="T47" s="32"/>
      <c r="U47" s="32"/>
      <c r="V47" s="32"/>
    </row>
    <row r="48" spans="3:22" ht="26.25" customHeight="1" x14ac:dyDescent="0.25">
      <c r="C48" s="29"/>
      <c r="D48" s="29"/>
      <c r="E48" s="29"/>
      <c r="G48" s="29"/>
      <c r="I48" s="30"/>
      <c r="J48" s="30"/>
      <c r="K48" s="31"/>
      <c r="L48" s="31"/>
      <c r="M48" s="29"/>
      <c r="N48" s="29"/>
      <c r="O48" s="30"/>
      <c r="P48" s="30"/>
      <c r="Q48" s="30"/>
      <c r="R48" s="30"/>
      <c r="S48" s="32"/>
      <c r="T48" s="32"/>
      <c r="U48" s="32"/>
      <c r="V48" s="32"/>
    </row>
    <row r="49" spans="3:22" ht="26.25" customHeight="1" x14ac:dyDescent="0.25">
      <c r="C49" s="29"/>
      <c r="D49" s="29"/>
      <c r="E49" s="29"/>
      <c r="G49" s="29"/>
      <c r="I49" s="30"/>
      <c r="J49" s="30"/>
      <c r="K49" s="31"/>
      <c r="L49" s="31"/>
      <c r="M49" s="29"/>
      <c r="N49" s="29"/>
      <c r="O49" s="30"/>
      <c r="P49" s="30"/>
      <c r="Q49" s="30"/>
      <c r="R49" s="30"/>
      <c r="S49" s="32"/>
      <c r="T49" s="32"/>
      <c r="U49" s="32"/>
      <c r="V49" s="32"/>
    </row>
    <row r="50" spans="3:22" ht="26.25" customHeight="1" x14ac:dyDescent="0.25">
      <c r="C50" s="29"/>
      <c r="D50" s="29"/>
      <c r="E50" s="29"/>
      <c r="G50" s="29"/>
      <c r="I50" s="30"/>
      <c r="J50" s="30"/>
      <c r="K50" s="31"/>
      <c r="L50" s="31"/>
      <c r="M50" s="29"/>
      <c r="N50" s="29"/>
      <c r="O50" s="30"/>
      <c r="P50" s="30"/>
      <c r="Q50" s="30"/>
      <c r="R50" s="30"/>
      <c r="S50" s="32"/>
      <c r="T50" s="32"/>
      <c r="U50" s="32"/>
      <c r="V50" s="32"/>
    </row>
    <row r="51" spans="3:22" ht="26.25" customHeight="1" x14ac:dyDescent="0.25">
      <c r="C51" s="29"/>
      <c r="D51" s="29"/>
      <c r="E51" s="29"/>
      <c r="G51" s="29"/>
      <c r="I51" s="30"/>
      <c r="J51" s="30"/>
      <c r="K51" s="31"/>
      <c r="L51" s="31"/>
      <c r="M51" s="29"/>
      <c r="N51" s="29"/>
      <c r="O51" s="30"/>
      <c r="P51" s="30"/>
      <c r="Q51" s="30"/>
      <c r="R51" s="30"/>
      <c r="S51" s="32"/>
      <c r="T51" s="32"/>
      <c r="U51" s="32"/>
      <c r="V51" s="32"/>
    </row>
    <row r="52" spans="3:22" ht="26.25" customHeight="1" x14ac:dyDescent="0.25">
      <c r="C52" s="29"/>
      <c r="D52" s="29"/>
      <c r="E52" s="29"/>
      <c r="G52" s="29"/>
      <c r="I52" s="30"/>
      <c r="J52" s="30"/>
      <c r="K52" s="31"/>
      <c r="L52" s="31"/>
      <c r="M52" s="29"/>
      <c r="N52" s="29"/>
      <c r="O52" s="30"/>
      <c r="P52" s="30"/>
      <c r="Q52" s="30"/>
      <c r="R52" s="30"/>
      <c r="S52" s="32"/>
      <c r="T52" s="32"/>
      <c r="U52" s="32"/>
      <c r="V52" s="32"/>
    </row>
    <row r="53" spans="3:22" ht="26.25" customHeight="1" x14ac:dyDescent="0.25">
      <c r="C53" s="29"/>
      <c r="D53" s="29"/>
      <c r="E53" s="29"/>
      <c r="G53" s="29"/>
      <c r="I53" s="30"/>
      <c r="J53" s="30"/>
      <c r="K53" s="31"/>
      <c r="L53" s="31"/>
      <c r="M53" s="29"/>
      <c r="N53" s="29"/>
      <c r="O53" s="30"/>
      <c r="P53" s="30"/>
      <c r="Q53" s="30"/>
      <c r="R53" s="30"/>
      <c r="S53" s="32"/>
      <c r="T53" s="32"/>
      <c r="U53" s="32"/>
      <c r="V53" s="32"/>
    </row>
    <row r="54" spans="3:22" ht="26.25" customHeight="1" x14ac:dyDescent="0.25">
      <c r="C54" s="29"/>
      <c r="D54" s="29"/>
      <c r="E54" s="29"/>
      <c r="G54" s="29"/>
      <c r="I54" s="30"/>
      <c r="J54" s="30"/>
      <c r="K54" s="31"/>
      <c r="L54" s="31"/>
      <c r="M54" s="29"/>
      <c r="N54" s="29"/>
      <c r="O54" s="30"/>
      <c r="P54" s="30"/>
      <c r="Q54" s="30"/>
      <c r="R54" s="30"/>
      <c r="S54" s="32"/>
      <c r="T54" s="32"/>
      <c r="U54" s="32"/>
      <c r="V54" s="32"/>
    </row>
    <row r="55" spans="3:22" ht="26.25" customHeight="1" x14ac:dyDescent="0.25">
      <c r="C55" s="29"/>
      <c r="D55" s="29"/>
      <c r="E55" s="29"/>
      <c r="G55" s="29"/>
      <c r="I55" s="30"/>
      <c r="J55" s="30"/>
      <c r="K55" s="31"/>
      <c r="L55" s="31"/>
      <c r="M55" s="29"/>
      <c r="N55" s="29"/>
      <c r="O55" s="30"/>
      <c r="P55" s="30"/>
      <c r="Q55" s="30"/>
      <c r="R55" s="30"/>
      <c r="S55" s="32"/>
      <c r="T55" s="32"/>
      <c r="U55" s="32"/>
      <c r="V55" s="32"/>
    </row>
    <row r="56" spans="3:22" ht="26.25" customHeight="1" x14ac:dyDescent="0.25">
      <c r="C56" s="29" t="s">
        <v>129</v>
      </c>
      <c r="D56" s="29" t="s">
        <v>129</v>
      </c>
      <c r="E56" s="29" t="s">
        <v>129</v>
      </c>
      <c r="G56" s="2" t="s">
        <v>129</v>
      </c>
      <c r="I56" s="1" t="s">
        <v>129</v>
      </c>
      <c r="J56" s="1" t="s">
        <v>129</v>
      </c>
      <c r="K56" s="3" t="s">
        <v>129</v>
      </c>
      <c r="L56" s="3" t="s">
        <v>129</v>
      </c>
      <c r="M56" s="2" t="s">
        <v>129</v>
      </c>
      <c r="N56" s="2" t="s">
        <v>129</v>
      </c>
      <c r="O56" s="1" t="s">
        <v>129</v>
      </c>
      <c r="P56" s="1" t="s">
        <v>129</v>
      </c>
      <c r="Q56" s="1" t="s">
        <v>129</v>
      </c>
      <c r="R56" s="1" t="s">
        <v>129</v>
      </c>
      <c r="S56" s="4" t="s">
        <v>129</v>
      </c>
      <c r="T56" s="4" t="s">
        <v>129</v>
      </c>
      <c r="U56" s="4" t="s">
        <v>129</v>
      </c>
      <c r="V56" s="4" t="s">
        <v>129</v>
      </c>
    </row>
    <row r="57" spans="3:22" ht="26.25" customHeight="1" x14ac:dyDescent="0.25">
      <c r="C57" s="29"/>
      <c r="D57" s="29"/>
      <c r="E57" s="29"/>
    </row>
  </sheetData>
  <sheetProtection formatCells="0" formatColumns="0" formatRows="0" insertRows="0" insertHyperlinks="0" deleteColumns="0" deleteRows="0" sort="0" autoFilter="0" pivotTables="0"/>
  <mergeCells count="11">
    <mergeCell ref="D8:V8"/>
    <mergeCell ref="E46:F46"/>
    <mergeCell ref="E47:F47"/>
    <mergeCell ref="J45:K45"/>
    <mergeCell ref="C2:C7"/>
    <mergeCell ref="D2:S3"/>
    <mergeCell ref="T2:V3"/>
    <mergeCell ref="D4:S5"/>
    <mergeCell ref="T4:V5"/>
    <mergeCell ref="D6:S7"/>
    <mergeCell ref="T6:V7"/>
  </mergeCells>
  <dataValidations count="11">
    <dataValidation type="decimal" allowBlank="1" showInputMessage="1" showErrorMessage="1" sqref="N11:N41 U11:U41">
      <formula1>0</formula1>
      <formula2>1</formula2>
    </dataValidation>
    <dataValidation type="date" allowBlank="1" showInputMessage="1" showErrorMessage="1" errorTitle="Whoops" error="For this template to work correctly, your Due Date needs to be greater than or equal to the Start Date." sqref="Q11:Q41">
      <formula1>P11</formula1>
      <formula2>43830</formula2>
    </dataValidation>
    <dataValidation type="list" errorStyle="warning" allowBlank="1" showInputMessage="1" showErrorMessage="1" errorTitle="Whoops" error="For this template to work correctly you need to select a choice from the drop down list. But you can still use what you entered by clicking Yes." sqref="O11:O41">
      <formula1>"SI,NO"</formula1>
    </dataValidation>
    <dataValidation type="list" allowBlank="1" showInputMessage="1" showErrorMessage="1" sqref="D11:D41">
      <formula1>perspectiva</formula1>
    </dataValidation>
    <dataValidation type="date" allowBlank="1" showInputMessage="1" showErrorMessage="1" sqref="P14:P41">
      <formula1>43466</formula1>
      <formula2>43830</formula2>
    </dataValidation>
    <dataValidation type="list" allowBlank="1" showInputMessage="1" showErrorMessage="1" sqref="E11 E13:E41">
      <formula1>INDIRECT($D11)</formula1>
    </dataValidation>
    <dataValidation type="list" allowBlank="1" showInputMessage="1" showErrorMessage="1" sqref="E12 I13 G11:G41">
      <formula1>INDIRECT($F11)</formula1>
    </dataValidation>
    <dataValidation type="list" allowBlank="1" showInputMessage="1" showErrorMessage="1" sqref="I14:I41 I11:I12">
      <formula1>INDIRECT($H11)</formula1>
    </dataValidation>
    <dataValidation type="date" allowBlank="1" showInputMessage="1" showErrorMessage="1" prompt="dd/mm/aaaa" sqref="P11:P13">
      <formula1>43466</formula1>
      <formula2>43830</formula2>
    </dataValidation>
    <dataValidation allowBlank="1" showInputMessage="1" showErrorMessage="1" prompt="Primero seleccione los planes de la fila 10 y posteriormente de clic en la celda donde se insertará" sqref="J11:K13"/>
    <dataValidation type="list" allowBlank="1" showInputMessage="1" showErrorMessage="1" sqref="R11:R41">
      <formula1>fuente</formula1>
    </dataValidation>
  </dataValidations>
  <printOptions horizontalCentered="1"/>
  <pageMargins left="0.19685039370078741" right="0.19685039370078741" top="0.35433070866141736" bottom="0.74803149606299213" header="0.31496062992125984" footer="0.11811023622047245"/>
  <pageSetup scale="24" orientation="landscape" horizontalDpi="300" verticalDpi="300" r:id="rId1"/>
  <headerFooter>
    <oddFooter xml:space="preserve">&amp;L&amp;G&amp;C&amp;G&amp;RPágina &amp;P de &amp;N       </oddFooter>
  </headerFooter>
  <drawing r:id="rId2"/>
  <legacyDrawing r:id="rId3"/>
  <legacyDrawingHF r:id="rId4"/>
  <controls>
    <mc:AlternateContent xmlns:mc="http://schemas.openxmlformats.org/markup-compatibility/2006">
      <mc:Choice Requires="x14">
        <control shapeId="17409" r:id="rId5" name="ListBox1">
          <controlPr autoLine="0" listFillRange="PK1:PK13" r:id="rId6">
            <anchor moveWithCells="1">
              <from>
                <xdr:col>10</xdr:col>
                <xdr:colOff>66675</xdr:colOff>
                <xdr:row>9</xdr:row>
                <xdr:rowOff>323850</xdr:rowOff>
              </from>
              <to>
                <xdr:col>10</xdr:col>
                <xdr:colOff>2724150</xdr:colOff>
                <xdr:row>9</xdr:row>
                <xdr:rowOff>542925</xdr:rowOff>
              </to>
            </anchor>
          </controlPr>
        </control>
      </mc:Choice>
      <mc:Fallback>
        <control shapeId="17409" r:id="rId5" name="ListBox1"/>
      </mc:Fallback>
    </mc:AlternateContent>
  </controls>
  <tableParts count="1">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PL36"/>
  <sheetViews>
    <sheetView showWhiteSpace="0" view="pageBreakPreview" zoomScale="55" zoomScaleNormal="70" zoomScaleSheetLayoutView="55" workbookViewId="0">
      <selection activeCell="D8" sqref="D8:V8"/>
    </sheetView>
  </sheetViews>
  <sheetFormatPr baseColWidth="10" defaultColWidth="8.85546875" defaultRowHeight="26.25" customHeight="1" x14ac:dyDescent="0.25"/>
  <cols>
    <col min="1" max="2" width="4.42578125" style="33" customWidth="1"/>
    <col min="3" max="3" width="20.85546875" style="34" customWidth="1"/>
    <col min="4" max="4" width="35.5703125" style="34" customWidth="1"/>
    <col min="5" max="5" width="41.28515625" style="34" customWidth="1"/>
    <col min="6" max="6" width="25.140625" style="34" hidden="1" customWidth="1"/>
    <col min="7" max="7" width="34.85546875" style="34" customWidth="1"/>
    <col min="8" max="8" width="14.140625" style="169" hidden="1" customWidth="1"/>
    <col min="9" max="9" width="50.7109375" style="33" customWidth="1"/>
    <col min="10" max="10" width="57.5703125" style="33" customWidth="1"/>
    <col min="11" max="11" width="64.5703125" style="3" customWidth="1"/>
    <col min="12" max="12" width="56" style="3" customWidth="1"/>
    <col min="13" max="13" width="39" style="34" customWidth="1"/>
    <col min="14" max="14" width="22.140625" style="34" customWidth="1"/>
    <col min="15" max="15" width="17.7109375" style="33" customWidth="1"/>
    <col min="16" max="16" width="22.140625" style="170" customWidth="1"/>
    <col min="17" max="17" width="21.7109375" style="170" customWidth="1"/>
    <col min="18" max="18" width="19.7109375" style="33" customWidth="1"/>
    <col min="19" max="19" width="24.28515625" style="36" customWidth="1"/>
    <col min="20" max="20" width="18.42578125" style="36" customWidth="1"/>
    <col min="21" max="21" width="22.42578125" style="36" customWidth="1"/>
    <col min="22" max="22" width="37.140625" style="36" customWidth="1"/>
    <col min="23" max="23" width="35.5703125" style="34" hidden="1" customWidth="1"/>
    <col min="24" max="16384" width="8.85546875" style="34"/>
  </cols>
  <sheetData>
    <row r="1" spans="1:428" ht="19.5" customHeight="1" thickBot="1" x14ac:dyDescent="0.3">
      <c r="D1" s="33"/>
      <c r="E1" s="33"/>
      <c r="F1" s="33"/>
      <c r="G1" s="33"/>
      <c r="PL1" s="37" t="s">
        <v>0</v>
      </c>
    </row>
    <row r="2" spans="1:428" s="171" customFormat="1" ht="32.25" customHeight="1" x14ac:dyDescent="0.25">
      <c r="C2" s="172"/>
      <c r="D2" s="443" t="s">
        <v>1</v>
      </c>
      <c r="E2" s="443"/>
      <c r="F2" s="443"/>
      <c r="G2" s="443"/>
      <c r="H2" s="443"/>
      <c r="I2" s="443"/>
      <c r="J2" s="443"/>
      <c r="K2" s="443"/>
      <c r="L2" s="443"/>
      <c r="M2" s="443"/>
      <c r="N2" s="443"/>
      <c r="O2" s="443"/>
      <c r="P2" s="443"/>
      <c r="Q2" s="443"/>
      <c r="R2" s="443"/>
      <c r="S2" s="444" t="s">
        <v>260</v>
      </c>
      <c r="T2" s="445"/>
      <c r="U2" s="445"/>
      <c r="V2" s="445"/>
      <c r="W2" s="173"/>
      <c r="X2" s="174"/>
      <c r="Y2" s="175"/>
      <c r="Z2" s="176"/>
      <c r="AA2" s="177"/>
      <c r="AB2" s="173"/>
      <c r="AC2" s="178"/>
      <c r="AD2" s="179"/>
      <c r="AE2" s="179"/>
      <c r="AF2" s="173"/>
      <c r="AG2" s="180"/>
      <c r="AH2" s="177"/>
      <c r="AI2" s="180"/>
      <c r="AJ2" s="181"/>
      <c r="AK2" s="182"/>
      <c r="AL2" s="182"/>
      <c r="AM2" s="173"/>
      <c r="AN2" s="177"/>
      <c r="AO2" s="177"/>
      <c r="AP2" s="177"/>
      <c r="AQ2" s="177"/>
      <c r="AR2" s="177"/>
      <c r="AS2" s="177"/>
      <c r="AT2" s="173"/>
      <c r="AU2" s="180"/>
      <c r="AV2" s="177"/>
      <c r="AW2" s="180"/>
      <c r="AX2" s="177"/>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PL2" s="37" t="s">
        <v>3</v>
      </c>
    </row>
    <row r="3" spans="1:428" s="171" customFormat="1" ht="27" customHeight="1" x14ac:dyDescent="0.25">
      <c r="C3" s="183"/>
      <c r="D3" s="443"/>
      <c r="E3" s="443"/>
      <c r="F3" s="443"/>
      <c r="G3" s="443"/>
      <c r="H3" s="443"/>
      <c r="I3" s="443"/>
      <c r="J3" s="443"/>
      <c r="K3" s="443"/>
      <c r="L3" s="443"/>
      <c r="M3" s="443"/>
      <c r="N3" s="443"/>
      <c r="O3" s="443"/>
      <c r="P3" s="443"/>
      <c r="Q3" s="443"/>
      <c r="R3" s="443"/>
      <c r="S3" s="446"/>
      <c r="T3" s="447"/>
      <c r="U3" s="447"/>
      <c r="V3" s="447"/>
      <c r="W3" s="173"/>
      <c r="X3" s="174"/>
      <c r="Y3" s="175"/>
      <c r="Z3" s="176"/>
      <c r="AA3" s="177"/>
      <c r="AB3" s="173"/>
      <c r="AC3" s="178"/>
      <c r="AD3" s="179"/>
      <c r="AE3" s="179"/>
      <c r="AF3" s="173"/>
      <c r="AG3" s="180"/>
      <c r="AH3" s="177"/>
      <c r="AI3" s="180"/>
      <c r="AJ3" s="181"/>
      <c r="AK3" s="182"/>
      <c r="AL3" s="182"/>
      <c r="AM3" s="173"/>
      <c r="AN3" s="177"/>
      <c r="AO3" s="177"/>
      <c r="AP3" s="177"/>
      <c r="AQ3" s="177"/>
      <c r="AR3" s="177"/>
      <c r="AS3" s="177"/>
      <c r="AT3" s="173"/>
      <c r="AU3" s="180"/>
      <c r="AV3" s="177"/>
      <c r="AW3" s="180"/>
      <c r="AX3" s="177"/>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PL3" s="37" t="s">
        <v>4</v>
      </c>
    </row>
    <row r="4" spans="1:428" s="171" customFormat="1" ht="4.5" customHeight="1" x14ac:dyDescent="0.25">
      <c r="C4" s="183"/>
      <c r="D4" s="443" t="s">
        <v>5</v>
      </c>
      <c r="E4" s="443"/>
      <c r="F4" s="443"/>
      <c r="G4" s="443"/>
      <c r="H4" s="443"/>
      <c r="I4" s="443"/>
      <c r="J4" s="443"/>
      <c r="K4" s="443"/>
      <c r="L4" s="443"/>
      <c r="M4" s="443"/>
      <c r="N4" s="443"/>
      <c r="O4" s="443"/>
      <c r="P4" s="443"/>
      <c r="Q4" s="443"/>
      <c r="R4" s="443"/>
      <c r="S4" s="448" t="s">
        <v>261</v>
      </c>
      <c r="T4" s="449"/>
      <c r="U4" s="449"/>
      <c r="V4" s="449"/>
      <c r="W4" s="173"/>
      <c r="X4" s="174"/>
      <c r="Y4" s="175"/>
      <c r="Z4" s="176"/>
      <c r="AA4" s="177"/>
      <c r="AB4" s="173"/>
      <c r="AC4" s="178"/>
      <c r="AD4" s="178"/>
      <c r="AE4" s="178"/>
      <c r="AK4" s="182"/>
      <c r="AL4" s="182"/>
      <c r="AM4" s="173"/>
      <c r="AN4" s="177"/>
      <c r="AO4" s="177"/>
      <c r="AP4" s="177"/>
      <c r="AQ4" s="177"/>
      <c r="AR4" s="177"/>
      <c r="AS4" s="177"/>
      <c r="AT4" s="173"/>
      <c r="AU4" s="180"/>
      <c r="AV4" s="177"/>
      <c r="AW4" s="180"/>
      <c r="AX4" s="177"/>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PL4" s="37" t="s">
        <v>7</v>
      </c>
    </row>
    <row r="5" spans="1:428" s="171" customFormat="1" ht="27.75" customHeight="1" x14ac:dyDescent="0.25">
      <c r="C5" s="183"/>
      <c r="D5" s="443"/>
      <c r="E5" s="443"/>
      <c r="F5" s="443"/>
      <c r="G5" s="443"/>
      <c r="H5" s="443"/>
      <c r="I5" s="443"/>
      <c r="J5" s="443"/>
      <c r="K5" s="443"/>
      <c r="L5" s="443"/>
      <c r="M5" s="443"/>
      <c r="N5" s="443"/>
      <c r="O5" s="443"/>
      <c r="P5" s="443"/>
      <c r="Q5" s="443"/>
      <c r="R5" s="443"/>
      <c r="S5" s="448"/>
      <c r="T5" s="449"/>
      <c r="U5" s="449"/>
      <c r="V5" s="449"/>
      <c r="W5" s="173"/>
      <c r="X5" s="174"/>
      <c r="Y5" s="175"/>
      <c r="Z5" s="176"/>
      <c r="AA5" s="177"/>
      <c r="AB5" s="173"/>
      <c r="AC5" s="178"/>
      <c r="AD5" s="173"/>
      <c r="AE5" s="178"/>
      <c r="AK5" s="182"/>
      <c r="AL5" s="182"/>
      <c r="AM5" s="173"/>
      <c r="AN5" s="177"/>
      <c r="AO5" s="177"/>
      <c r="AP5" s="177"/>
      <c r="AQ5" s="177"/>
      <c r="AR5" s="177"/>
      <c r="AS5" s="177"/>
      <c r="AT5" s="173"/>
      <c r="AU5" s="180"/>
      <c r="AV5" s="177"/>
      <c r="AW5" s="180"/>
      <c r="AX5" s="177"/>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PL5" s="37" t="s">
        <v>8</v>
      </c>
    </row>
    <row r="6" spans="1:428" s="171" customFormat="1" ht="29.25" hidden="1" customHeight="1" x14ac:dyDescent="0.25">
      <c r="C6" s="183"/>
      <c r="D6" s="443" t="s">
        <v>9</v>
      </c>
      <c r="E6" s="443"/>
      <c r="F6" s="443"/>
      <c r="G6" s="443"/>
      <c r="H6" s="443"/>
      <c r="I6" s="443"/>
      <c r="J6" s="443"/>
      <c r="K6" s="443"/>
      <c r="L6" s="443"/>
      <c r="M6" s="443"/>
      <c r="N6" s="443"/>
      <c r="O6" s="443"/>
      <c r="P6" s="443"/>
      <c r="Q6" s="443"/>
      <c r="R6" s="443"/>
      <c r="S6" s="450" t="s">
        <v>262</v>
      </c>
      <c r="T6" s="451"/>
      <c r="U6" s="451"/>
      <c r="V6" s="451"/>
      <c r="W6" s="173"/>
      <c r="X6" s="174"/>
      <c r="Y6" s="175"/>
      <c r="Z6" s="176"/>
      <c r="AA6" s="177"/>
      <c r="AB6" s="173"/>
      <c r="AC6" s="178"/>
      <c r="AD6" s="173"/>
      <c r="AE6" s="173"/>
      <c r="AK6" s="182"/>
      <c r="AL6" s="182"/>
      <c r="AM6" s="173"/>
      <c r="AN6" s="177"/>
      <c r="AO6" s="177"/>
      <c r="AP6" s="177"/>
      <c r="AQ6" s="177"/>
      <c r="AR6" s="177"/>
      <c r="AS6" s="177"/>
      <c r="AT6" s="173"/>
      <c r="AU6" s="173"/>
      <c r="AV6" s="173"/>
      <c r="AW6" s="180"/>
      <c r="AX6" s="177"/>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PL6" s="37" t="s">
        <v>11</v>
      </c>
    </row>
    <row r="7" spans="1:428" s="171" customFormat="1" ht="48" customHeight="1" x14ac:dyDescent="0.25">
      <c r="C7" s="183"/>
      <c r="D7" s="443"/>
      <c r="E7" s="443"/>
      <c r="F7" s="443"/>
      <c r="G7" s="443"/>
      <c r="H7" s="443"/>
      <c r="I7" s="443"/>
      <c r="J7" s="443"/>
      <c r="K7" s="443"/>
      <c r="L7" s="443"/>
      <c r="M7" s="443"/>
      <c r="N7" s="443"/>
      <c r="O7" s="443"/>
      <c r="P7" s="443"/>
      <c r="Q7" s="443"/>
      <c r="R7" s="443"/>
      <c r="S7" s="452"/>
      <c r="T7" s="453"/>
      <c r="U7" s="453"/>
      <c r="V7" s="453"/>
      <c r="W7" s="173"/>
      <c r="X7" s="173"/>
      <c r="Y7" s="173"/>
      <c r="Z7" s="173"/>
      <c r="AA7" s="173"/>
      <c r="AB7" s="173"/>
      <c r="AC7" s="178"/>
      <c r="AD7" s="173"/>
      <c r="AE7" s="173"/>
      <c r="AK7" s="182"/>
      <c r="AL7" s="182"/>
      <c r="AM7" s="173"/>
      <c r="AN7" s="177"/>
      <c r="AO7" s="177"/>
      <c r="AP7" s="177"/>
      <c r="AQ7" s="177"/>
      <c r="AR7" s="177"/>
      <c r="AS7" s="177"/>
      <c r="AT7" s="173"/>
      <c r="AU7" s="173"/>
      <c r="AV7" s="173"/>
      <c r="AW7" s="180"/>
      <c r="AX7" s="177"/>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PL7" s="37" t="s">
        <v>12</v>
      </c>
    </row>
    <row r="8" spans="1:428" s="171" customFormat="1" ht="24.75" customHeight="1" x14ac:dyDescent="0.25">
      <c r="C8" s="184" t="s">
        <v>13</v>
      </c>
      <c r="D8" s="539" t="s">
        <v>263</v>
      </c>
      <c r="E8" s="540"/>
      <c r="F8" s="540"/>
      <c r="G8" s="540"/>
      <c r="H8" s="540"/>
      <c r="I8" s="540"/>
      <c r="J8" s="540"/>
      <c r="K8" s="540"/>
      <c r="L8" s="540"/>
      <c r="M8" s="540"/>
      <c r="N8" s="540"/>
      <c r="O8" s="540"/>
      <c r="P8" s="540"/>
      <c r="Q8" s="540"/>
      <c r="R8" s="540"/>
      <c r="S8" s="540"/>
      <c r="T8" s="540"/>
      <c r="U8" s="540"/>
      <c r="V8" s="540"/>
      <c r="W8" s="173"/>
      <c r="X8" s="173"/>
      <c r="Y8" s="173"/>
      <c r="Z8" s="173"/>
      <c r="AA8" s="173"/>
      <c r="AB8" s="173"/>
      <c r="AC8" s="178"/>
      <c r="AD8" s="173"/>
      <c r="AE8" s="173"/>
      <c r="AK8" s="182"/>
      <c r="AL8" s="182"/>
      <c r="AM8" s="173"/>
      <c r="AN8" s="177"/>
      <c r="AO8" s="177"/>
      <c r="AP8" s="177"/>
      <c r="AQ8" s="177"/>
      <c r="AR8" s="177"/>
      <c r="AS8" s="177"/>
      <c r="AT8" s="173"/>
      <c r="AU8" s="173"/>
      <c r="AV8" s="173"/>
      <c r="AW8" s="180"/>
      <c r="AX8" s="177"/>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PL8" s="37" t="s">
        <v>14</v>
      </c>
    </row>
    <row r="9" spans="1:428" ht="60.75" customHeight="1" x14ac:dyDescent="0.25">
      <c r="PL9" s="37" t="s">
        <v>15</v>
      </c>
    </row>
    <row r="10" spans="1:428" s="71" customFormat="1" ht="161.25" customHeight="1" x14ac:dyDescent="0.3">
      <c r="A10" s="69"/>
      <c r="B10" s="69"/>
      <c r="C10" s="70" t="s">
        <v>16</v>
      </c>
      <c r="D10" s="185" t="s">
        <v>17</v>
      </c>
      <c r="E10" s="185" t="s">
        <v>18</v>
      </c>
      <c r="F10" s="185" t="s">
        <v>264</v>
      </c>
      <c r="G10" s="185" t="s">
        <v>19</v>
      </c>
      <c r="H10" s="185" t="s">
        <v>265</v>
      </c>
      <c r="I10" s="185" t="s">
        <v>20</v>
      </c>
      <c r="J10" s="185" t="s">
        <v>21</v>
      </c>
      <c r="K10" s="186" t="s">
        <v>22</v>
      </c>
      <c r="L10" s="185" t="s">
        <v>23</v>
      </c>
      <c r="M10" s="185" t="s">
        <v>24</v>
      </c>
      <c r="N10" s="185" t="s">
        <v>25</v>
      </c>
      <c r="O10" s="185" t="s">
        <v>26</v>
      </c>
      <c r="P10" s="187" t="s">
        <v>27</v>
      </c>
      <c r="Q10" s="187" t="s">
        <v>28</v>
      </c>
      <c r="R10" s="188" t="s">
        <v>29</v>
      </c>
      <c r="S10" s="188" t="s">
        <v>30</v>
      </c>
      <c r="T10" s="185" t="s">
        <v>31</v>
      </c>
      <c r="U10" s="185" t="s">
        <v>32</v>
      </c>
      <c r="V10" s="185" t="s">
        <v>33</v>
      </c>
      <c r="W10" s="189" t="s">
        <v>34</v>
      </c>
      <c r="PL10" s="72" t="s">
        <v>35</v>
      </c>
    </row>
    <row r="11" spans="1:428" s="82" customFormat="1" ht="180.75" customHeight="1" x14ac:dyDescent="0.3">
      <c r="A11" s="73"/>
      <c r="B11" s="73"/>
      <c r="C11" s="74">
        <v>1</v>
      </c>
      <c r="D11" s="75" t="s">
        <v>36</v>
      </c>
      <c r="E11" s="75" t="s">
        <v>37</v>
      </c>
      <c r="F11" s="162" t="str">
        <f>VLOOKUP(SGC!E11,[4]CONS!$J$3:$K$12,2,0)</f>
        <v>OBJ_2</v>
      </c>
      <c r="G11" s="76" t="s">
        <v>38</v>
      </c>
      <c r="H11" s="163" t="str">
        <f t="shared" ref="H11:H22" si="0">IF(AND(F11="OBJ_2",G11="GESTIÓN DEL CONOCIMIENTO"),F11&amp;"GESTCO",F11&amp;MID(G11,1,4))</f>
        <v>OBJ_2GEST</v>
      </c>
      <c r="I11" s="75" t="s">
        <v>152</v>
      </c>
      <c r="J11" s="75" t="s">
        <v>153</v>
      </c>
      <c r="K11" s="75" t="s">
        <v>154</v>
      </c>
      <c r="L11" s="75" t="s">
        <v>155</v>
      </c>
      <c r="M11" s="75" t="s">
        <v>156</v>
      </c>
      <c r="N11" s="77">
        <v>7.0000000000000007E-2</v>
      </c>
      <c r="O11" s="78" t="s">
        <v>51</v>
      </c>
      <c r="P11" s="79">
        <v>43493</v>
      </c>
      <c r="Q11" s="80">
        <v>43830</v>
      </c>
      <c r="R11" s="164" t="s">
        <v>52</v>
      </c>
      <c r="S11" s="81" t="s">
        <v>157</v>
      </c>
      <c r="T11" s="75" t="s">
        <v>158</v>
      </c>
      <c r="U11" s="77"/>
      <c r="V11" s="75"/>
      <c r="W11" s="165" t="s">
        <v>256</v>
      </c>
      <c r="PL11" s="72" t="s">
        <v>46</v>
      </c>
    </row>
    <row r="12" spans="1:428" s="71" customFormat="1" ht="132.75" customHeight="1" x14ac:dyDescent="0.3">
      <c r="C12" s="74">
        <v>2</v>
      </c>
      <c r="D12" s="75" t="s">
        <v>36</v>
      </c>
      <c r="E12" s="75" t="s">
        <v>37</v>
      </c>
      <c r="F12" s="162" t="str">
        <f>VLOOKUP(SGC!E12,[4]CONS!$J$3:$K$12,2,0)</f>
        <v>OBJ_2</v>
      </c>
      <c r="G12" s="76" t="s">
        <v>72</v>
      </c>
      <c r="H12" s="163" t="str">
        <f t="shared" si="0"/>
        <v>OBJ_2INFO</v>
      </c>
      <c r="I12" s="75" t="s">
        <v>159</v>
      </c>
      <c r="J12" s="75" t="s">
        <v>160</v>
      </c>
      <c r="K12" s="75" t="s">
        <v>161</v>
      </c>
      <c r="L12" s="75" t="s">
        <v>162</v>
      </c>
      <c r="M12" s="75" t="s">
        <v>163</v>
      </c>
      <c r="N12" s="77">
        <v>0.15</v>
      </c>
      <c r="O12" s="78" t="s">
        <v>42</v>
      </c>
      <c r="P12" s="79">
        <v>43479</v>
      </c>
      <c r="Q12" s="80">
        <v>43738</v>
      </c>
      <c r="R12" s="164" t="s">
        <v>43</v>
      </c>
      <c r="S12" s="81" t="s">
        <v>164</v>
      </c>
      <c r="T12" s="75" t="s">
        <v>165</v>
      </c>
      <c r="U12" s="77"/>
      <c r="V12" s="75"/>
      <c r="W12" s="82"/>
      <c r="PL12" s="83" t="s">
        <v>53</v>
      </c>
    </row>
    <row r="13" spans="1:428" s="71" customFormat="1" ht="132.75" customHeight="1" x14ac:dyDescent="0.25">
      <c r="C13" s="74">
        <v>3</v>
      </c>
      <c r="D13" s="75" t="s">
        <v>36</v>
      </c>
      <c r="E13" s="75" t="s">
        <v>37</v>
      </c>
      <c r="F13" s="162" t="str">
        <f>VLOOKUP(SGC!E13,[4]CONS!$J$3:$K$12,2,0)</f>
        <v>OBJ_2</v>
      </c>
      <c r="G13" s="76" t="s">
        <v>72</v>
      </c>
      <c r="H13" s="163" t="str">
        <f t="shared" si="0"/>
        <v>OBJ_2INFO</v>
      </c>
      <c r="I13" s="75" t="s">
        <v>159</v>
      </c>
      <c r="J13" s="75" t="s">
        <v>166</v>
      </c>
      <c r="K13" s="75" t="s">
        <v>161</v>
      </c>
      <c r="L13" s="75" t="s">
        <v>167</v>
      </c>
      <c r="M13" s="75" t="s">
        <v>168</v>
      </c>
      <c r="N13" s="77">
        <v>0.11</v>
      </c>
      <c r="O13" s="78" t="s">
        <v>42</v>
      </c>
      <c r="P13" s="79">
        <v>43486</v>
      </c>
      <c r="Q13" s="80">
        <v>43830</v>
      </c>
      <c r="R13" s="164" t="s">
        <v>43</v>
      </c>
      <c r="S13" s="81" t="s">
        <v>164</v>
      </c>
      <c r="T13" s="75" t="s">
        <v>165</v>
      </c>
      <c r="U13" s="77"/>
      <c r="V13" s="75"/>
      <c r="W13" s="82"/>
    </row>
    <row r="14" spans="1:428" s="71" customFormat="1" ht="132.75" customHeight="1" x14ac:dyDescent="0.25">
      <c r="C14" s="74">
        <v>4</v>
      </c>
      <c r="D14" s="75" t="s">
        <v>36</v>
      </c>
      <c r="E14" s="75" t="s">
        <v>37</v>
      </c>
      <c r="F14" s="162" t="str">
        <f>VLOOKUP(SGC!E14,[4]CONS!$J$3:$K$12,2,0)</f>
        <v>OBJ_2</v>
      </c>
      <c r="G14" s="76" t="s">
        <v>72</v>
      </c>
      <c r="H14" s="163" t="str">
        <f t="shared" si="0"/>
        <v>OBJ_2INFO</v>
      </c>
      <c r="I14" s="75" t="s">
        <v>159</v>
      </c>
      <c r="J14" s="75" t="s">
        <v>169</v>
      </c>
      <c r="K14" s="75" t="s">
        <v>161</v>
      </c>
      <c r="L14" s="75" t="s">
        <v>170</v>
      </c>
      <c r="M14" s="75" t="s">
        <v>171</v>
      </c>
      <c r="N14" s="77">
        <v>0.05</v>
      </c>
      <c r="O14" s="78" t="s">
        <v>51</v>
      </c>
      <c r="P14" s="79">
        <v>43525</v>
      </c>
      <c r="Q14" s="80">
        <v>43646</v>
      </c>
      <c r="R14" s="164" t="s">
        <v>43</v>
      </c>
      <c r="S14" s="81" t="s">
        <v>164</v>
      </c>
      <c r="T14" s="75" t="s">
        <v>165</v>
      </c>
      <c r="U14" s="77"/>
      <c r="V14" s="75"/>
      <c r="W14" s="82"/>
    </row>
    <row r="15" spans="1:428" s="71" customFormat="1" ht="132.75" customHeight="1" x14ac:dyDescent="0.25">
      <c r="A15" s="84"/>
      <c r="B15" s="84"/>
      <c r="C15" s="85">
        <v>5</v>
      </c>
      <c r="D15" s="75" t="s">
        <v>61</v>
      </c>
      <c r="E15" s="75" t="s">
        <v>172</v>
      </c>
      <c r="F15" s="162" t="str">
        <f>VLOOKUP(SGC!E15,[4]CONS!$J$3:$K$12,2,0)</f>
        <v>OBJ_9</v>
      </c>
      <c r="G15" s="76" t="s">
        <v>38</v>
      </c>
      <c r="H15" s="166" t="str">
        <f t="shared" si="0"/>
        <v>OBJ_9GEST</v>
      </c>
      <c r="I15" s="75" t="s">
        <v>173</v>
      </c>
      <c r="J15" s="75" t="s">
        <v>174</v>
      </c>
      <c r="K15" s="75" t="s">
        <v>40</v>
      </c>
      <c r="L15" s="75" t="s">
        <v>175</v>
      </c>
      <c r="M15" s="75" t="s">
        <v>257</v>
      </c>
      <c r="N15" s="77">
        <v>0.09</v>
      </c>
      <c r="O15" s="78" t="s">
        <v>51</v>
      </c>
      <c r="P15" s="79">
        <v>43479</v>
      </c>
      <c r="Q15" s="80">
        <v>43625</v>
      </c>
      <c r="R15" s="164" t="s">
        <v>43</v>
      </c>
      <c r="S15" s="81" t="s">
        <v>176</v>
      </c>
      <c r="T15" s="75" t="s">
        <v>177</v>
      </c>
      <c r="U15" s="77"/>
      <c r="V15" s="75"/>
      <c r="W15" s="82"/>
    </row>
    <row r="16" spans="1:428" s="71" customFormat="1" ht="132.75" customHeight="1" x14ac:dyDescent="0.25">
      <c r="A16" s="84"/>
      <c r="B16" s="84"/>
      <c r="C16" s="85">
        <v>6</v>
      </c>
      <c r="D16" s="75" t="s">
        <v>36</v>
      </c>
      <c r="E16" s="75" t="s">
        <v>37</v>
      </c>
      <c r="F16" s="162" t="str">
        <f>VLOOKUP(SGC!E16,[4]CONS!$J$3:$K$12,2,0)</f>
        <v>OBJ_2</v>
      </c>
      <c r="G16" s="76" t="s">
        <v>72</v>
      </c>
      <c r="H16" s="166" t="str">
        <f t="shared" si="0"/>
        <v>OBJ_2INFO</v>
      </c>
      <c r="I16" s="75" t="s">
        <v>73</v>
      </c>
      <c r="J16" s="75" t="s">
        <v>74</v>
      </c>
      <c r="K16" s="75" t="s">
        <v>75</v>
      </c>
      <c r="L16" s="75" t="s">
        <v>76</v>
      </c>
      <c r="M16" s="75" t="s">
        <v>77</v>
      </c>
      <c r="N16" s="77">
        <v>0.05</v>
      </c>
      <c r="O16" s="78" t="s">
        <v>51</v>
      </c>
      <c r="P16" s="79">
        <v>43466</v>
      </c>
      <c r="Q16" s="80">
        <v>43830</v>
      </c>
      <c r="R16" s="164" t="s">
        <v>52</v>
      </c>
      <c r="S16" s="81" t="s">
        <v>78</v>
      </c>
      <c r="T16" s="75" t="s">
        <v>177</v>
      </c>
      <c r="U16" s="77"/>
      <c r="V16" s="75"/>
      <c r="W16" s="82"/>
    </row>
    <row r="17" spans="1:25" s="89" customFormat="1" ht="132.75" customHeight="1" x14ac:dyDescent="0.25">
      <c r="A17" s="86"/>
      <c r="B17" s="86"/>
      <c r="C17" s="85">
        <v>7</v>
      </c>
      <c r="D17" s="75" t="s">
        <v>36</v>
      </c>
      <c r="E17" s="75" t="s">
        <v>37</v>
      </c>
      <c r="F17" s="162" t="str">
        <f>VLOOKUP(SGC!E17,[4]CONS!$J$3:$K$12,2,0)</f>
        <v>OBJ_2</v>
      </c>
      <c r="G17" s="76" t="s">
        <v>38</v>
      </c>
      <c r="H17" s="166" t="str">
        <f t="shared" si="0"/>
        <v>OBJ_2GEST</v>
      </c>
      <c r="I17" s="75" t="s">
        <v>39</v>
      </c>
      <c r="J17" s="75" t="s">
        <v>178</v>
      </c>
      <c r="K17" s="75" t="s">
        <v>154</v>
      </c>
      <c r="L17" s="75" t="s">
        <v>179</v>
      </c>
      <c r="M17" s="75" t="s">
        <v>180</v>
      </c>
      <c r="N17" s="77">
        <v>0.03</v>
      </c>
      <c r="O17" s="78" t="s">
        <v>42</v>
      </c>
      <c r="P17" s="79">
        <v>43517</v>
      </c>
      <c r="Q17" s="80">
        <v>43830</v>
      </c>
      <c r="R17" s="164" t="s">
        <v>52</v>
      </c>
      <c r="S17" s="81" t="s">
        <v>181</v>
      </c>
      <c r="T17" s="75" t="s">
        <v>182</v>
      </c>
      <c r="U17" s="87"/>
      <c r="V17" s="88"/>
      <c r="W17" s="167"/>
    </row>
    <row r="18" spans="1:25" s="71" customFormat="1" ht="194.25" customHeight="1" x14ac:dyDescent="0.25">
      <c r="A18" s="86"/>
      <c r="B18" s="86"/>
      <c r="C18" s="85">
        <v>8</v>
      </c>
      <c r="D18" s="75" t="s">
        <v>183</v>
      </c>
      <c r="E18" s="75" t="s">
        <v>184</v>
      </c>
      <c r="F18" s="168" t="str">
        <f>VLOOKUP(SGC!E18,[4]CONS!$J$3:$K$12,2,0)</f>
        <v>OBJ_1</v>
      </c>
      <c r="G18" s="90" t="s">
        <v>93</v>
      </c>
      <c r="H18" s="166" t="str">
        <f t="shared" si="0"/>
        <v>OBJ_1TALE</v>
      </c>
      <c r="I18" s="91" t="s">
        <v>93</v>
      </c>
      <c r="J18" s="91" t="s">
        <v>185</v>
      </c>
      <c r="K18" s="91" t="s">
        <v>186</v>
      </c>
      <c r="L18" s="75" t="s">
        <v>258</v>
      </c>
      <c r="M18" s="75" t="s">
        <v>187</v>
      </c>
      <c r="N18" s="77">
        <v>0.2</v>
      </c>
      <c r="O18" s="78" t="s">
        <v>42</v>
      </c>
      <c r="P18" s="79">
        <v>43466</v>
      </c>
      <c r="Q18" s="80">
        <v>43819</v>
      </c>
      <c r="R18" s="164" t="s">
        <v>43</v>
      </c>
      <c r="S18" s="81" t="s">
        <v>188</v>
      </c>
      <c r="T18" s="75" t="s">
        <v>194</v>
      </c>
      <c r="U18" s="77"/>
      <c r="V18" s="75"/>
      <c r="W18" s="82"/>
    </row>
    <row r="19" spans="1:25" s="71" customFormat="1" ht="132.75" customHeight="1" x14ac:dyDescent="0.25">
      <c r="A19" s="69"/>
      <c r="B19" s="69"/>
      <c r="C19" s="74">
        <v>9</v>
      </c>
      <c r="D19" s="75" t="s">
        <v>183</v>
      </c>
      <c r="E19" s="75" t="s">
        <v>184</v>
      </c>
      <c r="F19" s="168" t="str">
        <f>VLOOKUP(SGC!E19,[4]CONS!$J$3:$K$12,2,0)</f>
        <v>OBJ_1</v>
      </c>
      <c r="G19" s="90" t="s">
        <v>93</v>
      </c>
      <c r="H19" s="163" t="str">
        <f t="shared" si="0"/>
        <v>OBJ_1TALE</v>
      </c>
      <c r="I19" s="91" t="s">
        <v>189</v>
      </c>
      <c r="J19" s="91" t="s">
        <v>190</v>
      </c>
      <c r="K19" s="91" t="s">
        <v>191</v>
      </c>
      <c r="L19" s="75" t="s">
        <v>192</v>
      </c>
      <c r="M19" s="75" t="s">
        <v>193</v>
      </c>
      <c r="N19" s="77">
        <v>0.05</v>
      </c>
      <c r="O19" s="78" t="s">
        <v>51</v>
      </c>
      <c r="P19" s="79">
        <v>43485</v>
      </c>
      <c r="Q19" s="80">
        <v>43799</v>
      </c>
      <c r="R19" s="164" t="s">
        <v>52</v>
      </c>
      <c r="S19" s="81" t="s">
        <v>188</v>
      </c>
      <c r="T19" s="75" t="s">
        <v>194</v>
      </c>
      <c r="U19" s="77"/>
      <c r="V19" s="75"/>
      <c r="W19" s="82"/>
    </row>
    <row r="20" spans="1:25" s="71" customFormat="1" ht="390" customHeight="1" x14ac:dyDescent="0.25">
      <c r="A20" s="69"/>
      <c r="B20" s="69"/>
      <c r="C20" s="74">
        <v>10</v>
      </c>
      <c r="D20" s="75" t="s">
        <v>61</v>
      </c>
      <c r="E20" s="75" t="s">
        <v>172</v>
      </c>
      <c r="F20" s="168" t="str">
        <f>VLOOKUP(SGC!E20,[4]CONS!$J$3:$K$12,2,0)</f>
        <v>OBJ_9</v>
      </c>
      <c r="G20" s="90" t="s">
        <v>72</v>
      </c>
      <c r="H20" s="163" t="str">
        <f t="shared" si="0"/>
        <v>OBJ_9INFO</v>
      </c>
      <c r="I20" s="91" t="s">
        <v>195</v>
      </c>
      <c r="J20" s="75" t="s">
        <v>196</v>
      </c>
      <c r="K20" s="75" t="s">
        <v>106</v>
      </c>
      <c r="L20" s="75" t="s">
        <v>197</v>
      </c>
      <c r="M20" s="75" t="s">
        <v>198</v>
      </c>
      <c r="N20" s="77">
        <v>0.1</v>
      </c>
      <c r="O20" s="78" t="s">
        <v>51</v>
      </c>
      <c r="P20" s="79">
        <v>43466</v>
      </c>
      <c r="Q20" s="80">
        <v>43830</v>
      </c>
      <c r="R20" s="164" t="s">
        <v>43</v>
      </c>
      <c r="S20" s="81" t="s">
        <v>199</v>
      </c>
      <c r="T20" s="75" t="s">
        <v>200</v>
      </c>
      <c r="U20" s="77"/>
      <c r="V20" s="75"/>
      <c r="W20" s="82"/>
    </row>
    <row r="21" spans="1:25" s="71" customFormat="1" ht="132.75" customHeight="1" x14ac:dyDescent="0.25">
      <c r="A21" s="69"/>
      <c r="B21" s="69"/>
      <c r="C21" s="74">
        <v>11</v>
      </c>
      <c r="D21" s="75" t="s">
        <v>36</v>
      </c>
      <c r="E21" s="75" t="s">
        <v>37</v>
      </c>
      <c r="F21" s="168" t="str">
        <f>VLOOKUP(SGC!E21,[4]CONS!$J$3:$K$12,2,0)</f>
        <v>OBJ_2</v>
      </c>
      <c r="G21" s="90" t="s">
        <v>38</v>
      </c>
      <c r="H21" s="163" t="str">
        <f t="shared" si="0"/>
        <v>OBJ_2GEST</v>
      </c>
      <c r="I21" s="91" t="s">
        <v>39</v>
      </c>
      <c r="J21" s="75" t="s">
        <v>201</v>
      </c>
      <c r="K21" s="75" t="s">
        <v>40</v>
      </c>
      <c r="L21" s="75" t="s">
        <v>202</v>
      </c>
      <c r="M21" s="75" t="s">
        <v>203</v>
      </c>
      <c r="N21" s="77">
        <v>0.05</v>
      </c>
      <c r="O21" s="78" t="s">
        <v>42</v>
      </c>
      <c r="P21" s="79">
        <v>43486</v>
      </c>
      <c r="Q21" s="80">
        <v>43830</v>
      </c>
      <c r="R21" s="164" t="s">
        <v>43</v>
      </c>
      <c r="S21" s="81" t="s">
        <v>204</v>
      </c>
      <c r="T21" s="75" t="s">
        <v>205</v>
      </c>
      <c r="U21" s="77"/>
      <c r="V21" s="75"/>
      <c r="W21" s="82"/>
    </row>
    <row r="22" spans="1:25" s="71" customFormat="1" ht="166.5" customHeight="1" thickBot="1" x14ac:dyDescent="0.3">
      <c r="A22" s="69"/>
      <c r="B22" s="69"/>
      <c r="C22" s="416">
        <v>12</v>
      </c>
      <c r="D22" s="417" t="s">
        <v>36</v>
      </c>
      <c r="E22" s="417" t="s">
        <v>37</v>
      </c>
      <c r="F22" s="418" t="str">
        <f>VLOOKUP(SGC!E22,[4]CONS!$J$3:$K$12,2,0)</f>
        <v>OBJ_2</v>
      </c>
      <c r="G22" s="419" t="s">
        <v>38</v>
      </c>
      <c r="H22" s="420" t="str">
        <f t="shared" si="0"/>
        <v>OBJ_2GEST</v>
      </c>
      <c r="I22" s="421" t="s">
        <v>39</v>
      </c>
      <c r="J22" s="421" t="s">
        <v>206</v>
      </c>
      <c r="K22" s="417" t="s">
        <v>154</v>
      </c>
      <c r="L22" s="417" t="s">
        <v>207</v>
      </c>
      <c r="M22" s="417" t="s">
        <v>208</v>
      </c>
      <c r="N22" s="422">
        <v>0.05</v>
      </c>
      <c r="O22" s="423" t="s">
        <v>51</v>
      </c>
      <c r="P22" s="424">
        <v>43497</v>
      </c>
      <c r="Q22" s="425">
        <v>43758</v>
      </c>
      <c r="R22" s="426" t="s">
        <v>52</v>
      </c>
      <c r="S22" s="426" t="s">
        <v>188</v>
      </c>
      <c r="T22" s="417" t="s">
        <v>259</v>
      </c>
      <c r="U22" s="422"/>
      <c r="V22" s="417"/>
      <c r="W22" s="82"/>
    </row>
    <row r="23" spans="1:25" ht="26.25" customHeight="1" thickTop="1" x14ac:dyDescent="0.25">
      <c r="C23" s="405"/>
      <c r="D23" s="406"/>
      <c r="E23" s="406"/>
      <c r="F23" s="407"/>
      <c r="G23" s="408"/>
      <c r="H23" s="409"/>
      <c r="I23" s="406"/>
      <c r="J23" s="406"/>
      <c r="K23" s="406"/>
      <c r="L23" s="406"/>
      <c r="M23" s="406"/>
      <c r="N23" s="410">
        <f>SUBTOTAL(109,Tabla18[9. 
PESO PORCENTUAL (%)
Programado Vigencia])</f>
        <v>1</v>
      </c>
      <c r="O23" s="411"/>
      <c r="P23" s="412"/>
      <c r="Q23" s="413"/>
      <c r="R23" s="414"/>
      <c r="S23" s="406"/>
      <c r="T23" s="406"/>
      <c r="U23" s="415"/>
      <c r="V23" s="406"/>
      <c r="W23" s="190"/>
    </row>
    <row r="24" spans="1:25" ht="26.25" customHeight="1" x14ac:dyDescent="0.25">
      <c r="C24" s="191"/>
      <c r="D24" s="91"/>
      <c r="E24" s="91"/>
      <c r="F24" s="168"/>
      <c r="G24" s="90"/>
      <c r="H24" s="192"/>
      <c r="I24" s="91"/>
      <c r="J24" s="91"/>
      <c r="K24" s="91"/>
      <c r="L24" s="91"/>
      <c r="M24" s="91"/>
      <c r="N24" s="91"/>
      <c r="O24" s="78"/>
      <c r="P24" s="79"/>
      <c r="Q24" s="193"/>
      <c r="R24" s="81"/>
      <c r="S24" s="91"/>
      <c r="T24" s="91"/>
      <c r="U24" s="194"/>
      <c r="V24" s="91"/>
      <c r="W24" s="195"/>
    </row>
    <row r="25" spans="1:25" ht="26.25" customHeight="1" x14ac:dyDescent="0.25">
      <c r="C25" s="191"/>
      <c r="D25" s="91"/>
      <c r="E25" s="91"/>
      <c r="F25" s="168"/>
      <c r="G25" s="90"/>
      <c r="H25" s="192"/>
      <c r="I25" s="91"/>
      <c r="J25" s="91"/>
      <c r="K25" s="91"/>
      <c r="L25" s="91"/>
      <c r="M25" s="91"/>
      <c r="N25" s="91"/>
      <c r="O25" s="78"/>
      <c r="P25" s="79"/>
      <c r="Q25" s="193"/>
      <c r="R25" s="81"/>
      <c r="S25" s="91"/>
      <c r="T25" s="91"/>
      <c r="U25" s="194"/>
      <c r="V25" s="91"/>
      <c r="W25" s="195"/>
    </row>
    <row r="26" spans="1:25" ht="24" thickBot="1" x14ac:dyDescent="0.3">
      <c r="A26" s="98"/>
      <c r="B26" s="196"/>
      <c r="C26" s="197"/>
      <c r="D26" s="198"/>
      <c r="E26" s="198"/>
      <c r="F26" s="198"/>
      <c r="G26" s="95"/>
      <c r="H26" s="95"/>
      <c r="I26" s="199"/>
      <c r="J26" s="95"/>
      <c r="K26" s="95"/>
      <c r="L26" s="199"/>
      <c r="M26" s="197"/>
      <c r="N26" s="200"/>
      <c r="O26" s="197"/>
      <c r="P26" s="201"/>
      <c r="Q26" s="202"/>
      <c r="R26" s="95"/>
      <c r="S26" s="95"/>
      <c r="T26" s="95"/>
      <c r="U26" s="95"/>
      <c r="V26" s="95"/>
      <c r="W26" s="203"/>
      <c r="X26" s="203"/>
      <c r="Y26" s="203"/>
    </row>
    <row r="27" spans="1:25" ht="23.25" x14ac:dyDescent="0.25">
      <c r="A27" s="98"/>
      <c r="B27" s="97"/>
      <c r="C27" s="95"/>
      <c r="D27" s="435" t="s">
        <v>209</v>
      </c>
      <c r="E27" s="435"/>
      <c r="F27" s="198"/>
      <c r="G27" s="95"/>
      <c r="H27" s="95"/>
      <c r="I27" s="199"/>
      <c r="J27" s="95"/>
      <c r="K27" s="95"/>
      <c r="L27" s="199"/>
      <c r="M27" s="435" t="s">
        <v>266</v>
      </c>
      <c r="N27" s="435"/>
      <c r="O27" s="435"/>
      <c r="P27" s="435"/>
      <c r="Q27" s="202"/>
      <c r="R27" s="95"/>
      <c r="S27" s="95"/>
      <c r="T27" s="95"/>
      <c r="U27" s="95"/>
      <c r="V27" s="95"/>
      <c r="W27" s="203"/>
      <c r="X27" s="203"/>
      <c r="Y27" s="203"/>
    </row>
    <row r="28" spans="1:25" ht="23.25" x14ac:dyDescent="0.25">
      <c r="A28" s="98"/>
      <c r="B28" s="97"/>
      <c r="C28" s="95"/>
      <c r="D28" s="436" t="s">
        <v>210</v>
      </c>
      <c r="E28" s="436"/>
      <c r="F28" s="198"/>
      <c r="G28" s="95"/>
      <c r="H28" s="95"/>
      <c r="I28" s="199"/>
      <c r="J28" s="95"/>
      <c r="K28" s="95"/>
      <c r="L28" s="199"/>
      <c r="M28" s="436"/>
      <c r="N28" s="436"/>
      <c r="O28" s="436"/>
      <c r="P28" s="436"/>
      <c r="Q28" s="202"/>
      <c r="R28" s="95"/>
      <c r="S28" s="95"/>
      <c r="T28" s="95"/>
      <c r="U28" s="95"/>
      <c r="V28" s="95"/>
      <c r="W28" s="203"/>
      <c r="X28" s="203"/>
      <c r="Y28" s="203"/>
    </row>
    <row r="29" spans="1:25" ht="18.75" x14ac:dyDescent="0.25">
      <c r="A29" s="98"/>
      <c r="B29" s="97"/>
      <c r="C29" s="204"/>
      <c r="D29" s="100"/>
      <c r="E29" s="100"/>
      <c r="F29" s="100"/>
      <c r="G29" s="97"/>
      <c r="H29" s="97"/>
      <c r="I29" s="98"/>
      <c r="J29" s="98"/>
      <c r="K29" s="98"/>
      <c r="L29" s="98"/>
      <c r="M29" s="204"/>
      <c r="N29" s="204"/>
      <c r="O29" s="204"/>
      <c r="P29" s="205"/>
      <c r="Q29" s="206"/>
      <c r="R29" s="203"/>
      <c r="S29" s="207"/>
      <c r="T29" s="203"/>
      <c r="U29" s="203"/>
      <c r="V29" s="203"/>
      <c r="W29" s="203"/>
      <c r="X29" s="203"/>
      <c r="Y29" s="203"/>
    </row>
    <row r="30" spans="1:25" ht="26.25" customHeight="1" x14ac:dyDescent="0.25">
      <c r="A30" s="98"/>
      <c r="B30" s="98"/>
      <c r="C30" s="99"/>
      <c r="D30" s="99"/>
      <c r="E30" s="99"/>
      <c r="F30" s="97"/>
      <c r="G30" s="99"/>
      <c r="H30" s="208"/>
      <c r="I30" s="48"/>
      <c r="J30" s="48"/>
      <c r="K30" s="47"/>
      <c r="L30" s="47"/>
      <c r="M30" s="99"/>
      <c r="N30" s="99"/>
      <c r="O30" s="48"/>
      <c r="P30" s="209"/>
      <c r="Q30" s="209"/>
      <c r="R30" s="210"/>
      <c r="S30" s="211"/>
      <c r="T30" s="211"/>
      <c r="U30" s="211"/>
      <c r="V30" s="211"/>
    </row>
    <row r="31" spans="1:25" ht="26.25" customHeight="1" x14ac:dyDescent="0.25">
      <c r="A31" s="98"/>
      <c r="B31" s="98"/>
      <c r="C31" s="99"/>
      <c r="D31" s="99"/>
      <c r="E31" s="99"/>
      <c r="F31" s="97"/>
      <c r="G31" s="99"/>
      <c r="H31" s="208"/>
      <c r="I31" s="48"/>
      <c r="J31" s="48"/>
      <c r="K31" s="47"/>
      <c r="L31" s="47"/>
      <c r="M31" s="99"/>
      <c r="N31" s="99"/>
      <c r="O31" s="48"/>
      <c r="P31" s="209"/>
      <c r="Q31" s="209"/>
      <c r="R31" s="210"/>
      <c r="S31" s="211"/>
      <c r="T31" s="211"/>
      <c r="U31" s="211"/>
      <c r="V31" s="211"/>
    </row>
    <row r="32" spans="1:25" ht="26.25" customHeight="1" x14ac:dyDescent="0.25">
      <c r="A32" s="98"/>
      <c r="B32" s="98"/>
      <c r="C32" s="99"/>
      <c r="D32" s="99"/>
      <c r="E32" s="99"/>
      <c r="F32" s="97"/>
      <c r="G32" s="99"/>
      <c r="H32" s="208"/>
      <c r="I32" s="48"/>
      <c r="J32" s="48"/>
      <c r="K32" s="47"/>
      <c r="L32" s="47"/>
      <c r="M32" s="99"/>
      <c r="N32" s="99"/>
      <c r="O32" s="48"/>
      <c r="P32" s="209"/>
      <c r="Q32" s="209"/>
      <c r="R32" s="210"/>
      <c r="S32" s="211"/>
      <c r="T32" s="211"/>
      <c r="U32" s="211"/>
      <c r="V32" s="211"/>
    </row>
    <row r="33" spans="1:22" ht="26.25" customHeight="1" x14ac:dyDescent="0.25">
      <c r="A33" s="98"/>
      <c r="B33" s="98"/>
      <c r="C33" s="99"/>
      <c r="D33" s="99"/>
      <c r="E33" s="99"/>
      <c r="F33" s="97"/>
      <c r="G33" s="99"/>
      <c r="H33" s="208"/>
      <c r="I33" s="48"/>
      <c r="J33" s="48"/>
      <c r="K33" s="47"/>
      <c r="L33" s="47"/>
      <c r="M33" s="99"/>
      <c r="N33" s="99"/>
      <c r="O33" s="48"/>
      <c r="P33" s="209"/>
      <c r="Q33" s="209"/>
      <c r="R33" s="210"/>
      <c r="S33" s="211"/>
      <c r="T33" s="211"/>
      <c r="U33" s="211"/>
      <c r="V33" s="211"/>
    </row>
    <row r="34" spans="1:22" ht="26.25" customHeight="1" x14ac:dyDescent="0.25">
      <c r="A34" s="98"/>
      <c r="B34" s="98"/>
      <c r="C34" s="99"/>
      <c r="D34" s="99"/>
      <c r="E34" s="99"/>
      <c r="F34" s="97"/>
      <c r="G34" s="99"/>
      <c r="H34" s="208"/>
      <c r="I34" s="48"/>
      <c r="J34" s="48"/>
      <c r="K34" s="47"/>
      <c r="L34" s="47"/>
      <c r="M34" s="99"/>
      <c r="N34" s="99"/>
      <c r="O34" s="48"/>
      <c r="P34" s="209"/>
      <c r="Q34" s="209"/>
      <c r="R34" s="210"/>
      <c r="S34" s="211"/>
      <c r="T34" s="211"/>
      <c r="U34" s="211"/>
      <c r="V34" s="211"/>
    </row>
    <row r="35" spans="1:22" ht="26.25" customHeight="1" x14ac:dyDescent="0.25">
      <c r="A35" s="98"/>
      <c r="B35" s="98"/>
      <c r="C35" s="99"/>
      <c r="D35" s="99"/>
      <c r="E35" s="99"/>
      <c r="F35" s="97"/>
      <c r="G35" s="97"/>
      <c r="H35" s="208"/>
      <c r="I35" s="98"/>
      <c r="J35" s="98"/>
      <c r="K35" s="100"/>
      <c r="L35" s="100"/>
      <c r="M35" s="97"/>
      <c r="N35" s="97"/>
      <c r="O35" s="98"/>
    </row>
    <row r="36" spans="1:22" ht="26.25" customHeight="1" x14ac:dyDescent="0.25">
      <c r="C36" s="212"/>
      <c r="D36" s="212"/>
      <c r="E36" s="212"/>
    </row>
  </sheetData>
  <sheetProtection formatCells="0" formatColumns="0" formatRows="0" insertRows="0" insertHyperlinks="0" deleteColumns="0" deleteRows="0" sort="0" autoFilter="0" pivotTables="0"/>
  <mergeCells count="10">
    <mergeCell ref="D8:V8"/>
    <mergeCell ref="D27:E27"/>
    <mergeCell ref="M27:P28"/>
    <mergeCell ref="D28:E28"/>
    <mergeCell ref="D2:R3"/>
    <mergeCell ref="S2:V3"/>
    <mergeCell ref="D4:R5"/>
    <mergeCell ref="S4:V5"/>
    <mergeCell ref="D6:R7"/>
    <mergeCell ref="S6:V7"/>
  </mergeCells>
  <dataValidations count="11">
    <dataValidation type="list" allowBlank="1" showInputMessage="1" showErrorMessage="1" sqref="I11:I22">
      <formula1>INDIRECT($H11)</formula1>
    </dataValidation>
    <dataValidation type="list" allowBlank="1" showInputMessage="1" showErrorMessage="1" sqref="G11:G22">
      <formula1>INDIRECT($F11)</formula1>
    </dataValidation>
    <dataValidation type="list" allowBlank="1" showInputMessage="1" showErrorMessage="1" sqref="E11:E22">
      <formula1>INDIRECT($D11)</formula1>
    </dataValidation>
    <dataValidation type="date" allowBlank="1" showInputMessage="1" showErrorMessage="1" errorTitle="Whoops" error="For this template to work correctly, your Due Date needs to be greater than or equal to the Start Date." sqref="Q11:Q22">
      <formula1>P11</formula1>
      <formula2>43830</formula2>
    </dataValidation>
    <dataValidation type="list" allowBlank="1" showInputMessage="1" showErrorMessage="1" sqref="R11:R22">
      <formula1>fuente</formula1>
    </dataValidation>
    <dataValidation allowBlank="1" showInputMessage="1" showErrorMessage="1" prompt="Primero seleccione los planes de la fila 10 y posteriormente de clic en la celda donde se insertará" sqref="J11:K11"/>
    <dataValidation type="date" allowBlank="1" showInputMessage="1" showErrorMessage="1" prompt="dd/mm/aaaa" sqref="P11">
      <formula1>43466</formula1>
      <formula2>43830</formula2>
    </dataValidation>
    <dataValidation type="date" allowBlank="1" showInputMessage="1" showErrorMessage="1" sqref="P12:P22">
      <formula1>43466</formula1>
      <formula2>43830</formula2>
    </dataValidation>
    <dataValidation type="list" allowBlank="1" showInputMessage="1" showErrorMessage="1" sqref="D11:D22">
      <formula1>perspectiva</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O11:O22">
      <formula1>"SI,NO"</formula1>
    </dataValidation>
    <dataValidation type="decimal" allowBlank="1" showInputMessage="1" showErrorMessage="1" sqref="N11:N22 U11:U22">
      <formula1>0</formula1>
      <formula2>1</formula2>
    </dataValidation>
  </dataValidations>
  <printOptions horizontalCentered="1"/>
  <pageMargins left="0.19685039370078741" right="0.19685039370078741" top="0.35433070866141736" bottom="0.74803149606299213" header="0.31496062992125984" footer="0.11811023622047245"/>
  <pageSetup paperSize="122" scale="26" fitToHeight="2" orientation="landscape" horizontalDpi="300" verticalDpi="300" r:id="rId1"/>
  <headerFooter>
    <oddFooter xml:space="preserve">&amp;L&amp;G&amp;C&amp;G&amp;RPágina &amp;P de &amp;N       </oddFooter>
  </headerFooter>
  <drawing r:id="rId2"/>
  <legacyDrawing r:id="rId3"/>
  <legacyDrawingHF r:id="rId4"/>
  <controls>
    <mc:AlternateContent xmlns:mc="http://schemas.openxmlformats.org/markup-compatibility/2006">
      <mc:Choice Requires="x14">
        <control shapeId="11265" r:id="rId5" name="ListBox1">
          <controlPr autoLine="0" listFillRange="PL1:PL12" r:id="rId6">
            <anchor moveWithCells="1">
              <from>
                <xdr:col>10</xdr:col>
                <xdr:colOff>95250</xdr:colOff>
                <xdr:row>9</xdr:row>
                <xdr:rowOff>581025</xdr:rowOff>
              </from>
              <to>
                <xdr:col>10</xdr:col>
                <xdr:colOff>104775</xdr:colOff>
                <xdr:row>9</xdr:row>
                <xdr:rowOff>800100</xdr:rowOff>
              </to>
            </anchor>
          </controlPr>
        </control>
      </mc:Choice>
      <mc:Fallback>
        <control shapeId="11265" r:id="rId5" name="ListBox1"/>
      </mc:Fallback>
    </mc:AlternateContent>
  </controls>
  <tableParts count="1">
    <tablePart r:id="rId7"/>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5:PJ33"/>
  <sheetViews>
    <sheetView showWhiteSpace="0" view="pageBreakPreview" zoomScale="60" zoomScaleNormal="85" workbookViewId="0">
      <pane xSplit="2" ySplit="14" topLeftCell="C15" activePane="bottomRight" state="frozen"/>
      <selection pane="topRight" activeCell="C1" sqref="C1"/>
      <selection pane="bottomLeft" activeCell="A11" sqref="A11"/>
      <selection pane="bottomRight" activeCell="C12" sqref="C12:U12"/>
    </sheetView>
  </sheetViews>
  <sheetFormatPr baseColWidth="10" defaultColWidth="8.85546875" defaultRowHeight="26.25" customHeight="1" x14ac:dyDescent="0.25"/>
  <cols>
    <col min="1" max="1" width="8.85546875" style="2"/>
    <col min="2" max="2" width="20.85546875" style="2" customWidth="1"/>
    <col min="3" max="3" width="35.5703125" style="2" customWidth="1"/>
    <col min="4" max="4" width="41.28515625" style="2" customWidth="1"/>
    <col min="5" max="5" width="25.140625" style="2" hidden="1" customWidth="1"/>
    <col min="6" max="6" width="34.85546875" style="2" customWidth="1"/>
    <col min="7" max="7" width="14.140625" style="213" hidden="1" customWidth="1"/>
    <col min="8" max="8" width="50.7109375" style="1" customWidth="1"/>
    <col min="9" max="9" width="57.5703125" style="1" customWidth="1"/>
    <col min="10" max="10" width="92.140625" style="3" customWidth="1"/>
    <col min="11" max="11" width="36.28515625" style="3" customWidth="1"/>
    <col min="12" max="12" width="39" style="2" customWidth="1"/>
    <col min="13" max="13" width="22.140625" style="2" customWidth="1"/>
    <col min="14" max="14" width="17.7109375" style="1" customWidth="1"/>
    <col min="15" max="15" width="19.42578125" style="1" customWidth="1"/>
    <col min="16" max="16" width="21.7109375" style="1" customWidth="1"/>
    <col min="17" max="17" width="19.7109375" style="1" customWidth="1"/>
    <col min="18" max="18" width="32.85546875" style="4" customWidth="1"/>
    <col min="19" max="19" width="18.42578125" style="4" customWidth="1"/>
    <col min="20" max="20" width="22.42578125" style="4" customWidth="1"/>
    <col min="21" max="21" width="37.140625" style="4" customWidth="1"/>
    <col min="22" max="16384" width="8.85546875" style="2"/>
  </cols>
  <sheetData>
    <row r="5" spans="2:426" ht="22.5" customHeight="1" thickBot="1" x14ac:dyDescent="0.3">
      <c r="C5" s="1"/>
      <c r="D5" s="1"/>
      <c r="E5" s="1"/>
      <c r="F5" s="1"/>
      <c r="PJ5" s="5" t="s">
        <v>0</v>
      </c>
    </row>
    <row r="6" spans="2:426" s="6" customFormat="1" ht="15" customHeight="1" x14ac:dyDescent="0.25">
      <c r="B6" s="7"/>
      <c r="C6" s="440" t="s">
        <v>151</v>
      </c>
      <c r="D6" s="440"/>
      <c r="E6" s="440"/>
      <c r="F6" s="440"/>
      <c r="G6" s="440"/>
      <c r="H6" s="440"/>
      <c r="I6" s="440"/>
      <c r="J6" s="440"/>
      <c r="K6" s="440"/>
      <c r="L6" s="440"/>
      <c r="M6" s="440"/>
      <c r="N6" s="440"/>
      <c r="O6" s="440"/>
      <c r="P6" s="440"/>
      <c r="Q6" s="440"/>
      <c r="R6" s="456" t="s">
        <v>2</v>
      </c>
      <c r="S6" s="457"/>
      <c r="T6" s="457"/>
      <c r="U6" s="457"/>
      <c r="V6" s="9"/>
      <c r="W6" s="10"/>
      <c r="X6" s="11"/>
      <c r="Y6" s="12"/>
      <c r="Z6" s="8"/>
      <c r="AA6" s="13"/>
      <c r="AB6" s="14"/>
      <c r="AC6" s="14"/>
      <c r="AD6" s="8"/>
      <c r="AE6" s="15"/>
      <c r="AF6" s="12"/>
      <c r="AG6" s="15"/>
      <c r="AH6" s="16"/>
      <c r="AI6" s="17"/>
      <c r="AJ6" s="17"/>
      <c r="AK6" s="8"/>
      <c r="AL6" s="12"/>
      <c r="AM6" s="12"/>
      <c r="AN6" s="12"/>
      <c r="AO6" s="12"/>
      <c r="AP6" s="12"/>
      <c r="AQ6" s="12"/>
      <c r="AR6" s="8"/>
      <c r="AS6" s="15"/>
      <c r="AT6" s="12"/>
      <c r="AU6" s="15"/>
      <c r="AV6" s="12"/>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PJ6" s="5" t="s">
        <v>3</v>
      </c>
    </row>
    <row r="7" spans="2:426" s="6" customFormat="1" ht="21.75" customHeight="1" x14ac:dyDescent="0.25">
      <c r="B7" s="18"/>
      <c r="C7" s="440"/>
      <c r="D7" s="440"/>
      <c r="E7" s="440"/>
      <c r="F7" s="440"/>
      <c r="G7" s="440"/>
      <c r="H7" s="440"/>
      <c r="I7" s="440"/>
      <c r="J7" s="440"/>
      <c r="K7" s="440"/>
      <c r="L7" s="440"/>
      <c r="M7" s="440"/>
      <c r="N7" s="440"/>
      <c r="O7" s="440"/>
      <c r="P7" s="440"/>
      <c r="Q7" s="440"/>
      <c r="R7" s="458"/>
      <c r="S7" s="459"/>
      <c r="T7" s="459"/>
      <c r="U7" s="459"/>
      <c r="V7" s="9"/>
      <c r="W7" s="10"/>
      <c r="X7" s="11"/>
      <c r="Y7" s="12"/>
      <c r="Z7" s="8"/>
      <c r="AA7" s="13"/>
      <c r="AB7" s="14"/>
      <c r="AC7" s="14"/>
      <c r="AD7" s="8"/>
      <c r="AE7" s="15"/>
      <c r="AF7" s="12"/>
      <c r="AG7" s="15"/>
      <c r="AH7" s="16"/>
      <c r="AI7" s="17"/>
      <c r="AJ7" s="17"/>
      <c r="AK7" s="8"/>
      <c r="AL7" s="12"/>
      <c r="AM7" s="12"/>
      <c r="AN7" s="12"/>
      <c r="AO7" s="12"/>
      <c r="AP7" s="12"/>
      <c r="AQ7" s="12"/>
      <c r="AR7" s="8"/>
      <c r="AS7" s="15"/>
      <c r="AT7" s="12"/>
      <c r="AU7" s="15"/>
      <c r="AV7" s="12"/>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PJ7" s="5" t="s">
        <v>4</v>
      </c>
    </row>
    <row r="8" spans="2:426" s="6" customFormat="1" ht="22.5" customHeight="1" x14ac:dyDescent="0.25">
      <c r="B8" s="18"/>
      <c r="C8" s="440" t="s">
        <v>5</v>
      </c>
      <c r="D8" s="440"/>
      <c r="E8" s="440"/>
      <c r="F8" s="440"/>
      <c r="G8" s="440"/>
      <c r="H8" s="440"/>
      <c r="I8" s="440"/>
      <c r="J8" s="440"/>
      <c r="K8" s="440"/>
      <c r="L8" s="440"/>
      <c r="M8" s="440"/>
      <c r="N8" s="440"/>
      <c r="O8" s="440"/>
      <c r="P8" s="440"/>
      <c r="Q8" s="440"/>
      <c r="R8" s="460" t="s">
        <v>6</v>
      </c>
      <c r="S8" s="461"/>
      <c r="T8" s="461"/>
      <c r="U8" s="461"/>
      <c r="V8" s="9"/>
      <c r="W8" s="10"/>
      <c r="X8" s="11"/>
      <c r="Y8" s="12"/>
      <c r="Z8" s="8"/>
      <c r="AA8" s="13"/>
      <c r="AB8" s="13"/>
      <c r="AC8" s="13"/>
      <c r="AI8" s="17"/>
      <c r="AJ8" s="17"/>
      <c r="AK8" s="8"/>
      <c r="AL8" s="12"/>
      <c r="AM8" s="12"/>
      <c r="AN8" s="12"/>
      <c r="AO8" s="12"/>
      <c r="AP8" s="12"/>
      <c r="AQ8" s="12"/>
      <c r="AR8" s="8"/>
      <c r="AS8" s="15"/>
      <c r="AT8" s="12"/>
      <c r="AU8" s="15"/>
      <c r="AV8" s="12"/>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PJ8" s="5" t="s">
        <v>7</v>
      </c>
    </row>
    <row r="9" spans="2:426" s="6" customFormat="1" ht="12.75" customHeight="1" x14ac:dyDescent="0.25">
      <c r="B9" s="18"/>
      <c r="C9" s="440"/>
      <c r="D9" s="440"/>
      <c r="E9" s="440"/>
      <c r="F9" s="440"/>
      <c r="G9" s="440"/>
      <c r="H9" s="440"/>
      <c r="I9" s="440"/>
      <c r="J9" s="440"/>
      <c r="K9" s="440"/>
      <c r="L9" s="440"/>
      <c r="M9" s="440"/>
      <c r="N9" s="440"/>
      <c r="O9" s="440"/>
      <c r="P9" s="440"/>
      <c r="Q9" s="440"/>
      <c r="R9" s="460"/>
      <c r="S9" s="461"/>
      <c r="T9" s="461"/>
      <c r="U9" s="461"/>
      <c r="V9" s="9"/>
      <c r="W9" s="10"/>
      <c r="X9" s="11"/>
      <c r="Y9" s="12"/>
      <c r="Z9" s="8"/>
      <c r="AA9" s="13"/>
      <c r="AB9" s="8"/>
      <c r="AC9" s="13"/>
      <c r="AI9" s="17"/>
      <c r="AJ9" s="17"/>
      <c r="AK9" s="8"/>
      <c r="AL9" s="12"/>
      <c r="AM9" s="12"/>
      <c r="AN9" s="12"/>
      <c r="AO9" s="12"/>
      <c r="AP9" s="12"/>
      <c r="AQ9" s="12"/>
      <c r="AR9" s="8"/>
      <c r="AS9" s="15"/>
      <c r="AT9" s="12"/>
      <c r="AU9" s="15"/>
      <c r="AV9" s="12"/>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PJ9" s="5" t="s">
        <v>8</v>
      </c>
    </row>
    <row r="10" spans="2:426" s="6" customFormat="1" ht="21.75" customHeight="1" x14ac:dyDescent="0.25">
      <c r="B10" s="18"/>
      <c r="C10" s="440" t="s">
        <v>9</v>
      </c>
      <c r="D10" s="440"/>
      <c r="E10" s="440"/>
      <c r="F10" s="440"/>
      <c r="G10" s="440"/>
      <c r="H10" s="440"/>
      <c r="I10" s="440"/>
      <c r="J10" s="440"/>
      <c r="K10" s="440"/>
      <c r="L10" s="440"/>
      <c r="M10" s="440"/>
      <c r="N10" s="440"/>
      <c r="O10" s="440"/>
      <c r="P10" s="440"/>
      <c r="Q10" s="440"/>
      <c r="R10" s="462" t="s">
        <v>10</v>
      </c>
      <c r="S10" s="463"/>
      <c r="T10" s="463"/>
      <c r="U10" s="463"/>
      <c r="V10" s="9"/>
      <c r="W10" s="10"/>
      <c r="X10" s="11"/>
      <c r="Y10" s="12"/>
      <c r="Z10" s="8"/>
      <c r="AA10" s="13"/>
      <c r="AB10" s="8"/>
      <c r="AC10" s="8"/>
      <c r="AI10" s="17"/>
      <c r="AJ10" s="17"/>
      <c r="AK10" s="8"/>
      <c r="AL10" s="12"/>
      <c r="AM10" s="12"/>
      <c r="AN10" s="12"/>
      <c r="AO10" s="12"/>
      <c r="AP10" s="12"/>
      <c r="AQ10" s="12"/>
      <c r="AR10" s="8"/>
      <c r="AS10" s="8"/>
      <c r="AT10" s="8"/>
      <c r="AU10" s="15"/>
      <c r="AV10" s="12"/>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PJ10" s="5" t="s">
        <v>11</v>
      </c>
    </row>
    <row r="11" spans="2:426" s="6" customFormat="1" ht="21.75" customHeight="1" x14ac:dyDescent="0.25">
      <c r="B11" s="18"/>
      <c r="C11" s="440"/>
      <c r="D11" s="440"/>
      <c r="E11" s="440"/>
      <c r="F11" s="440"/>
      <c r="G11" s="440"/>
      <c r="H11" s="440"/>
      <c r="I11" s="440"/>
      <c r="J11" s="440"/>
      <c r="K11" s="440"/>
      <c r="L11" s="440"/>
      <c r="M11" s="440"/>
      <c r="N11" s="440"/>
      <c r="O11" s="440"/>
      <c r="P11" s="440"/>
      <c r="Q11" s="440"/>
      <c r="R11" s="464"/>
      <c r="S11" s="465"/>
      <c r="T11" s="465"/>
      <c r="U11" s="465"/>
      <c r="V11" s="8"/>
      <c r="W11" s="8"/>
      <c r="X11" s="8"/>
      <c r="Y11" s="8"/>
      <c r="Z11" s="8"/>
      <c r="AA11" s="13"/>
      <c r="AB11" s="8"/>
      <c r="AC11" s="8"/>
      <c r="AI11" s="17"/>
      <c r="AJ11" s="17"/>
      <c r="AK11" s="8"/>
      <c r="AL11" s="12"/>
      <c r="AM11" s="12"/>
      <c r="AN11" s="12"/>
      <c r="AO11" s="12"/>
      <c r="AP11" s="12"/>
      <c r="AQ11" s="12"/>
      <c r="AR11" s="8"/>
      <c r="AS11" s="8"/>
      <c r="AT11" s="8"/>
      <c r="AU11" s="15"/>
      <c r="AV11" s="12"/>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PJ11" s="5" t="s">
        <v>12</v>
      </c>
    </row>
    <row r="12" spans="2:426" s="6" customFormat="1" ht="24.75" customHeight="1" x14ac:dyDescent="0.25">
      <c r="B12" s="19" t="s">
        <v>13</v>
      </c>
      <c r="C12" s="512" t="s">
        <v>267</v>
      </c>
      <c r="D12" s="513"/>
      <c r="E12" s="513"/>
      <c r="F12" s="513"/>
      <c r="G12" s="513"/>
      <c r="H12" s="513"/>
      <c r="I12" s="513"/>
      <c r="J12" s="513"/>
      <c r="K12" s="513"/>
      <c r="L12" s="513"/>
      <c r="M12" s="513"/>
      <c r="N12" s="513"/>
      <c r="O12" s="513"/>
      <c r="P12" s="513"/>
      <c r="Q12" s="513"/>
      <c r="R12" s="513"/>
      <c r="S12" s="513"/>
      <c r="T12" s="513"/>
      <c r="U12" s="513"/>
      <c r="V12" s="8"/>
      <c r="W12" s="8"/>
      <c r="X12" s="8"/>
      <c r="Y12" s="8"/>
      <c r="Z12" s="8"/>
      <c r="AA12" s="13"/>
      <c r="AB12" s="8"/>
      <c r="AC12" s="8"/>
      <c r="AI12" s="17"/>
      <c r="AJ12" s="17"/>
      <c r="AK12" s="8"/>
      <c r="AL12" s="12"/>
      <c r="AM12" s="12"/>
      <c r="AN12" s="12"/>
      <c r="AO12" s="12"/>
      <c r="AP12" s="12"/>
      <c r="AQ12" s="12"/>
      <c r="AR12" s="8"/>
      <c r="AS12" s="8"/>
      <c r="AT12" s="8"/>
      <c r="AU12" s="15"/>
      <c r="AV12" s="12"/>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PJ12" s="5" t="s">
        <v>14</v>
      </c>
    </row>
    <row r="13" spans="2:426" ht="60.75" customHeight="1" x14ac:dyDescent="0.25">
      <c r="PJ13" s="5" t="s">
        <v>15</v>
      </c>
    </row>
    <row r="14" spans="2:426" ht="139.5" customHeight="1" x14ac:dyDescent="0.25">
      <c r="B14" s="20" t="s">
        <v>16</v>
      </c>
      <c r="C14" s="21" t="s">
        <v>17</v>
      </c>
      <c r="D14" s="21" t="s">
        <v>18</v>
      </c>
      <c r="E14" s="21" t="s">
        <v>264</v>
      </c>
      <c r="F14" s="21" t="s">
        <v>19</v>
      </c>
      <c r="G14" s="21" t="s">
        <v>265</v>
      </c>
      <c r="H14" s="21" t="s">
        <v>20</v>
      </c>
      <c r="I14" s="21" t="s">
        <v>21</v>
      </c>
      <c r="J14" s="22" t="s">
        <v>22</v>
      </c>
      <c r="K14" s="21" t="s">
        <v>23</v>
      </c>
      <c r="L14" s="21" t="s">
        <v>24</v>
      </c>
      <c r="M14" s="21" t="s">
        <v>25</v>
      </c>
      <c r="N14" s="21" t="s">
        <v>26</v>
      </c>
      <c r="O14" s="21" t="s">
        <v>27</v>
      </c>
      <c r="P14" s="21" t="s">
        <v>28</v>
      </c>
      <c r="Q14" s="23" t="s">
        <v>29</v>
      </c>
      <c r="R14" s="23" t="s">
        <v>30</v>
      </c>
      <c r="S14" s="21" t="s">
        <v>31</v>
      </c>
      <c r="T14" s="21" t="s">
        <v>32</v>
      </c>
      <c r="U14" s="21" t="s">
        <v>33</v>
      </c>
      <c r="PJ14" s="5" t="s">
        <v>35</v>
      </c>
    </row>
    <row r="15" spans="2:426" s="227" customFormat="1" ht="203.25" customHeight="1" x14ac:dyDescent="0.35">
      <c r="B15" s="215">
        <v>1</v>
      </c>
      <c r="C15" s="216" t="s">
        <v>36</v>
      </c>
      <c r="D15" s="217" t="s">
        <v>99</v>
      </c>
      <c r="E15" s="218" t="str">
        <f>VLOOKUP(OTIC!D15,[7]CONS!$J$3:$K$12,2,0)</f>
        <v>OBJ_3</v>
      </c>
      <c r="F15" s="219" t="s">
        <v>38</v>
      </c>
      <c r="G15" s="220" t="str">
        <f t="shared" ref="G15:G17" si="0">IF(AND(E15="OBJ_2",F15="GESTIÓN DEL CONOCIMIENTO"),E15&amp;"GESTCO",E15&amp;MID(F15,1,4))</f>
        <v>OBJ_3GEST</v>
      </c>
      <c r="H15" s="217" t="s">
        <v>86</v>
      </c>
      <c r="I15" s="217" t="s">
        <v>140</v>
      </c>
      <c r="J15" s="217" t="s">
        <v>141</v>
      </c>
      <c r="K15" s="217" t="s">
        <v>142</v>
      </c>
      <c r="L15" s="217" t="s">
        <v>143</v>
      </c>
      <c r="M15" s="221">
        <v>0.5</v>
      </c>
      <c r="N15" s="222" t="s">
        <v>51</v>
      </c>
      <c r="O15" s="223">
        <v>43493</v>
      </c>
      <c r="P15" s="224">
        <v>43830</v>
      </c>
      <c r="Q15" s="225" t="s">
        <v>43</v>
      </c>
      <c r="R15" s="226" t="s">
        <v>144</v>
      </c>
      <c r="S15" s="217" t="s">
        <v>145</v>
      </c>
      <c r="T15" s="221"/>
      <c r="U15" s="217"/>
      <c r="PJ15" s="228" t="s">
        <v>46</v>
      </c>
    </row>
    <row r="16" spans="2:426" s="229" customFormat="1" ht="203.25" customHeight="1" x14ac:dyDescent="0.35">
      <c r="B16" s="215">
        <v>2</v>
      </c>
      <c r="C16" s="216" t="s">
        <v>36</v>
      </c>
      <c r="D16" s="217" t="s">
        <v>99</v>
      </c>
      <c r="E16" s="218" t="str">
        <f>VLOOKUP(OTIC!D16,[7]CONS!$J$3:$K$12,2,0)</f>
        <v>OBJ_3</v>
      </c>
      <c r="F16" s="219" t="s">
        <v>38</v>
      </c>
      <c r="G16" s="220" t="str">
        <f t="shared" si="0"/>
        <v>OBJ_3GEST</v>
      </c>
      <c r="H16" s="217" t="s">
        <v>146</v>
      </c>
      <c r="I16" s="217" t="s">
        <v>268</v>
      </c>
      <c r="J16" s="217" t="s">
        <v>141</v>
      </c>
      <c r="K16" s="217" t="s">
        <v>147</v>
      </c>
      <c r="L16" s="217" t="s">
        <v>148</v>
      </c>
      <c r="M16" s="221">
        <v>0.45</v>
      </c>
      <c r="N16" s="222" t="s">
        <v>51</v>
      </c>
      <c r="O16" s="223">
        <v>43493</v>
      </c>
      <c r="P16" s="224">
        <v>43799</v>
      </c>
      <c r="Q16" s="225" t="s">
        <v>43</v>
      </c>
      <c r="R16" s="226" t="s">
        <v>149</v>
      </c>
      <c r="S16" s="217" t="s">
        <v>145</v>
      </c>
      <c r="T16" s="221"/>
      <c r="U16" s="217"/>
      <c r="PJ16" s="230" t="s">
        <v>53</v>
      </c>
    </row>
    <row r="17" spans="2:21" s="229" customFormat="1" ht="203.25" customHeight="1" thickBot="1" x14ac:dyDescent="0.3">
      <c r="B17" s="351">
        <v>3</v>
      </c>
      <c r="C17" s="352" t="s">
        <v>36</v>
      </c>
      <c r="D17" s="353" t="s">
        <v>37</v>
      </c>
      <c r="E17" s="354" t="str">
        <f>VLOOKUP(OTIC!D17,[7]CONS!$J$3:$K$12,2,0)</f>
        <v>OBJ_2</v>
      </c>
      <c r="F17" s="355" t="s">
        <v>72</v>
      </c>
      <c r="G17" s="356" t="str">
        <f t="shared" si="0"/>
        <v>OBJ_2INFO</v>
      </c>
      <c r="H17" s="353" t="s">
        <v>73</v>
      </c>
      <c r="I17" s="353" t="s">
        <v>74</v>
      </c>
      <c r="J17" s="353" t="s">
        <v>75</v>
      </c>
      <c r="K17" s="353" t="s">
        <v>76</v>
      </c>
      <c r="L17" s="353" t="s">
        <v>77</v>
      </c>
      <c r="M17" s="363">
        <v>0.05</v>
      </c>
      <c r="N17" s="358" t="s">
        <v>51</v>
      </c>
      <c r="O17" s="359">
        <v>43466</v>
      </c>
      <c r="P17" s="404">
        <v>43769</v>
      </c>
      <c r="Q17" s="362" t="s">
        <v>43</v>
      </c>
      <c r="R17" s="362" t="s">
        <v>150</v>
      </c>
      <c r="S17" s="353" t="s">
        <v>145</v>
      </c>
      <c r="T17" s="363"/>
      <c r="U17" s="353"/>
    </row>
    <row r="18" spans="2:21" ht="26.25" customHeight="1" thickTop="1" x14ac:dyDescent="0.25">
      <c r="B18" s="286"/>
      <c r="C18" s="396"/>
      <c r="D18" s="397"/>
      <c r="E18" s="398"/>
      <c r="F18" s="399"/>
      <c r="G18" s="287"/>
      <c r="H18" s="397"/>
      <c r="I18" s="397"/>
      <c r="J18" s="397"/>
      <c r="K18" s="397"/>
      <c r="L18" s="397"/>
      <c r="M18" s="400">
        <f>SUBTOTAL(109,Tabla19[9. 
PESO PORCENTUAL (%)
Programado Vigencia])</f>
        <v>1</v>
      </c>
      <c r="N18" s="401"/>
      <c r="O18" s="402"/>
      <c r="P18" s="288"/>
      <c r="Q18" s="288"/>
      <c r="R18" s="397"/>
      <c r="S18" s="397"/>
      <c r="T18" s="403"/>
      <c r="U18" s="397"/>
    </row>
    <row r="19" spans="2:21" ht="26.25" customHeight="1" x14ac:dyDescent="0.25">
      <c r="B19" s="29"/>
      <c r="C19" s="29"/>
      <c r="D19" s="29"/>
      <c r="F19" s="29"/>
      <c r="H19" s="30"/>
      <c r="I19" s="30"/>
      <c r="J19" s="31"/>
      <c r="K19" s="31"/>
      <c r="L19" s="29"/>
      <c r="M19" s="29"/>
      <c r="N19" s="30"/>
      <c r="O19" s="30"/>
      <c r="P19" s="30"/>
      <c r="Q19" s="30"/>
      <c r="R19" s="32"/>
      <c r="S19" s="32"/>
      <c r="T19" s="32"/>
      <c r="U19" s="32"/>
    </row>
    <row r="20" spans="2:21" ht="26.25" customHeight="1" thickBot="1" x14ac:dyDescent="0.3">
      <c r="B20" s="29"/>
      <c r="C20" s="29"/>
      <c r="D20" s="29"/>
      <c r="F20" s="29"/>
      <c r="H20" s="30"/>
      <c r="I20" s="30"/>
      <c r="J20" s="31"/>
      <c r="K20" s="31"/>
      <c r="L20" s="29"/>
      <c r="M20" s="29"/>
      <c r="N20" s="30"/>
      <c r="O20" s="30"/>
      <c r="P20" s="30"/>
      <c r="Q20" s="30"/>
      <c r="R20" s="32"/>
      <c r="S20" s="32"/>
      <c r="T20" s="32"/>
      <c r="U20" s="32"/>
    </row>
    <row r="21" spans="2:21" ht="26.25" customHeight="1" x14ac:dyDescent="0.25">
      <c r="B21" s="29"/>
      <c r="C21" s="95"/>
      <c r="D21" s="454" t="s">
        <v>209</v>
      </c>
      <c r="E21" s="454"/>
      <c r="F21" s="92"/>
      <c r="G21" s="93"/>
      <c r="H21" s="93"/>
      <c r="I21" s="94"/>
      <c r="J21" s="95"/>
      <c r="K21" s="95"/>
      <c r="L21" s="94"/>
      <c r="M21" s="454" t="s">
        <v>269</v>
      </c>
      <c r="N21" s="454"/>
      <c r="O21" s="454"/>
      <c r="P21" s="454"/>
      <c r="Q21" s="30"/>
      <c r="R21" s="32"/>
      <c r="S21" s="32"/>
      <c r="T21" s="32"/>
      <c r="U21" s="32"/>
    </row>
    <row r="22" spans="2:21" ht="23.25" x14ac:dyDescent="0.25">
      <c r="B22" s="29"/>
      <c r="C22" s="95"/>
      <c r="D22" s="455" t="s">
        <v>210</v>
      </c>
      <c r="E22" s="455"/>
      <c r="F22" s="92"/>
      <c r="G22" s="93"/>
      <c r="H22" s="93"/>
      <c r="I22" s="94"/>
      <c r="J22" s="95"/>
      <c r="K22" s="95"/>
      <c r="L22" s="94"/>
      <c r="M22" s="455" t="s">
        <v>270</v>
      </c>
      <c r="N22" s="455"/>
      <c r="O22" s="455"/>
      <c r="P22" s="455"/>
      <c r="Q22" s="30"/>
      <c r="R22" s="32"/>
      <c r="S22" s="32"/>
      <c r="T22" s="32"/>
      <c r="U22" s="32"/>
    </row>
    <row r="23" spans="2:21" ht="26.25" customHeight="1" x14ac:dyDescent="0.25">
      <c r="B23" s="29"/>
      <c r="C23" s="29"/>
      <c r="D23" s="29"/>
      <c r="F23" s="29"/>
      <c r="H23" s="30"/>
      <c r="I23" s="30"/>
      <c r="J23" s="31"/>
      <c r="K23" s="31"/>
      <c r="L23" s="29"/>
      <c r="M23" s="29"/>
      <c r="N23" s="30"/>
      <c r="O23" s="30"/>
      <c r="P23" s="30"/>
      <c r="Q23" s="30"/>
      <c r="R23" s="32"/>
      <c r="S23" s="32"/>
      <c r="T23" s="32"/>
      <c r="U23" s="32"/>
    </row>
    <row r="24" spans="2:21" ht="26.25" customHeight="1" x14ac:dyDescent="0.25">
      <c r="B24" s="29"/>
      <c r="C24" s="29"/>
      <c r="D24" s="29"/>
      <c r="F24" s="29"/>
      <c r="H24" s="30"/>
      <c r="I24" s="30"/>
      <c r="J24" s="31"/>
      <c r="K24" s="31"/>
      <c r="L24" s="29"/>
      <c r="M24" s="29"/>
      <c r="N24" s="30"/>
      <c r="O24" s="30"/>
      <c r="P24" s="30"/>
      <c r="Q24" s="30"/>
      <c r="R24" s="32"/>
      <c r="S24" s="32"/>
      <c r="T24" s="32"/>
      <c r="U24" s="32"/>
    </row>
    <row r="25" spans="2:21" ht="26.25" customHeight="1" x14ac:dyDescent="0.25">
      <c r="B25" s="29"/>
      <c r="C25" s="29"/>
      <c r="D25" s="29"/>
      <c r="F25" s="29"/>
      <c r="H25" s="30"/>
      <c r="I25" s="30"/>
      <c r="J25" s="31"/>
      <c r="K25" s="31"/>
      <c r="L25" s="29"/>
      <c r="M25" s="29"/>
      <c r="N25" s="30"/>
      <c r="O25" s="30"/>
      <c r="P25" s="30"/>
      <c r="Q25" s="30"/>
      <c r="R25" s="32"/>
      <c r="S25" s="32"/>
      <c r="T25" s="32"/>
      <c r="U25" s="32"/>
    </row>
    <row r="26" spans="2:21" ht="26.25" customHeight="1" x14ac:dyDescent="0.25">
      <c r="B26" s="29"/>
      <c r="C26" s="29"/>
      <c r="D26" s="29"/>
      <c r="F26" s="29"/>
      <c r="H26" s="30"/>
      <c r="I26" s="30"/>
      <c r="J26" s="31"/>
      <c r="K26" s="31"/>
      <c r="L26" s="29"/>
      <c r="M26" s="29"/>
      <c r="N26" s="30"/>
      <c r="O26" s="30"/>
      <c r="P26" s="30"/>
      <c r="Q26" s="30"/>
      <c r="R26" s="32"/>
      <c r="S26" s="32"/>
      <c r="T26" s="32"/>
      <c r="U26" s="32"/>
    </row>
    <row r="27" spans="2:21" ht="26.25" customHeight="1" x14ac:dyDescent="0.25">
      <c r="B27" s="29"/>
      <c r="C27" s="29"/>
      <c r="D27" s="29"/>
      <c r="F27" s="29"/>
      <c r="H27" s="30"/>
      <c r="I27" s="30"/>
      <c r="J27" s="31"/>
      <c r="K27" s="31"/>
      <c r="L27" s="29"/>
      <c r="M27" s="29"/>
      <c r="N27" s="30"/>
      <c r="O27" s="30"/>
      <c r="P27" s="30"/>
      <c r="Q27" s="30"/>
      <c r="R27" s="32"/>
      <c r="S27" s="32"/>
      <c r="T27" s="32"/>
      <c r="U27" s="32"/>
    </row>
    <row r="28" spans="2:21" ht="26.25" customHeight="1" x14ac:dyDescent="0.25">
      <c r="B28" s="29"/>
      <c r="C28" s="29"/>
      <c r="D28" s="29"/>
      <c r="F28" s="29"/>
      <c r="H28" s="30"/>
      <c r="I28" s="30"/>
      <c r="J28" s="31"/>
      <c r="K28" s="31"/>
      <c r="L28" s="29"/>
      <c r="M28" s="29"/>
      <c r="N28" s="30"/>
      <c r="O28" s="30"/>
      <c r="P28" s="30"/>
      <c r="Q28" s="30"/>
      <c r="R28" s="32"/>
      <c r="S28" s="32"/>
      <c r="T28" s="32"/>
      <c r="U28" s="32"/>
    </row>
    <row r="29" spans="2:21" ht="26.25" customHeight="1" x14ac:dyDescent="0.25">
      <c r="B29" s="29"/>
      <c r="C29" s="29"/>
      <c r="D29" s="29"/>
      <c r="F29" s="29"/>
      <c r="H29" s="30"/>
      <c r="I29" s="30"/>
      <c r="J29" s="31"/>
      <c r="K29" s="31"/>
      <c r="L29" s="29"/>
      <c r="M29" s="29"/>
      <c r="N29" s="30"/>
      <c r="O29" s="30"/>
      <c r="P29" s="30"/>
      <c r="Q29" s="30"/>
      <c r="R29" s="32"/>
      <c r="S29" s="32"/>
      <c r="T29" s="32"/>
      <c r="U29" s="32"/>
    </row>
    <row r="30" spans="2:21" ht="26.25" customHeight="1" x14ac:dyDescent="0.25">
      <c r="B30" s="29"/>
      <c r="C30" s="29"/>
      <c r="D30" s="29"/>
      <c r="F30" s="29"/>
      <c r="H30" s="30"/>
      <c r="I30" s="30"/>
      <c r="J30" s="31"/>
      <c r="K30" s="31"/>
      <c r="L30" s="29"/>
      <c r="M30" s="29"/>
      <c r="N30" s="30"/>
      <c r="O30" s="30"/>
      <c r="P30" s="30"/>
      <c r="Q30" s="30"/>
      <c r="R30" s="32"/>
      <c r="S30" s="32"/>
      <c r="T30" s="32"/>
      <c r="U30" s="32"/>
    </row>
    <row r="31" spans="2:21" ht="26.25" customHeight="1" x14ac:dyDescent="0.25">
      <c r="B31" s="29"/>
      <c r="C31" s="29"/>
      <c r="D31" s="29"/>
      <c r="F31" s="29"/>
      <c r="H31" s="30"/>
      <c r="I31" s="30"/>
      <c r="J31" s="31"/>
      <c r="K31" s="31"/>
      <c r="L31" s="29"/>
      <c r="M31" s="29"/>
      <c r="N31" s="30"/>
      <c r="O31" s="30"/>
      <c r="P31" s="30"/>
      <c r="Q31" s="30"/>
      <c r="R31" s="32"/>
      <c r="S31" s="32"/>
      <c r="T31" s="32"/>
      <c r="U31" s="32"/>
    </row>
    <row r="32" spans="2:21" ht="26.25" customHeight="1" x14ac:dyDescent="0.25">
      <c r="B32" s="29" t="s">
        <v>129</v>
      </c>
      <c r="C32" s="29" t="s">
        <v>129</v>
      </c>
      <c r="D32" s="29" t="s">
        <v>129</v>
      </c>
      <c r="F32" s="2" t="s">
        <v>129</v>
      </c>
      <c r="H32" s="1" t="s">
        <v>129</v>
      </c>
      <c r="I32" s="1" t="s">
        <v>129</v>
      </c>
      <c r="J32" s="3" t="s">
        <v>129</v>
      </c>
      <c r="K32" s="3" t="s">
        <v>129</v>
      </c>
      <c r="L32" s="2" t="s">
        <v>129</v>
      </c>
      <c r="M32" s="2" t="s">
        <v>129</v>
      </c>
      <c r="N32" s="1" t="s">
        <v>129</v>
      </c>
      <c r="O32" s="1" t="s">
        <v>129</v>
      </c>
      <c r="P32" s="1" t="s">
        <v>129</v>
      </c>
      <c r="Q32" s="1" t="s">
        <v>129</v>
      </c>
      <c r="R32" s="4" t="s">
        <v>129</v>
      </c>
      <c r="S32" s="4" t="s">
        <v>129</v>
      </c>
      <c r="T32" s="4" t="s">
        <v>129</v>
      </c>
      <c r="U32" s="4" t="s">
        <v>129</v>
      </c>
    </row>
    <row r="33" spans="2:4" ht="26.25" customHeight="1" x14ac:dyDescent="0.25">
      <c r="B33" s="29"/>
      <c r="C33" s="29"/>
      <c r="D33" s="29"/>
    </row>
  </sheetData>
  <sheetProtection formatCells="0" formatColumns="0" formatRows="0" insertRows="0" insertHyperlinks="0" deleteColumns="0" deleteRows="0" sort="0" autoFilter="0" pivotTables="0"/>
  <mergeCells count="11">
    <mergeCell ref="C6:Q7"/>
    <mergeCell ref="R6:U7"/>
    <mergeCell ref="C8:Q9"/>
    <mergeCell ref="R8:U9"/>
    <mergeCell ref="C10:Q11"/>
    <mergeCell ref="R10:U11"/>
    <mergeCell ref="C12:U12"/>
    <mergeCell ref="D21:E21"/>
    <mergeCell ref="M21:P21"/>
    <mergeCell ref="D22:E22"/>
    <mergeCell ref="M22:P22"/>
  </mergeCells>
  <dataValidations count="11">
    <dataValidation type="list" allowBlank="1" showInputMessage="1" showErrorMessage="1" sqref="H15:H17">
      <formula1>INDIRECT($G15)</formula1>
    </dataValidation>
    <dataValidation type="list" allowBlank="1" showInputMessage="1" showErrorMessage="1" sqref="F15:F17">
      <formula1>INDIRECT($E15)</formula1>
    </dataValidation>
    <dataValidation type="list" allowBlank="1" showInputMessage="1" showErrorMessage="1" sqref="D15:D17">
      <formula1>INDIRECT($C15)</formula1>
    </dataValidation>
    <dataValidation type="date" allowBlank="1" showInputMessage="1" showErrorMessage="1" errorTitle="Whoops" error="For this template to work correctly, your Due Date needs to be greater than or equal to the Start Date." sqref="P15:P17">
      <formula1>O15</formula1>
      <formula2>43830</formula2>
    </dataValidation>
    <dataValidation type="list" allowBlank="1" showInputMessage="1" showErrorMessage="1" sqref="Q15:Q17">
      <formula1>fuente</formula1>
    </dataValidation>
    <dataValidation type="date" allowBlank="1" showInputMessage="1" showErrorMessage="1" sqref="O17">
      <formula1>43466</formula1>
      <formula2>43830</formula2>
    </dataValidation>
    <dataValidation type="list" allowBlank="1" showInputMessage="1" showErrorMessage="1" sqref="C15:C17">
      <formula1>perspectiva</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N15:N17">
      <formula1>"SI,NO"</formula1>
    </dataValidation>
    <dataValidation type="decimal" allowBlank="1" showInputMessage="1" showErrorMessage="1" sqref="T15:T17 M15:M17">
      <formula1>0</formula1>
      <formula2>1</formula2>
    </dataValidation>
    <dataValidation allowBlank="1" showInputMessage="1" showErrorMessage="1" prompt="Primero seleccione los planes de la fila 10 y posteriormente de clic en la celda donde se insertará" sqref="I15:J15 I16"/>
    <dataValidation type="date" allowBlank="1" showInputMessage="1" showErrorMessage="1" prompt="dd/mm/aaaa" sqref="O15:O16">
      <formula1>43466</formula1>
      <formula2>43830</formula2>
    </dataValidation>
  </dataValidations>
  <printOptions horizontalCentered="1"/>
  <pageMargins left="0.19685039370078741" right="0.19685039370078741" top="0.35433070866141736" bottom="0.74803149606299213" header="0.31496062992125984" footer="0.11811023622047245"/>
  <pageSetup paperSize="5" scale="27" fitToHeight="0" orientation="landscape" horizontalDpi="300" verticalDpi="300" r:id="rId1"/>
  <headerFooter>
    <oddFooter xml:space="preserve">&amp;L&amp;G&amp;C&amp;G&amp;RPágina &amp;P de &amp;N       </oddFooter>
  </headerFooter>
  <colBreaks count="1" manualBreakCount="1">
    <brk id="21" max="1048575" man="1"/>
  </colBreaks>
  <drawing r:id="rId2"/>
  <legacyDrawing r:id="rId3"/>
  <legacyDrawingHF r:id="rId4"/>
  <controls>
    <mc:AlternateContent xmlns:mc="http://schemas.openxmlformats.org/markup-compatibility/2006">
      <mc:Choice Requires="x14">
        <control shapeId="12289" r:id="rId5" name="ListBox1">
          <controlPr autoLine="0" listFillRange="PJ5:PJ16" r:id="rId6">
            <anchor moveWithCells="1">
              <from>
                <xdr:col>9</xdr:col>
                <xdr:colOff>0</xdr:colOff>
                <xdr:row>13</xdr:row>
                <xdr:rowOff>476250</xdr:rowOff>
              </from>
              <to>
                <xdr:col>9</xdr:col>
                <xdr:colOff>9525</xdr:colOff>
                <xdr:row>13</xdr:row>
                <xdr:rowOff>685800</xdr:rowOff>
              </to>
            </anchor>
          </controlPr>
        </control>
      </mc:Choice>
      <mc:Fallback>
        <control shapeId="12289" r:id="rId5" name="ListBox1"/>
      </mc:Fallback>
    </mc:AlternateContent>
  </controls>
  <tableParts count="1">
    <tablePart r:id="rId7"/>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PL56"/>
  <sheetViews>
    <sheetView showWhiteSpace="0" zoomScale="85" zoomScaleNormal="85" workbookViewId="0">
      <pane xSplit="2" ySplit="10" topLeftCell="C11" activePane="bottomRight" state="frozen"/>
      <selection pane="topRight" activeCell="C1" sqref="C1"/>
      <selection pane="bottomLeft" activeCell="A11" sqref="A11"/>
      <selection pane="bottomRight" activeCell="D8" sqref="D8:W8"/>
    </sheetView>
  </sheetViews>
  <sheetFormatPr baseColWidth="10" defaultColWidth="8.85546875" defaultRowHeight="26.25" customHeight="1" x14ac:dyDescent="0.25"/>
  <cols>
    <col min="1" max="2" width="4.42578125" style="49" customWidth="1"/>
    <col min="3" max="3" width="20.85546875" style="2" customWidth="1"/>
    <col min="4" max="4" width="35.5703125" style="2" customWidth="1"/>
    <col min="5" max="5" width="41.28515625" style="2" customWidth="1"/>
    <col min="6" max="6" width="18.42578125" style="2" hidden="1" customWidth="1"/>
    <col min="7" max="7" width="34.85546875" style="2" customWidth="1"/>
    <col min="8" max="8" width="18" style="213" hidden="1" customWidth="1"/>
    <col min="9" max="9" width="50.7109375" style="1" customWidth="1"/>
    <col min="10" max="10" width="57.5703125" style="1" customWidth="1"/>
    <col min="11" max="11" width="92.140625" style="3" customWidth="1"/>
    <col min="12" max="12" width="36.28515625" style="3" customWidth="1"/>
    <col min="13" max="13" width="39" style="2" customWidth="1"/>
    <col min="14" max="14" width="22.140625" style="2" customWidth="1"/>
    <col min="15" max="15" width="17.7109375" style="1" customWidth="1"/>
    <col min="16" max="16" width="15.140625" style="1" customWidth="1"/>
    <col min="17" max="17" width="25.85546875" style="1" customWidth="1"/>
    <col min="18" max="18" width="19.7109375" style="1" customWidth="1"/>
    <col min="19" max="19" width="32.85546875" style="4" customWidth="1"/>
    <col min="20" max="20" width="18.42578125" style="4" customWidth="1"/>
    <col min="21" max="21" width="22.42578125" style="4" customWidth="1"/>
    <col min="22" max="22" width="37.140625" style="4" customWidth="1"/>
    <col min="23" max="23" width="35.5703125" style="2" customWidth="1"/>
    <col min="24" max="16384" width="8.85546875" style="2"/>
  </cols>
  <sheetData>
    <row r="1" spans="1:428" s="50" customFormat="1" ht="26.25" customHeight="1" x14ac:dyDescent="0.25">
      <c r="A1" s="49"/>
      <c r="B1" s="49"/>
      <c r="D1" s="49"/>
      <c r="E1" s="49"/>
      <c r="F1" s="49"/>
      <c r="G1" s="49"/>
      <c r="H1" s="231"/>
      <c r="I1" s="49"/>
      <c r="J1" s="49"/>
      <c r="K1" s="51"/>
      <c r="L1" s="51"/>
      <c r="O1" s="49"/>
      <c r="P1" s="49"/>
      <c r="Q1" s="49"/>
      <c r="R1" s="49"/>
      <c r="S1" s="52"/>
      <c r="T1" s="52"/>
      <c r="U1" s="52"/>
      <c r="V1" s="52"/>
      <c r="PL1" s="53" t="s">
        <v>0</v>
      </c>
    </row>
    <row r="2" spans="1:428" s="6" customFormat="1" ht="16.5" customHeight="1" x14ac:dyDescent="0.25">
      <c r="A2" s="54"/>
      <c r="B2" s="54"/>
      <c r="C2" s="437"/>
      <c r="D2" s="440" t="s">
        <v>1</v>
      </c>
      <c r="E2" s="440"/>
      <c r="F2" s="440"/>
      <c r="G2" s="440"/>
      <c r="H2" s="440"/>
      <c r="I2" s="440"/>
      <c r="J2" s="440"/>
      <c r="K2" s="440"/>
      <c r="L2" s="440"/>
      <c r="M2" s="440"/>
      <c r="N2" s="440"/>
      <c r="O2" s="440"/>
      <c r="P2" s="440"/>
      <c r="Q2" s="440"/>
      <c r="R2" s="440"/>
      <c r="S2" s="440"/>
      <c r="T2" s="440" t="s">
        <v>2</v>
      </c>
      <c r="U2" s="440"/>
      <c r="V2" s="440"/>
      <c r="W2" s="440"/>
      <c r="X2" s="9"/>
      <c r="Y2" s="10"/>
      <c r="AD2" s="14"/>
      <c r="AE2" s="14"/>
      <c r="AF2" s="8"/>
      <c r="AG2" s="15"/>
      <c r="AH2" s="12"/>
      <c r="AI2" s="15"/>
      <c r="AJ2" s="16"/>
      <c r="AK2" s="17"/>
      <c r="AL2" s="17"/>
      <c r="AM2" s="8"/>
      <c r="AN2" s="12"/>
      <c r="AO2" s="12"/>
      <c r="AP2" s="12"/>
      <c r="AQ2" s="12"/>
      <c r="AR2" s="12"/>
      <c r="AS2" s="12"/>
      <c r="AT2" s="8"/>
      <c r="AU2" s="15"/>
      <c r="AV2" s="12"/>
      <c r="AW2" s="15"/>
      <c r="AX2" s="12"/>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PL2" s="5" t="s">
        <v>3</v>
      </c>
    </row>
    <row r="3" spans="1:428" s="6" customFormat="1" ht="36.75" customHeight="1" x14ac:dyDescent="0.25">
      <c r="A3" s="54"/>
      <c r="B3" s="54"/>
      <c r="C3" s="438"/>
      <c r="D3" s="440"/>
      <c r="E3" s="440"/>
      <c r="F3" s="440"/>
      <c r="G3" s="440"/>
      <c r="H3" s="440"/>
      <c r="I3" s="440"/>
      <c r="J3" s="440"/>
      <c r="K3" s="440"/>
      <c r="L3" s="440"/>
      <c r="M3" s="440"/>
      <c r="N3" s="440"/>
      <c r="O3" s="440"/>
      <c r="P3" s="440"/>
      <c r="Q3" s="440"/>
      <c r="R3" s="440"/>
      <c r="S3" s="440"/>
      <c r="T3" s="440"/>
      <c r="U3" s="440"/>
      <c r="V3" s="440"/>
      <c r="W3" s="440"/>
      <c r="X3" s="9"/>
      <c r="Y3" s="10"/>
      <c r="AD3" s="14"/>
      <c r="AE3" s="14"/>
      <c r="AF3" s="8"/>
      <c r="AG3" s="15"/>
      <c r="AH3" s="12"/>
      <c r="AI3" s="15"/>
      <c r="AJ3" s="16"/>
      <c r="AK3" s="17"/>
      <c r="AL3" s="17"/>
      <c r="AM3" s="8"/>
      <c r="AN3" s="12"/>
      <c r="AO3" s="12"/>
      <c r="AP3" s="12"/>
      <c r="AQ3" s="12"/>
      <c r="AR3" s="12"/>
      <c r="AS3" s="12"/>
      <c r="AT3" s="8"/>
      <c r="AU3" s="15"/>
      <c r="AV3" s="12"/>
      <c r="AW3" s="15"/>
      <c r="AX3" s="12"/>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PL3" s="5" t="s">
        <v>4</v>
      </c>
    </row>
    <row r="4" spans="1:428" s="6" customFormat="1" ht="17.25" customHeight="1" x14ac:dyDescent="0.25">
      <c r="A4" s="54"/>
      <c r="B4" s="54"/>
      <c r="C4" s="438"/>
      <c r="D4" s="440" t="s">
        <v>5</v>
      </c>
      <c r="E4" s="440"/>
      <c r="F4" s="440"/>
      <c r="G4" s="440"/>
      <c r="H4" s="440"/>
      <c r="I4" s="440"/>
      <c r="J4" s="440"/>
      <c r="K4" s="440"/>
      <c r="L4" s="440"/>
      <c r="M4" s="440"/>
      <c r="N4" s="440"/>
      <c r="O4" s="440"/>
      <c r="P4" s="440"/>
      <c r="Q4" s="440"/>
      <c r="R4" s="440"/>
      <c r="S4" s="440"/>
      <c r="T4" s="441" t="s">
        <v>6</v>
      </c>
      <c r="U4" s="441"/>
      <c r="V4" s="441"/>
      <c r="W4" s="441"/>
      <c r="X4" s="9"/>
      <c r="Y4" s="10"/>
      <c r="AD4" s="13"/>
      <c r="AE4" s="13"/>
      <c r="AK4" s="17"/>
      <c r="AL4" s="17"/>
      <c r="AM4" s="8"/>
      <c r="AN4" s="12"/>
      <c r="AO4" s="12"/>
      <c r="AP4" s="12"/>
      <c r="AQ4" s="12"/>
      <c r="AR4" s="12"/>
      <c r="AS4" s="12"/>
      <c r="AT4" s="8"/>
      <c r="AU4" s="15"/>
      <c r="AV4" s="12"/>
      <c r="AW4" s="15"/>
      <c r="AX4" s="12"/>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PL4" s="5" t="s">
        <v>7</v>
      </c>
    </row>
    <row r="5" spans="1:428" s="6" customFormat="1" ht="17.25" customHeight="1" x14ac:dyDescent="0.25">
      <c r="A5" s="54"/>
      <c r="B5" s="54"/>
      <c r="C5" s="438"/>
      <c r="D5" s="440"/>
      <c r="E5" s="440"/>
      <c r="F5" s="440"/>
      <c r="G5" s="440"/>
      <c r="H5" s="440"/>
      <c r="I5" s="440"/>
      <c r="J5" s="440"/>
      <c r="K5" s="440"/>
      <c r="L5" s="440"/>
      <c r="M5" s="440"/>
      <c r="N5" s="440"/>
      <c r="O5" s="440"/>
      <c r="P5" s="440"/>
      <c r="Q5" s="440"/>
      <c r="R5" s="440"/>
      <c r="S5" s="440"/>
      <c r="T5" s="441"/>
      <c r="U5" s="441"/>
      <c r="V5" s="441"/>
      <c r="W5" s="441"/>
      <c r="X5" s="9"/>
      <c r="Y5" s="10"/>
      <c r="AD5" s="8"/>
      <c r="AE5" s="13"/>
      <c r="AK5" s="17"/>
      <c r="AL5" s="17"/>
      <c r="AM5" s="8"/>
      <c r="AN5" s="12"/>
      <c r="AO5" s="12"/>
      <c r="AP5" s="12"/>
      <c r="AQ5" s="12"/>
      <c r="AR5" s="12"/>
      <c r="AS5" s="12"/>
      <c r="AT5" s="8"/>
      <c r="AU5" s="15"/>
      <c r="AV5" s="12"/>
      <c r="AW5" s="15"/>
      <c r="AX5" s="12"/>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PL5" s="5" t="s">
        <v>8</v>
      </c>
    </row>
    <row r="6" spans="1:428" s="6" customFormat="1" ht="17.25" customHeight="1" x14ac:dyDescent="0.25">
      <c r="A6" s="54"/>
      <c r="B6" s="54"/>
      <c r="C6" s="438"/>
      <c r="D6" s="440" t="s">
        <v>9</v>
      </c>
      <c r="E6" s="440"/>
      <c r="F6" s="440"/>
      <c r="G6" s="440"/>
      <c r="H6" s="440"/>
      <c r="I6" s="440"/>
      <c r="J6" s="440"/>
      <c r="K6" s="440"/>
      <c r="L6" s="440"/>
      <c r="M6" s="440"/>
      <c r="N6" s="440"/>
      <c r="O6" s="440"/>
      <c r="P6" s="440"/>
      <c r="Q6" s="440"/>
      <c r="R6" s="440"/>
      <c r="S6" s="440"/>
      <c r="T6" s="442" t="s">
        <v>10</v>
      </c>
      <c r="U6" s="442"/>
      <c r="V6" s="442"/>
      <c r="W6" s="442"/>
      <c r="X6" s="9"/>
      <c r="Y6" s="10"/>
      <c r="AD6" s="8"/>
      <c r="AE6" s="8"/>
      <c r="AK6" s="17"/>
      <c r="AL6" s="17"/>
      <c r="AM6" s="8"/>
      <c r="AN6" s="12"/>
      <c r="AO6" s="12"/>
      <c r="AP6" s="12"/>
      <c r="AQ6" s="12"/>
      <c r="AR6" s="12"/>
      <c r="AS6" s="12"/>
      <c r="AT6" s="8"/>
      <c r="AU6" s="8"/>
      <c r="AV6" s="8"/>
      <c r="AW6" s="15"/>
      <c r="AX6" s="12"/>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PL6" s="5" t="s">
        <v>11</v>
      </c>
    </row>
    <row r="7" spans="1:428" s="6" customFormat="1" ht="15.75" customHeight="1" x14ac:dyDescent="0.25">
      <c r="A7" s="54"/>
      <c r="B7" s="54"/>
      <c r="C7" s="439"/>
      <c r="D7" s="440"/>
      <c r="E7" s="440"/>
      <c r="F7" s="440"/>
      <c r="G7" s="440"/>
      <c r="H7" s="440"/>
      <c r="I7" s="440"/>
      <c r="J7" s="440"/>
      <c r="K7" s="440"/>
      <c r="L7" s="440"/>
      <c r="M7" s="440"/>
      <c r="N7" s="440"/>
      <c r="O7" s="440"/>
      <c r="P7" s="440"/>
      <c r="Q7" s="440"/>
      <c r="R7" s="440"/>
      <c r="S7" s="440"/>
      <c r="T7" s="442"/>
      <c r="U7" s="442"/>
      <c r="V7" s="442"/>
      <c r="W7" s="442"/>
      <c r="X7" s="8"/>
      <c r="Y7" s="8"/>
      <c r="AD7" s="8"/>
      <c r="AE7" s="8"/>
      <c r="AK7" s="17"/>
      <c r="AL7" s="17"/>
      <c r="AM7" s="8"/>
      <c r="AN7" s="12"/>
      <c r="AO7" s="12"/>
      <c r="AP7" s="12"/>
      <c r="AQ7" s="12"/>
      <c r="AR7" s="12"/>
      <c r="AS7" s="12"/>
      <c r="AT7" s="8"/>
      <c r="AU7" s="8"/>
      <c r="AV7" s="8"/>
      <c r="AW7" s="15"/>
      <c r="AX7" s="12"/>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PL7" s="5" t="s">
        <v>12</v>
      </c>
    </row>
    <row r="8" spans="1:428" s="6" customFormat="1" ht="24.75" customHeight="1" x14ac:dyDescent="0.25">
      <c r="A8" s="54"/>
      <c r="B8" s="54"/>
      <c r="C8" s="19" t="s">
        <v>13</v>
      </c>
      <c r="D8" s="541" t="s">
        <v>313</v>
      </c>
      <c r="E8" s="542"/>
      <c r="F8" s="542"/>
      <c r="G8" s="542"/>
      <c r="H8" s="542"/>
      <c r="I8" s="542"/>
      <c r="J8" s="542"/>
      <c r="K8" s="542"/>
      <c r="L8" s="542"/>
      <c r="M8" s="542"/>
      <c r="N8" s="542"/>
      <c r="O8" s="542"/>
      <c r="P8" s="542"/>
      <c r="Q8" s="542"/>
      <c r="R8" s="542"/>
      <c r="S8" s="542"/>
      <c r="T8" s="542"/>
      <c r="U8" s="542"/>
      <c r="V8" s="542"/>
      <c r="W8" s="542"/>
      <c r="X8" s="8"/>
      <c r="Y8" s="8"/>
      <c r="Z8" s="8"/>
      <c r="AA8" s="8"/>
      <c r="AB8" s="8"/>
      <c r="AC8" s="13"/>
      <c r="AD8" s="8"/>
      <c r="AE8" s="8"/>
      <c r="AK8" s="17"/>
      <c r="AL8" s="17"/>
      <c r="AM8" s="8"/>
      <c r="AN8" s="12"/>
      <c r="AO8" s="12"/>
      <c r="AP8" s="12"/>
      <c r="AQ8" s="12"/>
      <c r="AR8" s="12"/>
      <c r="AS8" s="12"/>
      <c r="AT8" s="8"/>
      <c r="AU8" s="8"/>
      <c r="AV8" s="8"/>
      <c r="AW8" s="15"/>
      <c r="AX8" s="12"/>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PL8" s="5" t="s">
        <v>14</v>
      </c>
    </row>
    <row r="9" spans="1:428" ht="60.75" customHeight="1" x14ac:dyDescent="0.25">
      <c r="PL9" s="5" t="s">
        <v>15</v>
      </c>
    </row>
    <row r="10" spans="1:428" ht="139.5" customHeight="1" x14ac:dyDescent="0.25">
      <c r="C10" s="20" t="s">
        <v>16</v>
      </c>
      <c r="D10" s="21" t="s">
        <v>17</v>
      </c>
      <c r="E10" s="21" t="s">
        <v>18</v>
      </c>
      <c r="F10" s="21" t="s">
        <v>264</v>
      </c>
      <c r="G10" s="21" t="s">
        <v>19</v>
      </c>
      <c r="H10" s="21" t="s">
        <v>265</v>
      </c>
      <c r="I10" s="21" t="s">
        <v>20</v>
      </c>
      <c r="J10" s="21" t="s">
        <v>21</v>
      </c>
      <c r="K10" s="22" t="s">
        <v>22</v>
      </c>
      <c r="L10" s="21" t="s">
        <v>23</v>
      </c>
      <c r="M10" s="21" t="s">
        <v>24</v>
      </c>
      <c r="N10" s="21" t="s">
        <v>25</v>
      </c>
      <c r="O10" s="21" t="s">
        <v>26</v>
      </c>
      <c r="P10" s="21" t="s">
        <v>27</v>
      </c>
      <c r="Q10" s="21" t="s">
        <v>28</v>
      </c>
      <c r="R10" s="23" t="s">
        <v>29</v>
      </c>
      <c r="S10" s="23" t="s">
        <v>30</v>
      </c>
      <c r="T10" s="21" t="s">
        <v>31</v>
      </c>
      <c r="U10" s="21" t="s">
        <v>32</v>
      </c>
      <c r="V10" s="21" t="s">
        <v>33</v>
      </c>
      <c r="W10" s="232" t="s">
        <v>34</v>
      </c>
      <c r="PL10" s="5" t="s">
        <v>35</v>
      </c>
    </row>
    <row r="11" spans="1:428" s="27" customFormat="1" ht="56.25" x14ac:dyDescent="0.25">
      <c r="A11" s="49"/>
      <c r="B11" s="49"/>
      <c r="C11" s="55">
        <v>1</v>
      </c>
      <c r="D11" s="24" t="s">
        <v>36</v>
      </c>
      <c r="E11" s="25" t="s">
        <v>37</v>
      </c>
      <c r="F11" s="233" t="s">
        <v>271</v>
      </c>
      <c r="G11" s="26" t="s">
        <v>130</v>
      </c>
      <c r="H11" s="234" t="s">
        <v>272</v>
      </c>
      <c r="I11" s="56" t="s">
        <v>130</v>
      </c>
      <c r="J11" s="57" t="s">
        <v>131</v>
      </c>
      <c r="K11" s="57" t="s">
        <v>132</v>
      </c>
      <c r="L11" s="58" t="s">
        <v>133</v>
      </c>
      <c r="M11" s="58" t="s">
        <v>134</v>
      </c>
      <c r="N11" s="59">
        <v>0.7</v>
      </c>
      <c r="O11" s="60" t="s">
        <v>51</v>
      </c>
      <c r="P11" s="61">
        <v>43472</v>
      </c>
      <c r="Q11" s="62">
        <v>43826</v>
      </c>
      <c r="R11" s="63" t="s">
        <v>43</v>
      </c>
      <c r="S11" s="64" t="s">
        <v>135</v>
      </c>
      <c r="T11" s="57" t="s">
        <v>136</v>
      </c>
      <c r="U11" s="59"/>
      <c r="V11" s="25"/>
      <c r="W11" s="235"/>
      <c r="PL11" s="5" t="s">
        <v>46</v>
      </c>
    </row>
    <row r="12" spans="1:428" ht="99" customHeight="1" thickBot="1" x14ac:dyDescent="0.3">
      <c r="A12" s="50"/>
      <c r="B12" s="50"/>
      <c r="C12" s="380">
        <v>2</v>
      </c>
      <c r="D12" s="381" t="s">
        <v>36</v>
      </c>
      <c r="E12" s="382" t="s">
        <v>37</v>
      </c>
      <c r="F12" s="383" t="s">
        <v>271</v>
      </c>
      <c r="G12" s="384" t="s">
        <v>72</v>
      </c>
      <c r="H12" s="385" t="s">
        <v>272</v>
      </c>
      <c r="I12" s="386" t="s">
        <v>73</v>
      </c>
      <c r="J12" s="387" t="s">
        <v>137</v>
      </c>
      <c r="K12" s="387" t="s">
        <v>75</v>
      </c>
      <c r="L12" s="388" t="s">
        <v>138</v>
      </c>
      <c r="M12" s="388" t="s">
        <v>139</v>
      </c>
      <c r="N12" s="389">
        <v>0.3</v>
      </c>
      <c r="O12" s="390" t="s">
        <v>51</v>
      </c>
      <c r="P12" s="391">
        <v>43472</v>
      </c>
      <c r="Q12" s="392">
        <v>43826</v>
      </c>
      <c r="R12" s="393" t="s">
        <v>43</v>
      </c>
      <c r="S12" s="394" t="s">
        <v>135</v>
      </c>
      <c r="T12" s="387" t="s">
        <v>136</v>
      </c>
      <c r="U12" s="389"/>
      <c r="V12" s="382"/>
      <c r="W12" s="395"/>
      <c r="PL12" s="28" t="s">
        <v>53</v>
      </c>
    </row>
    <row r="13" spans="1:428" ht="102.75" hidden="1" customHeight="1" x14ac:dyDescent="0.25">
      <c r="A13" s="50"/>
      <c r="B13" s="50"/>
      <c r="C13" s="55">
        <v>3</v>
      </c>
      <c r="D13" s="378"/>
      <c r="E13" s="160"/>
      <c r="F13" s="237"/>
      <c r="G13" s="66"/>
      <c r="H13" s="234"/>
      <c r="I13" s="379"/>
      <c r="J13" s="67"/>
      <c r="K13" s="67"/>
      <c r="L13" s="263"/>
      <c r="M13" s="263"/>
      <c r="N13" s="59"/>
      <c r="O13" s="60"/>
      <c r="P13" s="61"/>
      <c r="Q13" s="65"/>
      <c r="R13" s="63"/>
      <c r="S13" s="64"/>
      <c r="T13" s="67"/>
      <c r="U13" s="59"/>
      <c r="V13" s="160"/>
      <c r="W13" s="236"/>
    </row>
    <row r="14" spans="1:428" ht="76.5" hidden="1" customHeight="1" x14ac:dyDescent="0.25">
      <c r="A14" s="50"/>
      <c r="B14" s="50"/>
      <c r="C14" s="55">
        <v>4</v>
      </c>
      <c r="D14" s="24"/>
      <c r="E14" s="25"/>
      <c r="F14" s="233" t="e">
        <f>VLOOKUP(OCI!E14,[5]CONS!$J$3:$K$12,2,0)</f>
        <v>#N/A</v>
      </c>
      <c r="G14" s="26"/>
      <c r="H14" s="234" t="e">
        <f t="shared" ref="H14:H40" si="0">IF(AND(F14="OBJ_2",G14="GESTIÓN DEL CONOCIMIENTO"),F14&amp;"GESTCO",F14&amp;MID(G14,1,4))</f>
        <v>#N/A</v>
      </c>
      <c r="I14" s="56"/>
      <c r="J14" s="57"/>
      <c r="K14" s="57"/>
      <c r="L14" s="58"/>
      <c r="M14" s="58"/>
      <c r="N14" s="59"/>
      <c r="O14" s="60"/>
      <c r="P14" s="61"/>
      <c r="Q14" s="65"/>
      <c r="R14" s="63"/>
      <c r="S14" s="64"/>
      <c r="T14" s="57"/>
      <c r="U14" s="59"/>
      <c r="V14" s="25"/>
      <c r="W14" s="236"/>
    </row>
    <row r="15" spans="1:428" ht="42.75" hidden="1" customHeight="1" x14ac:dyDescent="0.25">
      <c r="A15" s="50"/>
      <c r="B15" s="50"/>
      <c r="C15" s="55">
        <v>5</v>
      </c>
      <c r="D15" s="24"/>
      <c r="E15" s="25"/>
      <c r="F15" s="233" t="e">
        <f>VLOOKUP(OCI!E15,[5]CONS!$J$3:$K$12,2,0)</f>
        <v>#N/A</v>
      </c>
      <c r="G15" s="26"/>
      <c r="H15" s="234" t="e">
        <f t="shared" si="0"/>
        <v>#N/A</v>
      </c>
      <c r="I15" s="56"/>
      <c r="J15" s="57"/>
      <c r="K15" s="57"/>
      <c r="L15" s="58"/>
      <c r="M15" s="58"/>
      <c r="N15" s="59"/>
      <c r="O15" s="60"/>
      <c r="P15" s="61"/>
      <c r="Q15" s="65"/>
      <c r="R15" s="63"/>
      <c r="S15" s="64"/>
      <c r="T15" s="57"/>
      <c r="U15" s="59"/>
      <c r="V15" s="25"/>
      <c r="W15" s="236"/>
    </row>
    <row r="16" spans="1:428" ht="62.25" hidden="1" customHeight="1" x14ac:dyDescent="0.25">
      <c r="A16" s="50"/>
      <c r="B16" s="50"/>
      <c r="C16" s="55">
        <v>6</v>
      </c>
      <c r="D16" s="24"/>
      <c r="E16" s="25"/>
      <c r="F16" s="233" t="e">
        <f>VLOOKUP(OCI!E16,[5]CONS!$J$3:$K$12,2,0)</f>
        <v>#N/A</v>
      </c>
      <c r="G16" s="26"/>
      <c r="H16" s="234" t="e">
        <f t="shared" si="0"/>
        <v>#N/A</v>
      </c>
      <c r="I16" s="56"/>
      <c r="J16" s="57"/>
      <c r="K16" s="57"/>
      <c r="L16" s="58"/>
      <c r="M16" s="58"/>
      <c r="N16" s="59"/>
      <c r="O16" s="60"/>
      <c r="P16" s="61"/>
      <c r="Q16" s="65"/>
      <c r="R16" s="63"/>
      <c r="S16" s="64"/>
      <c r="T16" s="57"/>
      <c r="U16" s="59"/>
      <c r="V16" s="25"/>
      <c r="W16" s="236"/>
    </row>
    <row r="17" spans="3:23" ht="42.75" hidden="1" customHeight="1" x14ac:dyDescent="0.25">
      <c r="C17" s="55">
        <v>7</v>
      </c>
      <c r="D17" s="24"/>
      <c r="E17" s="25"/>
      <c r="F17" s="233" t="e">
        <f>VLOOKUP(OCI!E17,[5]CONS!$J$3:$K$12,2,0)</f>
        <v>#N/A</v>
      </c>
      <c r="G17" s="26"/>
      <c r="H17" s="234" t="e">
        <f t="shared" si="0"/>
        <v>#N/A</v>
      </c>
      <c r="I17" s="57"/>
      <c r="J17" s="57"/>
      <c r="K17" s="57"/>
      <c r="L17" s="57"/>
      <c r="M17" s="57"/>
      <c r="N17" s="59"/>
      <c r="O17" s="60"/>
      <c r="P17" s="61"/>
      <c r="Q17" s="65"/>
      <c r="R17" s="63"/>
      <c r="S17" s="64"/>
      <c r="T17" s="57"/>
      <c r="U17" s="59"/>
      <c r="V17" s="25"/>
      <c r="W17" s="236"/>
    </row>
    <row r="18" spans="3:23" ht="76.5" hidden="1" customHeight="1" x14ac:dyDescent="0.25">
      <c r="C18" s="55">
        <v>8</v>
      </c>
      <c r="D18" s="24"/>
      <c r="E18" s="25"/>
      <c r="F18" s="237" t="e">
        <f>VLOOKUP(OCI!E18,[5]CONS!$J$3:$K$12,2,0)</f>
        <v>#N/A</v>
      </c>
      <c r="G18" s="66"/>
      <c r="H18" s="234" t="e">
        <f t="shared" si="0"/>
        <v>#N/A</v>
      </c>
      <c r="I18" s="67"/>
      <c r="J18" s="67"/>
      <c r="K18" s="67"/>
      <c r="L18" s="57"/>
      <c r="M18" s="57"/>
      <c r="N18" s="59"/>
      <c r="O18" s="60"/>
      <c r="P18" s="61"/>
      <c r="Q18" s="65"/>
      <c r="R18" s="63"/>
      <c r="S18" s="64"/>
      <c r="T18" s="57"/>
      <c r="U18" s="59"/>
      <c r="V18" s="25"/>
      <c r="W18" s="236"/>
    </row>
    <row r="19" spans="3:23" ht="70.5" hidden="1" customHeight="1" x14ac:dyDescent="0.25">
      <c r="C19" s="55">
        <v>9</v>
      </c>
      <c r="D19" s="24"/>
      <c r="E19" s="25"/>
      <c r="F19" s="237" t="e">
        <f>VLOOKUP(OCI!E19,[5]CONS!$J$3:$K$12,2,0)</f>
        <v>#N/A</v>
      </c>
      <c r="G19" s="66"/>
      <c r="H19" s="234" t="e">
        <f t="shared" si="0"/>
        <v>#N/A</v>
      </c>
      <c r="I19" s="67"/>
      <c r="J19" s="67"/>
      <c r="K19" s="67"/>
      <c r="L19" s="57"/>
      <c r="M19" s="57"/>
      <c r="N19" s="59"/>
      <c r="O19" s="60"/>
      <c r="P19" s="61"/>
      <c r="Q19" s="65"/>
      <c r="R19" s="63"/>
      <c r="S19" s="64"/>
      <c r="T19" s="57"/>
      <c r="U19" s="59"/>
      <c r="V19" s="25"/>
      <c r="W19" s="236"/>
    </row>
    <row r="20" spans="3:23" ht="42.75" hidden="1" customHeight="1" x14ac:dyDescent="0.25">
      <c r="C20" s="55">
        <v>10</v>
      </c>
      <c r="D20" s="24"/>
      <c r="E20" s="25"/>
      <c r="F20" s="237" t="e">
        <f>VLOOKUP(OCI!E20,[5]CONS!$J$3:$K$12,2,0)</f>
        <v>#N/A</v>
      </c>
      <c r="G20" s="66"/>
      <c r="H20" s="234" t="e">
        <f t="shared" si="0"/>
        <v>#N/A</v>
      </c>
      <c r="I20" s="67"/>
      <c r="J20" s="67"/>
      <c r="K20" s="67"/>
      <c r="L20" s="57"/>
      <c r="M20" s="57"/>
      <c r="N20" s="59"/>
      <c r="O20" s="60"/>
      <c r="P20" s="61"/>
      <c r="Q20" s="65"/>
      <c r="R20" s="63"/>
      <c r="S20" s="64"/>
      <c r="T20" s="57"/>
      <c r="U20" s="59"/>
      <c r="V20" s="25"/>
      <c r="W20" s="236"/>
    </row>
    <row r="21" spans="3:23" ht="42.75" hidden="1" customHeight="1" x14ac:dyDescent="0.25">
      <c r="C21" s="55"/>
      <c r="D21" s="24"/>
      <c r="E21" s="25"/>
      <c r="F21" s="237" t="e">
        <f>VLOOKUP(OCI!E21,[5]CONS!$J$3:$K$12,2,0)</f>
        <v>#N/A</v>
      </c>
      <c r="G21" s="66"/>
      <c r="H21" s="234" t="e">
        <f t="shared" si="0"/>
        <v>#N/A</v>
      </c>
      <c r="I21" s="67"/>
      <c r="J21" s="67"/>
      <c r="K21" s="67"/>
      <c r="L21" s="57"/>
      <c r="M21" s="57"/>
      <c r="N21" s="59"/>
      <c r="O21" s="60"/>
      <c r="P21" s="61"/>
      <c r="Q21" s="65"/>
      <c r="R21" s="63"/>
      <c r="S21" s="64"/>
      <c r="T21" s="57"/>
      <c r="U21" s="59"/>
      <c r="V21" s="25"/>
      <c r="W21" s="236"/>
    </row>
    <row r="22" spans="3:23" ht="42.75" hidden="1" customHeight="1" x14ac:dyDescent="0.25">
      <c r="C22" s="55"/>
      <c r="D22" s="24"/>
      <c r="E22" s="25"/>
      <c r="F22" s="237" t="e">
        <f>VLOOKUP(OCI!E22,[5]CONS!$J$3:$K$12,2,0)</f>
        <v>#N/A</v>
      </c>
      <c r="G22" s="66"/>
      <c r="H22" s="234" t="e">
        <f t="shared" si="0"/>
        <v>#N/A</v>
      </c>
      <c r="I22" s="67"/>
      <c r="J22" s="67"/>
      <c r="K22" s="67"/>
      <c r="L22" s="57"/>
      <c r="M22" s="57"/>
      <c r="N22" s="59"/>
      <c r="O22" s="60"/>
      <c r="P22" s="61"/>
      <c r="Q22" s="65"/>
      <c r="R22" s="63"/>
      <c r="S22" s="64"/>
      <c r="T22" s="57"/>
      <c r="U22" s="59"/>
      <c r="V22" s="25"/>
      <c r="W22" s="236"/>
    </row>
    <row r="23" spans="3:23" ht="42.75" hidden="1" customHeight="1" x14ac:dyDescent="0.25">
      <c r="C23" s="55"/>
      <c r="D23" s="24"/>
      <c r="E23" s="25"/>
      <c r="F23" s="237" t="e">
        <f>VLOOKUP(OCI!E23,[5]CONS!$J$3:$K$12,2,0)</f>
        <v>#N/A</v>
      </c>
      <c r="G23" s="66"/>
      <c r="H23" s="234" t="e">
        <f t="shared" si="0"/>
        <v>#N/A</v>
      </c>
      <c r="I23" s="67"/>
      <c r="J23" s="67"/>
      <c r="K23" s="67"/>
      <c r="L23" s="57"/>
      <c r="M23" s="57"/>
      <c r="N23" s="59"/>
      <c r="O23" s="60"/>
      <c r="P23" s="61"/>
      <c r="Q23" s="65"/>
      <c r="R23" s="63"/>
      <c r="S23" s="64"/>
      <c r="T23" s="57"/>
      <c r="U23" s="59"/>
      <c r="V23" s="25"/>
      <c r="W23" s="236"/>
    </row>
    <row r="24" spans="3:23" ht="42.75" hidden="1" customHeight="1" x14ac:dyDescent="0.25">
      <c r="C24" s="55"/>
      <c r="D24" s="24"/>
      <c r="E24" s="25"/>
      <c r="F24" s="237" t="e">
        <f>VLOOKUP(OCI!E24,[5]CONS!$J$3:$K$12,2,0)</f>
        <v>#N/A</v>
      </c>
      <c r="G24" s="66"/>
      <c r="H24" s="234" t="e">
        <f t="shared" si="0"/>
        <v>#N/A</v>
      </c>
      <c r="I24" s="67"/>
      <c r="J24" s="67"/>
      <c r="K24" s="67"/>
      <c r="L24" s="57"/>
      <c r="M24" s="57"/>
      <c r="N24" s="59"/>
      <c r="O24" s="60"/>
      <c r="P24" s="61"/>
      <c r="Q24" s="65"/>
      <c r="R24" s="63"/>
      <c r="S24" s="64"/>
      <c r="T24" s="57"/>
      <c r="U24" s="59"/>
      <c r="V24" s="25"/>
      <c r="W24" s="236"/>
    </row>
    <row r="25" spans="3:23" ht="42.75" hidden="1" customHeight="1" x14ac:dyDescent="0.25">
      <c r="C25" s="55"/>
      <c r="D25" s="24"/>
      <c r="E25" s="25"/>
      <c r="F25" s="237" t="e">
        <f>VLOOKUP(OCI!E25,[5]CONS!$J$3:$K$12,2,0)</f>
        <v>#N/A</v>
      </c>
      <c r="G25" s="66"/>
      <c r="H25" s="234" t="e">
        <f t="shared" si="0"/>
        <v>#N/A</v>
      </c>
      <c r="I25" s="67"/>
      <c r="J25" s="67"/>
      <c r="K25" s="67"/>
      <c r="L25" s="57"/>
      <c r="M25" s="57"/>
      <c r="N25" s="59"/>
      <c r="O25" s="60"/>
      <c r="P25" s="61"/>
      <c r="Q25" s="65"/>
      <c r="R25" s="63"/>
      <c r="S25" s="64"/>
      <c r="T25" s="57"/>
      <c r="U25" s="59"/>
      <c r="V25" s="25"/>
      <c r="W25" s="236"/>
    </row>
    <row r="26" spans="3:23" ht="42.75" hidden="1" customHeight="1" x14ac:dyDescent="0.25">
      <c r="C26" s="55"/>
      <c r="D26" s="24"/>
      <c r="E26" s="25"/>
      <c r="F26" s="237" t="e">
        <f>VLOOKUP(OCI!E26,[5]CONS!$J$3:$K$12,2,0)</f>
        <v>#N/A</v>
      </c>
      <c r="G26" s="66"/>
      <c r="H26" s="234" t="e">
        <f t="shared" si="0"/>
        <v>#N/A</v>
      </c>
      <c r="I26" s="67"/>
      <c r="J26" s="67"/>
      <c r="K26" s="67"/>
      <c r="L26" s="57"/>
      <c r="M26" s="57"/>
      <c r="N26" s="59"/>
      <c r="O26" s="60"/>
      <c r="P26" s="61"/>
      <c r="Q26" s="65"/>
      <c r="R26" s="63"/>
      <c r="S26" s="64"/>
      <c r="T26" s="57"/>
      <c r="U26" s="59"/>
      <c r="V26" s="25"/>
      <c r="W26" s="236"/>
    </row>
    <row r="27" spans="3:23" ht="42.75" hidden="1" customHeight="1" x14ac:dyDescent="0.25">
      <c r="C27" s="55"/>
      <c r="D27" s="24"/>
      <c r="E27" s="25"/>
      <c r="F27" s="237" t="e">
        <f>VLOOKUP(OCI!E27,[5]CONS!$J$3:$K$12,2,0)</f>
        <v>#N/A</v>
      </c>
      <c r="G27" s="66"/>
      <c r="H27" s="234" t="e">
        <f t="shared" si="0"/>
        <v>#N/A</v>
      </c>
      <c r="I27" s="67"/>
      <c r="J27" s="67"/>
      <c r="K27" s="67"/>
      <c r="L27" s="57"/>
      <c r="M27" s="57"/>
      <c r="N27" s="59"/>
      <c r="O27" s="60"/>
      <c r="P27" s="61"/>
      <c r="Q27" s="65"/>
      <c r="R27" s="63"/>
      <c r="S27" s="64"/>
      <c r="T27" s="57"/>
      <c r="U27" s="59"/>
      <c r="V27" s="25"/>
      <c r="W27" s="236"/>
    </row>
    <row r="28" spans="3:23" ht="42.75" hidden="1" customHeight="1" x14ac:dyDescent="0.25">
      <c r="C28" s="55"/>
      <c r="D28" s="24"/>
      <c r="E28" s="25"/>
      <c r="F28" s="237" t="e">
        <f>VLOOKUP(OCI!E28,[5]CONS!$J$3:$K$12,2,0)</f>
        <v>#N/A</v>
      </c>
      <c r="G28" s="66"/>
      <c r="H28" s="234" t="e">
        <f t="shared" si="0"/>
        <v>#N/A</v>
      </c>
      <c r="I28" s="67"/>
      <c r="J28" s="67"/>
      <c r="K28" s="67"/>
      <c r="L28" s="57"/>
      <c r="M28" s="57"/>
      <c r="N28" s="59"/>
      <c r="O28" s="60"/>
      <c r="P28" s="61"/>
      <c r="Q28" s="65"/>
      <c r="R28" s="63"/>
      <c r="S28" s="64"/>
      <c r="T28" s="57"/>
      <c r="U28" s="59"/>
      <c r="V28" s="25"/>
      <c r="W28" s="236"/>
    </row>
    <row r="29" spans="3:23" ht="42.75" hidden="1" customHeight="1" x14ac:dyDescent="0.25">
      <c r="C29" s="55"/>
      <c r="D29" s="24"/>
      <c r="E29" s="25"/>
      <c r="F29" s="233" t="e">
        <f>VLOOKUP(OCI!E29,[5]CONS!$J$3:$K$12,2,0)</f>
        <v>#N/A</v>
      </c>
      <c r="G29" s="26"/>
      <c r="H29" s="234" t="e">
        <f t="shared" si="0"/>
        <v>#N/A</v>
      </c>
      <c r="I29" s="57"/>
      <c r="J29" s="57"/>
      <c r="K29" s="57"/>
      <c r="L29" s="57"/>
      <c r="M29" s="57"/>
      <c r="N29" s="59"/>
      <c r="O29" s="60"/>
      <c r="P29" s="61"/>
      <c r="Q29" s="65"/>
      <c r="R29" s="63"/>
      <c r="S29" s="64"/>
      <c r="T29" s="57"/>
      <c r="U29" s="59"/>
      <c r="V29" s="25"/>
      <c r="W29" s="236"/>
    </row>
    <row r="30" spans="3:23" ht="42.75" hidden="1" customHeight="1" x14ac:dyDescent="0.25">
      <c r="C30" s="55"/>
      <c r="D30" s="24"/>
      <c r="E30" s="25"/>
      <c r="F30" s="237" t="e">
        <f>VLOOKUP(OCI!E30,[5]CONS!$J$3:$K$12,2,0)</f>
        <v>#N/A</v>
      </c>
      <c r="G30" s="66"/>
      <c r="H30" s="234" t="e">
        <f t="shared" si="0"/>
        <v>#N/A</v>
      </c>
      <c r="I30" s="67"/>
      <c r="J30" s="67"/>
      <c r="K30" s="67"/>
      <c r="L30" s="57"/>
      <c r="M30" s="57"/>
      <c r="N30" s="59"/>
      <c r="O30" s="60"/>
      <c r="P30" s="61"/>
      <c r="Q30" s="65"/>
      <c r="R30" s="63"/>
      <c r="S30" s="64"/>
      <c r="T30" s="57"/>
      <c r="U30" s="59"/>
      <c r="V30" s="25"/>
      <c r="W30" s="236"/>
    </row>
    <row r="31" spans="3:23" ht="42.75" hidden="1" customHeight="1" x14ac:dyDescent="0.25">
      <c r="C31" s="55"/>
      <c r="D31" s="24"/>
      <c r="E31" s="25"/>
      <c r="F31" s="237" t="e">
        <f>VLOOKUP(OCI!E31,[5]CONS!$J$3:$K$12,2,0)</f>
        <v>#N/A</v>
      </c>
      <c r="G31" s="66"/>
      <c r="H31" s="234" t="e">
        <f t="shared" si="0"/>
        <v>#N/A</v>
      </c>
      <c r="I31" s="67"/>
      <c r="J31" s="67"/>
      <c r="K31" s="67"/>
      <c r="L31" s="57"/>
      <c r="M31" s="57"/>
      <c r="N31" s="59"/>
      <c r="O31" s="60"/>
      <c r="P31" s="61"/>
      <c r="Q31" s="65"/>
      <c r="R31" s="63"/>
      <c r="S31" s="64"/>
      <c r="T31" s="57"/>
      <c r="U31" s="59"/>
      <c r="V31" s="25"/>
      <c r="W31" s="236"/>
    </row>
    <row r="32" spans="3:23" ht="42.75" hidden="1" customHeight="1" x14ac:dyDescent="0.25">
      <c r="C32" s="55"/>
      <c r="D32" s="24"/>
      <c r="E32" s="25"/>
      <c r="F32" s="237" t="e">
        <f>VLOOKUP(OCI!E32,[5]CONS!$J$3:$K$12,2,0)</f>
        <v>#N/A</v>
      </c>
      <c r="G32" s="66"/>
      <c r="H32" s="234" t="e">
        <f t="shared" si="0"/>
        <v>#N/A</v>
      </c>
      <c r="I32" s="67"/>
      <c r="J32" s="67"/>
      <c r="K32" s="67"/>
      <c r="L32" s="57"/>
      <c r="M32" s="57"/>
      <c r="N32" s="59"/>
      <c r="O32" s="60"/>
      <c r="P32" s="61"/>
      <c r="Q32" s="65"/>
      <c r="R32" s="63"/>
      <c r="S32" s="64"/>
      <c r="T32" s="57"/>
      <c r="U32" s="59"/>
      <c r="V32" s="25"/>
      <c r="W32" s="236"/>
    </row>
    <row r="33" spans="3:23" ht="42.75" hidden="1" customHeight="1" x14ac:dyDescent="0.25">
      <c r="C33" s="55"/>
      <c r="D33" s="24"/>
      <c r="E33" s="25"/>
      <c r="F33" s="237" t="e">
        <f>VLOOKUP(OCI!E33,[5]CONS!$J$3:$K$12,2,0)</f>
        <v>#N/A</v>
      </c>
      <c r="G33" s="66"/>
      <c r="H33" s="234" t="e">
        <f t="shared" si="0"/>
        <v>#N/A</v>
      </c>
      <c r="I33" s="67"/>
      <c r="J33" s="67"/>
      <c r="K33" s="67"/>
      <c r="L33" s="57"/>
      <c r="M33" s="57"/>
      <c r="N33" s="59"/>
      <c r="O33" s="60"/>
      <c r="P33" s="61"/>
      <c r="Q33" s="65"/>
      <c r="R33" s="63"/>
      <c r="S33" s="64"/>
      <c r="T33" s="57"/>
      <c r="U33" s="59"/>
      <c r="V33" s="25"/>
      <c r="W33" s="236"/>
    </row>
    <row r="34" spans="3:23" ht="42.75" hidden="1" customHeight="1" x14ac:dyDescent="0.25">
      <c r="C34" s="55"/>
      <c r="D34" s="24"/>
      <c r="E34" s="25"/>
      <c r="F34" s="237" t="e">
        <f>VLOOKUP(OCI!E34,[5]CONS!$J$3:$K$12,2,0)</f>
        <v>#N/A</v>
      </c>
      <c r="G34" s="66"/>
      <c r="H34" s="234" t="e">
        <f t="shared" si="0"/>
        <v>#N/A</v>
      </c>
      <c r="I34" s="67"/>
      <c r="J34" s="67"/>
      <c r="K34" s="67"/>
      <c r="L34" s="57"/>
      <c r="M34" s="57"/>
      <c r="N34" s="59"/>
      <c r="O34" s="60"/>
      <c r="P34" s="61"/>
      <c r="Q34" s="65"/>
      <c r="R34" s="63"/>
      <c r="S34" s="64"/>
      <c r="T34" s="57"/>
      <c r="U34" s="59"/>
      <c r="V34" s="25"/>
      <c r="W34" s="236"/>
    </row>
    <row r="35" spans="3:23" ht="42.75" hidden="1" customHeight="1" x14ac:dyDescent="0.25">
      <c r="C35" s="55"/>
      <c r="D35" s="24"/>
      <c r="E35" s="25"/>
      <c r="F35" s="237" t="e">
        <f>VLOOKUP(OCI!E35,[5]CONS!$J$3:$K$12,2,0)</f>
        <v>#N/A</v>
      </c>
      <c r="G35" s="66"/>
      <c r="H35" s="234" t="e">
        <f t="shared" si="0"/>
        <v>#N/A</v>
      </c>
      <c r="I35" s="67"/>
      <c r="J35" s="67"/>
      <c r="K35" s="67"/>
      <c r="L35" s="57"/>
      <c r="M35" s="57"/>
      <c r="N35" s="59"/>
      <c r="O35" s="60"/>
      <c r="P35" s="61"/>
      <c r="Q35" s="65"/>
      <c r="R35" s="63"/>
      <c r="S35" s="64"/>
      <c r="T35" s="57"/>
      <c r="U35" s="59"/>
      <c r="V35" s="25"/>
      <c r="W35" s="236"/>
    </row>
    <row r="36" spans="3:23" ht="42.75" hidden="1" customHeight="1" x14ac:dyDescent="0.25">
      <c r="C36" s="55"/>
      <c r="D36" s="24"/>
      <c r="E36" s="25"/>
      <c r="F36" s="237" t="e">
        <f>VLOOKUP(OCI!E36,[5]CONS!$J$3:$K$12,2,0)</f>
        <v>#N/A</v>
      </c>
      <c r="G36" s="66"/>
      <c r="H36" s="234" t="e">
        <f t="shared" si="0"/>
        <v>#N/A</v>
      </c>
      <c r="I36" s="67"/>
      <c r="J36" s="67"/>
      <c r="K36" s="67"/>
      <c r="L36" s="57"/>
      <c r="M36" s="57"/>
      <c r="N36" s="59"/>
      <c r="O36" s="60"/>
      <c r="P36" s="61"/>
      <c r="Q36" s="65"/>
      <c r="R36" s="63"/>
      <c r="S36" s="64"/>
      <c r="T36" s="57"/>
      <c r="U36" s="59"/>
      <c r="V36" s="25"/>
      <c r="W36" s="236"/>
    </row>
    <row r="37" spans="3:23" ht="42.75" hidden="1" customHeight="1" x14ac:dyDescent="0.25">
      <c r="C37" s="55"/>
      <c r="D37" s="24"/>
      <c r="E37" s="25"/>
      <c r="F37" s="237" t="e">
        <f>VLOOKUP(OCI!E37,[5]CONS!$J$3:$K$12,2,0)</f>
        <v>#N/A</v>
      </c>
      <c r="G37" s="66"/>
      <c r="H37" s="234" t="e">
        <f t="shared" si="0"/>
        <v>#N/A</v>
      </c>
      <c r="I37" s="67"/>
      <c r="J37" s="67"/>
      <c r="K37" s="67"/>
      <c r="L37" s="57"/>
      <c r="M37" s="57"/>
      <c r="N37" s="59"/>
      <c r="O37" s="60"/>
      <c r="P37" s="61"/>
      <c r="Q37" s="65"/>
      <c r="R37" s="63"/>
      <c r="S37" s="64"/>
      <c r="T37" s="57"/>
      <c r="U37" s="59"/>
      <c r="V37" s="25"/>
      <c r="W37" s="236"/>
    </row>
    <row r="38" spans="3:23" ht="42.75" hidden="1" customHeight="1" x14ac:dyDescent="0.25">
      <c r="C38" s="55"/>
      <c r="D38" s="24"/>
      <c r="E38" s="25"/>
      <c r="F38" s="237" t="e">
        <f>VLOOKUP(OCI!E38,[5]CONS!$J$3:$K$12,2,0)</f>
        <v>#N/A</v>
      </c>
      <c r="G38" s="66"/>
      <c r="H38" s="234" t="e">
        <f t="shared" si="0"/>
        <v>#N/A</v>
      </c>
      <c r="I38" s="67"/>
      <c r="J38" s="67"/>
      <c r="K38" s="67"/>
      <c r="L38" s="57"/>
      <c r="M38" s="57"/>
      <c r="N38" s="59"/>
      <c r="O38" s="60"/>
      <c r="P38" s="61"/>
      <c r="Q38" s="65"/>
      <c r="R38" s="63"/>
      <c r="S38" s="64"/>
      <c r="T38" s="57"/>
      <c r="U38" s="59"/>
      <c r="V38" s="25"/>
      <c r="W38" s="236"/>
    </row>
    <row r="39" spans="3:23" ht="42.75" hidden="1" customHeight="1" x14ac:dyDescent="0.25">
      <c r="C39" s="55"/>
      <c r="D39" s="24"/>
      <c r="E39" s="25"/>
      <c r="F39" s="233" t="e">
        <f>VLOOKUP(OCI!E39,[5]CONS!$J$3:$K$12,2,0)</f>
        <v>#N/A</v>
      </c>
      <c r="G39" s="26"/>
      <c r="H39" s="234" t="e">
        <f t="shared" si="0"/>
        <v>#N/A</v>
      </c>
      <c r="I39" s="57"/>
      <c r="J39" s="57"/>
      <c r="K39" s="57"/>
      <c r="L39" s="57"/>
      <c r="M39" s="57"/>
      <c r="N39" s="59"/>
      <c r="O39" s="60"/>
      <c r="P39" s="61"/>
      <c r="Q39" s="65"/>
      <c r="R39" s="63"/>
      <c r="S39" s="64"/>
      <c r="T39" s="57"/>
      <c r="U39" s="59"/>
      <c r="V39" s="25"/>
      <c r="W39" s="236"/>
    </row>
    <row r="40" spans="3:23" ht="42.75" hidden="1" customHeight="1" x14ac:dyDescent="0.25">
      <c r="C40" s="55"/>
      <c r="D40" s="24"/>
      <c r="E40" s="25"/>
      <c r="F40" s="237" t="e">
        <f>VLOOKUP(OCI!E40,[5]CONS!$J$3:$K$12,2,0)</f>
        <v>#N/A</v>
      </c>
      <c r="G40" s="66"/>
      <c r="H40" s="234" t="e">
        <f t="shared" si="0"/>
        <v>#N/A</v>
      </c>
      <c r="I40" s="67"/>
      <c r="J40" s="67"/>
      <c r="K40" s="67"/>
      <c r="L40" s="57"/>
      <c r="M40" s="57"/>
      <c r="N40" s="59"/>
      <c r="O40" s="60"/>
      <c r="P40" s="61"/>
      <c r="Q40" s="65"/>
      <c r="R40" s="63"/>
      <c r="S40" s="64"/>
      <c r="T40" s="57"/>
      <c r="U40" s="59"/>
      <c r="V40" s="25"/>
      <c r="W40" s="236"/>
    </row>
    <row r="41" spans="3:23" ht="73.5" customHeight="1" thickTop="1" x14ac:dyDescent="0.25">
      <c r="C41" s="55"/>
      <c r="D41" s="276"/>
      <c r="E41" s="277"/>
      <c r="F41" s="278"/>
      <c r="G41" s="279"/>
      <c r="H41" s="234"/>
      <c r="I41" s="280"/>
      <c r="J41" s="280"/>
      <c r="K41" s="280"/>
      <c r="L41" s="280"/>
      <c r="M41" s="280"/>
      <c r="N41" s="285">
        <f>SUBTOTAL(109,Tabla110[9. 
PESO PORCENTUAL (%)
Programado Vigencia])</f>
        <v>1</v>
      </c>
      <c r="O41" s="281"/>
      <c r="P41" s="282"/>
      <c r="Q41" s="283"/>
      <c r="R41" s="283"/>
      <c r="S41" s="280"/>
      <c r="T41" s="280"/>
      <c r="U41" s="284"/>
      <c r="V41" s="277"/>
      <c r="W41" s="236"/>
    </row>
    <row r="42" spans="3:23" ht="26.25" customHeight="1" thickBot="1" x14ac:dyDescent="0.3">
      <c r="C42" s="29"/>
      <c r="D42" s="29"/>
      <c r="E42" s="238"/>
      <c r="F42" s="68"/>
      <c r="G42" s="30"/>
      <c r="H42" s="30"/>
      <c r="I42" s="30"/>
      <c r="J42" s="30"/>
      <c r="K42" s="31"/>
      <c r="L42" s="31"/>
      <c r="M42" s="238"/>
      <c r="N42" s="238"/>
      <c r="O42" s="31"/>
      <c r="P42" s="30"/>
      <c r="Q42" s="30"/>
      <c r="R42" s="30"/>
      <c r="S42" s="32"/>
      <c r="T42" s="32"/>
      <c r="U42" s="32"/>
      <c r="V42" s="32"/>
    </row>
    <row r="43" spans="3:23" ht="26.25" customHeight="1" x14ac:dyDescent="0.25">
      <c r="C43" s="29"/>
      <c r="D43" s="29"/>
      <c r="E43" s="435" t="s">
        <v>209</v>
      </c>
      <c r="F43" s="435"/>
      <c r="G43" s="30"/>
      <c r="H43" s="30"/>
      <c r="I43" s="30"/>
      <c r="J43" s="30"/>
      <c r="K43" s="31"/>
      <c r="L43" s="31"/>
      <c r="M43" s="435" t="s">
        <v>136</v>
      </c>
      <c r="N43" s="435"/>
      <c r="O43" s="31"/>
      <c r="P43" s="30"/>
      <c r="Q43" s="30"/>
      <c r="R43" s="30"/>
      <c r="S43" s="32"/>
      <c r="T43" s="32"/>
      <c r="U43" s="32"/>
      <c r="V43" s="32"/>
    </row>
    <row r="44" spans="3:23" ht="26.25" customHeight="1" x14ac:dyDescent="0.25">
      <c r="C44" s="29"/>
      <c r="D44" s="29"/>
      <c r="E44" s="436" t="s">
        <v>210</v>
      </c>
      <c r="F44" s="436"/>
      <c r="G44" s="29"/>
      <c r="I44" s="30"/>
      <c r="J44" s="30"/>
      <c r="K44" s="31"/>
      <c r="L44" s="31"/>
      <c r="M44" s="436" t="s">
        <v>310</v>
      </c>
      <c r="N44" s="436"/>
      <c r="O44" s="30"/>
      <c r="P44" s="30"/>
      <c r="Q44" s="30"/>
      <c r="R44" s="30"/>
      <c r="S44" s="32"/>
      <c r="T44" s="32"/>
      <c r="U44" s="32"/>
      <c r="V44" s="32"/>
    </row>
    <row r="45" spans="3:23" ht="26.25" customHeight="1" x14ac:dyDescent="0.25">
      <c r="C45" s="29"/>
      <c r="D45" s="29"/>
      <c r="E45" s="29"/>
      <c r="G45" s="29"/>
      <c r="I45" s="30"/>
      <c r="J45" s="30"/>
      <c r="K45" s="31"/>
      <c r="L45" s="31"/>
      <c r="M45" s="29"/>
      <c r="N45" s="29"/>
      <c r="O45" s="30"/>
      <c r="P45" s="30"/>
      <c r="Q45" s="30"/>
      <c r="R45" s="30"/>
      <c r="S45" s="32"/>
      <c r="T45" s="32"/>
      <c r="U45" s="32"/>
      <c r="V45" s="32"/>
    </row>
    <row r="46" spans="3:23" ht="26.25" customHeight="1" x14ac:dyDescent="0.25">
      <c r="C46" s="29"/>
      <c r="D46" s="29"/>
      <c r="E46" s="29"/>
      <c r="G46" s="29"/>
      <c r="I46" s="30"/>
      <c r="J46" s="30"/>
      <c r="K46" s="31"/>
      <c r="L46" s="31"/>
      <c r="M46" s="29"/>
      <c r="N46" s="29"/>
      <c r="O46" s="30"/>
      <c r="P46" s="30"/>
      <c r="Q46" s="30"/>
      <c r="R46" s="30"/>
      <c r="S46" s="32"/>
      <c r="T46" s="32"/>
      <c r="U46" s="32"/>
      <c r="V46" s="32"/>
    </row>
    <row r="47" spans="3:23" ht="26.25" customHeight="1" x14ac:dyDescent="0.25">
      <c r="C47" s="29"/>
      <c r="D47" s="29"/>
      <c r="E47" s="29"/>
      <c r="G47" s="29"/>
      <c r="I47" s="30"/>
      <c r="J47" s="30"/>
      <c r="K47" s="31"/>
      <c r="L47" s="31"/>
      <c r="M47" s="29"/>
      <c r="N47" s="29"/>
      <c r="O47" s="30"/>
      <c r="P47" s="30"/>
      <c r="Q47" s="30"/>
      <c r="R47" s="30"/>
      <c r="S47" s="32"/>
      <c r="T47" s="32"/>
      <c r="U47" s="32"/>
      <c r="V47" s="32"/>
    </row>
    <row r="48" spans="3:23" ht="26.25" customHeight="1" x14ac:dyDescent="0.25">
      <c r="C48" s="29"/>
      <c r="D48" s="29"/>
      <c r="E48" s="29"/>
      <c r="G48" s="29"/>
      <c r="I48" s="30"/>
      <c r="J48" s="30"/>
      <c r="K48" s="31"/>
      <c r="L48" s="31"/>
      <c r="M48" s="29"/>
      <c r="N48" s="29"/>
      <c r="O48" s="30"/>
      <c r="P48" s="30"/>
      <c r="Q48" s="30"/>
      <c r="R48" s="30"/>
      <c r="S48" s="32"/>
      <c r="T48" s="32"/>
      <c r="U48" s="32"/>
      <c r="V48" s="32"/>
    </row>
    <row r="49" spans="3:22" ht="26.25" customHeight="1" x14ac:dyDescent="0.25">
      <c r="C49" s="29"/>
      <c r="D49" s="29"/>
      <c r="E49" s="29"/>
      <c r="G49" s="29"/>
      <c r="I49" s="30"/>
      <c r="J49" s="30"/>
      <c r="K49" s="31"/>
      <c r="L49" s="31"/>
      <c r="M49" s="29"/>
      <c r="N49" s="29"/>
      <c r="O49" s="30"/>
      <c r="P49" s="30"/>
      <c r="Q49" s="30"/>
      <c r="R49" s="30"/>
      <c r="S49" s="32"/>
      <c r="T49" s="32"/>
      <c r="U49" s="32"/>
      <c r="V49" s="32"/>
    </row>
    <row r="50" spans="3:22" ht="26.25" customHeight="1" x14ac:dyDescent="0.25">
      <c r="C50" s="29"/>
      <c r="D50" s="29"/>
      <c r="E50" s="29"/>
      <c r="G50" s="29"/>
      <c r="I50" s="30"/>
      <c r="J50" s="30"/>
      <c r="K50" s="31"/>
      <c r="L50" s="31"/>
      <c r="M50" s="29"/>
      <c r="N50" s="29"/>
      <c r="O50" s="30"/>
      <c r="P50" s="30"/>
      <c r="Q50" s="30"/>
      <c r="R50" s="30"/>
      <c r="S50" s="32"/>
      <c r="T50" s="32"/>
      <c r="U50" s="32"/>
      <c r="V50" s="32"/>
    </row>
    <row r="51" spans="3:22" ht="26.25" customHeight="1" x14ac:dyDescent="0.25">
      <c r="C51" s="29"/>
      <c r="D51" s="29"/>
      <c r="E51" s="29"/>
      <c r="G51" s="29"/>
      <c r="I51" s="30"/>
      <c r="J51" s="30"/>
      <c r="K51" s="31"/>
      <c r="L51" s="31"/>
      <c r="M51" s="29"/>
      <c r="N51" s="29"/>
      <c r="O51" s="30"/>
      <c r="P51" s="30"/>
      <c r="Q51" s="30"/>
      <c r="R51" s="30"/>
      <c r="S51" s="32"/>
      <c r="T51" s="32"/>
      <c r="U51" s="32"/>
      <c r="V51" s="32"/>
    </row>
    <row r="52" spans="3:22" ht="26.25" customHeight="1" x14ac:dyDescent="0.25">
      <c r="C52" s="29"/>
      <c r="D52" s="29"/>
      <c r="E52" s="29"/>
      <c r="G52" s="29"/>
      <c r="I52" s="30"/>
      <c r="J52" s="30"/>
      <c r="K52" s="31"/>
      <c r="L52" s="31"/>
      <c r="M52" s="29"/>
      <c r="N52" s="29"/>
      <c r="O52" s="30"/>
      <c r="P52" s="30"/>
      <c r="Q52" s="30"/>
      <c r="R52" s="30"/>
      <c r="S52" s="32"/>
      <c r="T52" s="32"/>
      <c r="U52" s="32"/>
      <c r="V52" s="32"/>
    </row>
    <row r="53" spans="3:22" ht="26.25" customHeight="1" x14ac:dyDescent="0.25">
      <c r="C53" s="29"/>
      <c r="D53" s="29"/>
      <c r="E53" s="29"/>
      <c r="G53" s="29"/>
      <c r="I53" s="30"/>
      <c r="J53" s="30"/>
      <c r="K53" s="31"/>
      <c r="L53" s="31"/>
      <c r="M53" s="29"/>
      <c r="N53" s="29"/>
      <c r="O53" s="30"/>
      <c r="P53" s="30"/>
      <c r="Q53" s="30"/>
      <c r="R53" s="30"/>
      <c r="S53" s="32"/>
      <c r="T53" s="32"/>
      <c r="U53" s="32"/>
      <c r="V53" s="32"/>
    </row>
    <row r="54" spans="3:22" ht="26.25" customHeight="1" x14ac:dyDescent="0.25">
      <c r="C54" s="29"/>
      <c r="D54" s="29"/>
      <c r="E54" s="29"/>
      <c r="G54" s="29"/>
      <c r="I54" s="30"/>
      <c r="J54" s="30"/>
      <c r="K54" s="31"/>
      <c r="L54" s="31"/>
      <c r="M54" s="29"/>
      <c r="N54" s="29"/>
      <c r="O54" s="30"/>
      <c r="P54" s="30"/>
      <c r="Q54" s="30"/>
      <c r="R54" s="30"/>
      <c r="S54" s="32"/>
      <c r="T54" s="32"/>
      <c r="U54" s="32"/>
      <c r="V54" s="32"/>
    </row>
    <row r="55" spans="3:22" ht="26.25" customHeight="1" x14ac:dyDescent="0.25">
      <c r="C55" s="29" t="s">
        <v>129</v>
      </c>
      <c r="D55" s="29" t="s">
        <v>129</v>
      </c>
      <c r="E55" s="29" t="s">
        <v>129</v>
      </c>
      <c r="G55" s="2" t="s">
        <v>129</v>
      </c>
      <c r="I55" s="1" t="s">
        <v>129</v>
      </c>
      <c r="J55" s="1" t="s">
        <v>129</v>
      </c>
      <c r="K55" s="3" t="s">
        <v>129</v>
      </c>
      <c r="L55" s="3" t="s">
        <v>129</v>
      </c>
      <c r="M55" s="2" t="s">
        <v>129</v>
      </c>
      <c r="N55" s="2" t="s">
        <v>129</v>
      </c>
      <c r="O55" s="1" t="s">
        <v>129</v>
      </c>
      <c r="P55" s="1" t="s">
        <v>129</v>
      </c>
      <c r="Q55" s="1" t="s">
        <v>129</v>
      </c>
      <c r="R55" s="1" t="s">
        <v>129</v>
      </c>
      <c r="S55" s="4" t="s">
        <v>129</v>
      </c>
      <c r="T55" s="4" t="s">
        <v>129</v>
      </c>
      <c r="U55" s="4" t="s">
        <v>129</v>
      </c>
      <c r="V55" s="4" t="s">
        <v>129</v>
      </c>
    </row>
    <row r="56" spans="3:22" ht="26.25" customHeight="1" x14ac:dyDescent="0.25">
      <c r="C56" s="29"/>
      <c r="D56" s="29"/>
      <c r="E56" s="29"/>
    </row>
  </sheetData>
  <sheetProtection formatCells="0" formatColumns="0" formatRows="0" insertRows="0" insertHyperlinks="0" deleteColumns="0" deleteRows="0" sort="0" autoFilter="0" pivotTables="0"/>
  <mergeCells count="12">
    <mergeCell ref="C2:C7"/>
    <mergeCell ref="D2:S3"/>
    <mergeCell ref="T2:W3"/>
    <mergeCell ref="D4:S5"/>
    <mergeCell ref="T4:W5"/>
    <mergeCell ref="D6:S7"/>
    <mergeCell ref="T6:W7"/>
    <mergeCell ref="E43:F43"/>
    <mergeCell ref="E44:F44"/>
    <mergeCell ref="M43:N43"/>
    <mergeCell ref="M44:N44"/>
    <mergeCell ref="D8:W8"/>
  </mergeCells>
  <dataValidations count="11">
    <dataValidation type="list" allowBlank="1" showInputMessage="1" showErrorMessage="1" sqref="R11:R40">
      <formula1>fuente</formula1>
    </dataValidation>
    <dataValidation allowBlank="1" showInputMessage="1" showErrorMessage="1" prompt="Primero seleccione los planes de la fila 10 y posteriormente de clic en la celda donde se insertará" sqref="J11:K11"/>
    <dataValidation type="date" allowBlank="1" showInputMessage="1" showErrorMessage="1" prompt="dd/mm/aaaa" sqref="P11">
      <formula1>43466</formula1>
      <formula2>43830</formula2>
    </dataValidation>
    <dataValidation type="list" allowBlank="1" showInputMessage="1" showErrorMessage="1" sqref="I11:I40">
      <formula1>INDIRECT($H11)</formula1>
    </dataValidation>
    <dataValidation type="list" allowBlank="1" showInputMessage="1" showErrorMessage="1" sqref="G11:G40">
      <formula1>INDIRECT($F11)</formula1>
    </dataValidation>
    <dataValidation type="list" allowBlank="1" showInputMessage="1" showErrorMessage="1" sqref="E11:E40">
      <formula1>INDIRECT($D11)</formula1>
    </dataValidation>
    <dataValidation type="date" allowBlank="1" showInputMessage="1" showErrorMessage="1" sqref="P12:P40">
      <formula1>43466</formula1>
      <formula2>43830</formula2>
    </dataValidation>
    <dataValidation type="list" allowBlank="1" showInputMessage="1" showErrorMessage="1" sqref="D11:D40">
      <formula1>perspectiva</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O11:O40">
      <formula1>"SI,NO"</formula1>
    </dataValidation>
    <dataValidation type="date" allowBlank="1" showInputMessage="1" showErrorMessage="1" errorTitle="Whoops" error="For this template to work correctly, your Due Date needs to be greater than or equal to the Start Date." sqref="Q11:Q40">
      <formula1>P11</formula1>
      <formula2>43830</formula2>
    </dataValidation>
    <dataValidation type="decimal" allowBlank="1" showInputMessage="1" showErrorMessage="1" sqref="N11:N40 U11:U40">
      <formula1>0</formula1>
      <formula2>1</formula2>
    </dataValidation>
  </dataValidations>
  <printOptions horizontalCentered="1"/>
  <pageMargins left="0.19685039370078741" right="0.19685039370078741" top="0.35433070866141736" bottom="0.74803149606299213" header="0.31496062992125984" footer="0.11811023622047245"/>
  <pageSetup scale="24" orientation="landscape" horizontalDpi="300" verticalDpi="300" r:id="rId1"/>
  <headerFooter>
    <oddFooter xml:space="preserve">&amp;L&amp;G&amp;C&amp;G&amp;RPágina &amp;P de &amp;N       </oddFooter>
  </headerFooter>
  <drawing r:id="rId2"/>
  <legacyDrawing r:id="rId3"/>
  <legacyDrawingHF r:id="rId4"/>
  <controls>
    <mc:AlternateContent xmlns:mc="http://schemas.openxmlformats.org/markup-compatibility/2006">
      <mc:Choice Requires="x14">
        <control shapeId="13313" r:id="rId5" name="ListBox1">
          <controlPr autoLine="0" listFillRange="PL1:PL12" r:id="rId6">
            <anchor moveWithCells="1">
              <from>
                <xdr:col>10</xdr:col>
                <xdr:colOff>66675</xdr:colOff>
                <xdr:row>9</xdr:row>
                <xdr:rowOff>352425</xdr:rowOff>
              </from>
              <to>
                <xdr:col>10</xdr:col>
                <xdr:colOff>2266950</xdr:colOff>
                <xdr:row>9</xdr:row>
                <xdr:rowOff>571500</xdr:rowOff>
              </to>
            </anchor>
          </controlPr>
        </control>
      </mc:Choice>
      <mc:Fallback>
        <control shapeId="13313" r:id="rId5" name="ListBox1"/>
      </mc:Fallback>
    </mc:AlternateContent>
  </controls>
  <tableParts count="1">
    <tablePart r:id="rId7"/>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PL56"/>
  <sheetViews>
    <sheetView showWhiteSpace="0" zoomScale="90" zoomScaleNormal="90" workbookViewId="0">
      <selection activeCell="G8" sqref="G8:W8"/>
    </sheetView>
  </sheetViews>
  <sheetFormatPr baseColWidth="10" defaultColWidth="8.85546875" defaultRowHeight="26.25" customHeight="1" x14ac:dyDescent="0.25"/>
  <cols>
    <col min="1" max="2" width="4.42578125" style="33" customWidth="1"/>
    <col min="3" max="3" width="8.140625" style="34" customWidth="1"/>
    <col min="4" max="4" width="35.5703125" style="34" customWidth="1"/>
    <col min="5" max="5" width="41.28515625" style="34" customWidth="1"/>
    <col min="6" max="6" width="18.42578125" style="34" hidden="1" customWidth="1"/>
    <col min="7" max="7" width="34.85546875" style="34" customWidth="1"/>
    <col min="8" max="8" width="18" style="169" hidden="1" customWidth="1"/>
    <col min="9" max="9" width="50.7109375" style="33" customWidth="1"/>
    <col min="10" max="10" width="57.5703125" style="33" customWidth="1"/>
    <col min="11" max="11" width="92.140625" style="35" customWidth="1"/>
    <col min="12" max="12" width="36.28515625" style="35" customWidth="1"/>
    <col min="13" max="13" width="39" style="34" customWidth="1"/>
    <col min="14" max="14" width="22.140625" style="34" customWidth="1"/>
    <col min="15" max="15" width="17.7109375" style="33" customWidth="1"/>
    <col min="16" max="16" width="15.140625" style="33" customWidth="1"/>
    <col min="17" max="17" width="21.7109375" style="33" customWidth="1"/>
    <col min="18" max="18" width="16.140625" style="33" customWidth="1"/>
    <col min="19" max="19" width="32.85546875" style="36" customWidth="1"/>
    <col min="20" max="20" width="18.42578125" style="36" customWidth="1"/>
    <col min="21" max="21" width="22.42578125" style="36" customWidth="1"/>
    <col min="22" max="22" width="37.140625" style="36" customWidth="1"/>
    <col min="23" max="23" width="35.5703125" style="34" customWidth="1"/>
    <col min="24" max="16384" width="8.85546875" style="34"/>
  </cols>
  <sheetData>
    <row r="1" spans="1:428" ht="26.25" customHeight="1" thickBot="1" x14ac:dyDescent="0.3">
      <c r="D1" s="33"/>
      <c r="E1" s="33"/>
      <c r="F1" s="33"/>
      <c r="G1" s="33"/>
      <c r="PL1" s="37" t="s">
        <v>0</v>
      </c>
    </row>
    <row r="2" spans="1:428" s="6" customFormat="1" ht="16.5" customHeight="1" x14ac:dyDescent="0.25">
      <c r="C2" s="469"/>
      <c r="D2" s="470"/>
      <c r="E2" s="471"/>
      <c r="F2" s="239"/>
      <c r="G2" s="478" t="s">
        <v>1</v>
      </c>
      <c r="H2" s="479"/>
      <c r="I2" s="479"/>
      <c r="J2" s="479"/>
      <c r="K2" s="479"/>
      <c r="L2" s="479"/>
      <c r="M2" s="479"/>
      <c r="N2" s="479"/>
      <c r="O2" s="479"/>
      <c r="P2" s="479"/>
      <c r="Q2" s="479"/>
      <c r="R2" s="479"/>
      <c r="S2" s="479"/>
      <c r="T2" s="480"/>
      <c r="U2" s="484" t="s">
        <v>81</v>
      </c>
      <c r="V2" s="479"/>
      <c r="W2" s="480"/>
      <c r="X2" s="38"/>
      <c r="Y2" s="39"/>
      <c r="Z2" s="40"/>
      <c r="AA2" s="40"/>
      <c r="AB2" s="8"/>
      <c r="AC2" s="13"/>
      <c r="AD2" s="14"/>
      <c r="AE2" s="14"/>
      <c r="AF2" s="8"/>
      <c r="AG2" s="15"/>
      <c r="AH2" s="40"/>
      <c r="AI2" s="15"/>
      <c r="AJ2" s="16"/>
      <c r="AK2" s="41"/>
      <c r="AL2" s="41"/>
      <c r="AM2" s="8"/>
      <c r="AN2" s="40"/>
      <c r="AO2" s="40"/>
      <c r="AP2" s="40"/>
      <c r="AQ2" s="40"/>
      <c r="AR2" s="40"/>
      <c r="AS2" s="40"/>
      <c r="AT2" s="8"/>
      <c r="AU2" s="15"/>
      <c r="AV2" s="40"/>
      <c r="AW2" s="15"/>
      <c r="AX2" s="40"/>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PL2" s="37" t="s">
        <v>3</v>
      </c>
    </row>
    <row r="3" spans="1:428" s="6" customFormat="1" ht="36.75" customHeight="1" thickBot="1" x14ac:dyDescent="0.3">
      <c r="C3" s="472"/>
      <c r="D3" s="473"/>
      <c r="E3" s="474"/>
      <c r="F3" s="240"/>
      <c r="G3" s="481"/>
      <c r="H3" s="482"/>
      <c r="I3" s="482"/>
      <c r="J3" s="482"/>
      <c r="K3" s="482"/>
      <c r="L3" s="482"/>
      <c r="M3" s="482"/>
      <c r="N3" s="482"/>
      <c r="O3" s="482"/>
      <c r="P3" s="482"/>
      <c r="Q3" s="482"/>
      <c r="R3" s="482"/>
      <c r="S3" s="482"/>
      <c r="T3" s="483"/>
      <c r="U3" s="485"/>
      <c r="V3" s="486"/>
      <c r="W3" s="487"/>
      <c r="X3" s="38"/>
      <c r="Y3" s="39"/>
      <c r="Z3" s="40"/>
      <c r="AA3" s="40"/>
      <c r="AB3" s="8"/>
      <c r="AC3" s="13"/>
      <c r="AD3" s="14"/>
      <c r="AE3" s="14"/>
      <c r="AF3" s="8"/>
      <c r="AG3" s="15"/>
      <c r="AH3" s="40"/>
      <c r="AI3" s="15"/>
      <c r="AJ3" s="16"/>
      <c r="AK3" s="41"/>
      <c r="AL3" s="41"/>
      <c r="AM3" s="8"/>
      <c r="AN3" s="40"/>
      <c r="AO3" s="40"/>
      <c r="AP3" s="40"/>
      <c r="AQ3" s="40"/>
      <c r="AR3" s="40"/>
      <c r="AS3" s="40"/>
      <c r="AT3" s="8"/>
      <c r="AU3" s="15"/>
      <c r="AV3" s="40"/>
      <c r="AW3" s="15"/>
      <c r="AX3" s="40"/>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PL3" s="37" t="s">
        <v>4</v>
      </c>
    </row>
    <row r="4" spans="1:428" s="6" customFormat="1" ht="17.25" customHeight="1" thickBot="1" x14ac:dyDescent="0.3">
      <c r="C4" s="472"/>
      <c r="D4" s="473"/>
      <c r="E4" s="474"/>
      <c r="F4" s="240"/>
      <c r="G4" s="488" t="s">
        <v>5</v>
      </c>
      <c r="H4" s="489"/>
      <c r="I4" s="489"/>
      <c r="J4" s="489"/>
      <c r="K4" s="489"/>
      <c r="L4" s="489"/>
      <c r="M4" s="489"/>
      <c r="N4" s="489"/>
      <c r="O4" s="489"/>
      <c r="P4" s="489"/>
      <c r="Q4" s="489"/>
      <c r="R4" s="489"/>
      <c r="S4" s="489"/>
      <c r="T4" s="490"/>
      <c r="U4" s="491" t="s">
        <v>82</v>
      </c>
      <c r="V4" s="492"/>
      <c r="W4" s="493"/>
      <c r="X4" s="38"/>
      <c r="Y4" s="39"/>
      <c r="Z4" s="40"/>
      <c r="AA4" s="40"/>
      <c r="AB4" s="8"/>
      <c r="AC4" s="13"/>
      <c r="AD4" s="13"/>
      <c r="AE4" s="13"/>
      <c r="AK4" s="41"/>
      <c r="AL4" s="41"/>
      <c r="AM4" s="8"/>
      <c r="AN4" s="40"/>
      <c r="AO4" s="40"/>
      <c r="AP4" s="40"/>
      <c r="AQ4" s="40"/>
      <c r="AR4" s="40"/>
      <c r="AS4" s="40"/>
      <c r="AT4" s="8"/>
      <c r="AU4" s="15"/>
      <c r="AV4" s="40"/>
      <c r="AW4" s="15"/>
      <c r="AX4" s="40"/>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PL4" s="37" t="s">
        <v>7</v>
      </c>
    </row>
    <row r="5" spans="1:428" s="6" customFormat="1" ht="17.25" customHeight="1" x14ac:dyDescent="0.25">
      <c r="C5" s="472"/>
      <c r="D5" s="473"/>
      <c r="E5" s="474"/>
      <c r="F5" s="240"/>
      <c r="G5" s="494" t="s">
        <v>9</v>
      </c>
      <c r="H5" s="495"/>
      <c r="I5" s="495"/>
      <c r="J5" s="495"/>
      <c r="K5" s="495"/>
      <c r="L5" s="495"/>
      <c r="M5" s="495"/>
      <c r="N5" s="495"/>
      <c r="O5" s="495"/>
      <c r="P5" s="495"/>
      <c r="Q5" s="495"/>
      <c r="R5" s="495"/>
      <c r="S5" s="495"/>
      <c r="T5" s="496"/>
      <c r="U5" s="502" t="s">
        <v>83</v>
      </c>
      <c r="V5" s="503"/>
      <c r="W5" s="504"/>
      <c r="X5" s="38"/>
      <c r="Y5" s="39"/>
      <c r="Z5" s="40"/>
      <c r="AA5" s="40"/>
      <c r="AB5" s="8"/>
      <c r="AC5" s="13"/>
      <c r="AD5" s="8"/>
      <c r="AE5" s="13"/>
      <c r="AK5" s="41"/>
      <c r="AL5" s="41"/>
      <c r="AM5" s="8"/>
      <c r="AN5" s="40"/>
      <c r="AO5" s="40"/>
      <c r="AP5" s="40"/>
      <c r="AQ5" s="40"/>
      <c r="AR5" s="40"/>
      <c r="AS5" s="40"/>
      <c r="AT5" s="8"/>
      <c r="AU5" s="15"/>
      <c r="AV5" s="40"/>
      <c r="AW5" s="15"/>
      <c r="AX5" s="40"/>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PL5" s="37" t="s">
        <v>8</v>
      </c>
    </row>
    <row r="6" spans="1:428" s="6" customFormat="1" ht="17.25" customHeight="1" x14ac:dyDescent="0.25">
      <c r="C6" s="472"/>
      <c r="D6" s="473"/>
      <c r="E6" s="474"/>
      <c r="F6" s="240"/>
      <c r="G6" s="497"/>
      <c r="H6" s="498"/>
      <c r="I6" s="498"/>
      <c r="J6" s="498"/>
      <c r="K6" s="498"/>
      <c r="L6" s="498"/>
      <c r="M6" s="498"/>
      <c r="N6" s="498"/>
      <c r="O6" s="498"/>
      <c r="P6" s="498"/>
      <c r="Q6" s="498"/>
      <c r="R6" s="498"/>
      <c r="S6" s="498"/>
      <c r="T6" s="499"/>
      <c r="U6" s="505"/>
      <c r="V6" s="506"/>
      <c r="W6" s="507"/>
      <c r="X6" s="38"/>
      <c r="Y6" s="39"/>
      <c r="Z6" s="40"/>
      <c r="AA6" s="40"/>
      <c r="AB6" s="8"/>
      <c r="AC6" s="13"/>
      <c r="AD6" s="8"/>
      <c r="AE6" s="8"/>
      <c r="AK6" s="41"/>
      <c r="AL6" s="41"/>
      <c r="AM6" s="8"/>
      <c r="AN6" s="40"/>
      <c r="AO6" s="40"/>
      <c r="AP6" s="40"/>
      <c r="AQ6" s="40"/>
      <c r="AR6" s="40"/>
      <c r="AS6" s="40"/>
      <c r="AT6" s="8"/>
      <c r="AU6" s="8"/>
      <c r="AV6" s="8"/>
      <c r="AW6" s="15"/>
      <c r="AX6" s="40"/>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PL6" s="37" t="s">
        <v>11</v>
      </c>
    </row>
    <row r="7" spans="1:428" s="6" customFormat="1" ht="15.75" customHeight="1" thickBot="1" x14ac:dyDescent="0.3">
      <c r="C7" s="475"/>
      <c r="D7" s="476"/>
      <c r="E7" s="477"/>
      <c r="F7" s="241"/>
      <c r="G7" s="500"/>
      <c r="H7" s="486"/>
      <c r="I7" s="486"/>
      <c r="J7" s="486"/>
      <c r="K7" s="486"/>
      <c r="L7" s="486"/>
      <c r="M7" s="486"/>
      <c r="N7" s="486"/>
      <c r="O7" s="486"/>
      <c r="P7" s="486"/>
      <c r="Q7" s="486"/>
      <c r="R7" s="486"/>
      <c r="S7" s="486"/>
      <c r="T7" s="501"/>
      <c r="U7" s="508"/>
      <c r="V7" s="509"/>
      <c r="W7" s="510"/>
      <c r="X7" s="8"/>
      <c r="Y7" s="8"/>
      <c r="Z7" s="8"/>
      <c r="AA7" s="8"/>
      <c r="AB7" s="8"/>
      <c r="AC7" s="13"/>
      <c r="AD7" s="8"/>
      <c r="AE7" s="8"/>
      <c r="AK7" s="41"/>
      <c r="AL7" s="41"/>
      <c r="AM7" s="8"/>
      <c r="AN7" s="40"/>
      <c r="AO7" s="40"/>
      <c r="AP7" s="40"/>
      <c r="AQ7" s="40"/>
      <c r="AR7" s="40"/>
      <c r="AS7" s="40"/>
      <c r="AT7" s="8"/>
      <c r="AU7" s="8"/>
      <c r="AV7" s="8"/>
      <c r="AW7" s="15"/>
      <c r="AX7" s="40"/>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PL7" s="37" t="s">
        <v>12</v>
      </c>
    </row>
    <row r="8" spans="1:428" s="6" customFormat="1" ht="24.75" customHeight="1" thickBot="1" x14ac:dyDescent="0.3">
      <c r="C8" s="466" t="s">
        <v>13</v>
      </c>
      <c r="D8" s="467"/>
      <c r="E8" s="468"/>
      <c r="F8" s="242"/>
      <c r="G8" s="543" t="s">
        <v>312</v>
      </c>
      <c r="H8" s="544"/>
      <c r="I8" s="544"/>
      <c r="J8" s="544"/>
      <c r="K8" s="544"/>
      <c r="L8" s="544"/>
      <c r="M8" s="544"/>
      <c r="N8" s="544"/>
      <c r="O8" s="544"/>
      <c r="P8" s="544"/>
      <c r="Q8" s="544"/>
      <c r="R8" s="544"/>
      <c r="S8" s="544"/>
      <c r="T8" s="544"/>
      <c r="U8" s="544"/>
      <c r="V8" s="544"/>
      <c r="W8" s="545"/>
      <c r="X8" s="8"/>
      <c r="Y8" s="8"/>
      <c r="Z8" s="8"/>
      <c r="AA8" s="8"/>
      <c r="AB8" s="8"/>
      <c r="AC8" s="13"/>
      <c r="AD8" s="8"/>
      <c r="AE8" s="8"/>
      <c r="AK8" s="41"/>
      <c r="AL8" s="41"/>
      <c r="AM8" s="8"/>
      <c r="AN8" s="40"/>
      <c r="AO8" s="40"/>
      <c r="AP8" s="40"/>
      <c r="AQ8" s="40"/>
      <c r="AR8" s="40"/>
      <c r="AS8" s="40"/>
      <c r="AT8" s="8"/>
      <c r="AU8" s="8"/>
      <c r="AV8" s="8"/>
      <c r="AW8" s="15"/>
      <c r="AX8" s="40"/>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PL8" s="37" t="s">
        <v>14</v>
      </c>
    </row>
    <row r="9" spans="1:428" ht="60.75" customHeight="1" x14ac:dyDescent="0.25">
      <c r="PL9" s="37" t="s">
        <v>15</v>
      </c>
    </row>
    <row r="10" spans="1:428" ht="139.5" customHeight="1" x14ac:dyDescent="0.25">
      <c r="C10" s="243" t="s">
        <v>16</v>
      </c>
      <c r="D10" s="244" t="s">
        <v>17</v>
      </c>
      <c r="E10" s="244" t="s">
        <v>18</v>
      </c>
      <c r="F10" s="244" t="s">
        <v>264</v>
      </c>
      <c r="G10" s="244" t="s">
        <v>19</v>
      </c>
      <c r="H10" s="244" t="s">
        <v>265</v>
      </c>
      <c r="I10" s="244" t="s">
        <v>20</v>
      </c>
      <c r="J10" s="244" t="s">
        <v>21</v>
      </c>
      <c r="K10" s="245" t="s">
        <v>22</v>
      </c>
      <c r="L10" s="244" t="s">
        <v>23</v>
      </c>
      <c r="M10" s="244" t="s">
        <v>24</v>
      </c>
      <c r="N10" s="244" t="s">
        <v>25</v>
      </c>
      <c r="O10" s="244" t="s">
        <v>26</v>
      </c>
      <c r="P10" s="244" t="s">
        <v>27</v>
      </c>
      <c r="Q10" s="244" t="s">
        <v>28</v>
      </c>
      <c r="R10" s="246" t="s">
        <v>29</v>
      </c>
      <c r="S10" s="246" t="s">
        <v>30</v>
      </c>
      <c r="T10" s="244" t="s">
        <v>31</v>
      </c>
      <c r="U10" s="21" t="s">
        <v>32</v>
      </c>
      <c r="V10" s="21" t="s">
        <v>33</v>
      </c>
      <c r="W10" s="232" t="s">
        <v>34</v>
      </c>
      <c r="PL10" s="37" t="s">
        <v>35</v>
      </c>
    </row>
    <row r="11" spans="1:428" s="45" customFormat="1" ht="77.25" customHeight="1" x14ac:dyDescent="0.25">
      <c r="A11" s="42"/>
      <c r="B11" s="42"/>
      <c r="C11" s="247">
        <v>1</v>
      </c>
      <c r="D11" s="248" t="s">
        <v>84</v>
      </c>
      <c r="E11" s="58" t="s">
        <v>85</v>
      </c>
      <c r="F11" s="249" t="str">
        <f>VLOOKUP(OAP!E11,[6]CONS!$J$3:$K$12,2,0)</f>
        <v>OBJ_10</v>
      </c>
      <c r="G11" s="250" t="s">
        <v>54</v>
      </c>
      <c r="H11" s="251" t="str">
        <f t="shared" ref="H11:H40" si="0">IF(AND(F11="OBJ_2",G11="GESTIÓN DEL CONOCIMIENTO"),F11&amp;"GESTCO",F11&amp;MID(G11,1,4))</f>
        <v>OBJ_10GEST</v>
      </c>
      <c r="I11" s="58" t="s">
        <v>86</v>
      </c>
      <c r="J11" s="58" t="s">
        <v>87</v>
      </c>
      <c r="K11" s="58" t="s">
        <v>88</v>
      </c>
      <c r="L11" s="58" t="s">
        <v>89</v>
      </c>
      <c r="M11" s="58" t="s">
        <v>90</v>
      </c>
      <c r="N11" s="252">
        <v>0.1</v>
      </c>
      <c r="O11" s="253" t="s">
        <v>42</v>
      </c>
      <c r="P11" s="254">
        <v>43493</v>
      </c>
      <c r="Q11" s="255">
        <v>43708</v>
      </c>
      <c r="R11" s="256" t="s">
        <v>43</v>
      </c>
      <c r="S11" s="257" t="s">
        <v>91</v>
      </c>
      <c r="T11" s="58" t="s">
        <v>273</v>
      </c>
      <c r="U11" s="44"/>
      <c r="V11" s="43"/>
      <c r="W11" s="258"/>
      <c r="PL11" s="37" t="s">
        <v>46</v>
      </c>
    </row>
    <row r="12" spans="1:428" ht="99" customHeight="1" x14ac:dyDescent="0.25">
      <c r="A12" s="34"/>
      <c r="B12" s="34"/>
      <c r="C12" s="247">
        <v>2</v>
      </c>
      <c r="D12" s="248" t="s">
        <v>84</v>
      </c>
      <c r="E12" s="58" t="s">
        <v>85</v>
      </c>
      <c r="F12" s="249" t="str">
        <f>VLOOKUP(OAP!E12,[6]CONS!$J$3:$K$12,2,0)</f>
        <v>OBJ_10</v>
      </c>
      <c r="G12" s="250" t="s">
        <v>93</v>
      </c>
      <c r="H12" s="251" t="str">
        <f t="shared" si="0"/>
        <v>OBJ_10TALE</v>
      </c>
      <c r="I12" s="58" t="s">
        <v>93</v>
      </c>
      <c r="J12" s="58" t="s">
        <v>274</v>
      </c>
      <c r="K12" s="58" t="s">
        <v>40</v>
      </c>
      <c r="L12" s="58" t="s">
        <v>94</v>
      </c>
      <c r="M12" s="58" t="s">
        <v>90</v>
      </c>
      <c r="N12" s="252">
        <v>0.1</v>
      </c>
      <c r="O12" s="253" t="s">
        <v>51</v>
      </c>
      <c r="P12" s="254">
        <v>43480</v>
      </c>
      <c r="Q12" s="255">
        <v>43548</v>
      </c>
      <c r="R12" s="256" t="s">
        <v>43</v>
      </c>
      <c r="S12" s="257" t="s">
        <v>91</v>
      </c>
      <c r="T12" s="58" t="s">
        <v>273</v>
      </c>
      <c r="U12" s="44"/>
      <c r="V12" s="43"/>
      <c r="W12" s="259"/>
      <c r="PL12" s="46" t="s">
        <v>53</v>
      </c>
    </row>
    <row r="13" spans="1:428" ht="121.5" customHeight="1" x14ac:dyDescent="0.25">
      <c r="A13" s="34"/>
      <c r="B13" s="34"/>
      <c r="C13" s="247">
        <v>3</v>
      </c>
      <c r="D13" s="248" t="s">
        <v>61</v>
      </c>
      <c r="E13" s="58" t="s">
        <v>95</v>
      </c>
      <c r="F13" s="249" t="str">
        <f>VLOOKUP(OAP!E13,[6]CONS!$J$3:$K$12,2,0)</f>
        <v>OBJ_4</v>
      </c>
      <c r="G13" s="250" t="s">
        <v>93</v>
      </c>
      <c r="H13" s="251" t="str">
        <f t="shared" si="0"/>
        <v>OBJ_4TALE</v>
      </c>
      <c r="I13" s="58" t="s">
        <v>93</v>
      </c>
      <c r="J13" s="58" t="s">
        <v>96</v>
      </c>
      <c r="K13" s="58" t="s">
        <v>40</v>
      </c>
      <c r="L13" s="58" t="s">
        <v>97</v>
      </c>
      <c r="M13" s="58" t="s">
        <v>98</v>
      </c>
      <c r="N13" s="252">
        <v>0.15</v>
      </c>
      <c r="O13" s="253" t="s">
        <v>42</v>
      </c>
      <c r="P13" s="254">
        <v>43493</v>
      </c>
      <c r="Q13" s="255">
        <v>43799</v>
      </c>
      <c r="R13" s="256" t="s">
        <v>43</v>
      </c>
      <c r="S13" s="257" t="s">
        <v>91</v>
      </c>
      <c r="T13" s="58" t="s">
        <v>92</v>
      </c>
      <c r="U13" s="44"/>
      <c r="V13" s="43"/>
      <c r="W13" s="259"/>
    </row>
    <row r="14" spans="1:428" ht="97.5" customHeight="1" x14ac:dyDescent="0.25">
      <c r="A14" s="34"/>
      <c r="B14" s="34"/>
      <c r="C14" s="247">
        <v>4</v>
      </c>
      <c r="D14" s="248" t="s">
        <v>36</v>
      </c>
      <c r="E14" s="58" t="s">
        <v>99</v>
      </c>
      <c r="F14" s="249" t="str">
        <f>VLOOKUP(OAP!E14,[6]CONS!$J$3:$K$12,2,0)</f>
        <v>OBJ_3</v>
      </c>
      <c r="G14" s="250" t="s">
        <v>38</v>
      </c>
      <c r="H14" s="251" t="str">
        <f t="shared" si="0"/>
        <v>OBJ_3GEST</v>
      </c>
      <c r="I14" s="58" t="s">
        <v>86</v>
      </c>
      <c r="J14" s="58" t="s">
        <v>100</v>
      </c>
      <c r="K14" s="58" t="s">
        <v>101</v>
      </c>
      <c r="L14" s="58" t="s">
        <v>102</v>
      </c>
      <c r="M14" s="58" t="s">
        <v>103</v>
      </c>
      <c r="N14" s="252">
        <v>0.15</v>
      </c>
      <c r="O14" s="253" t="s">
        <v>42</v>
      </c>
      <c r="P14" s="254">
        <v>43497</v>
      </c>
      <c r="Q14" s="254">
        <v>43799</v>
      </c>
      <c r="R14" s="256" t="s">
        <v>104</v>
      </c>
      <c r="S14" s="257" t="s">
        <v>91</v>
      </c>
      <c r="T14" s="58" t="s">
        <v>105</v>
      </c>
      <c r="U14" s="44"/>
      <c r="V14" s="43"/>
      <c r="W14" s="259"/>
    </row>
    <row r="15" spans="1:428" ht="51.75" customHeight="1" x14ac:dyDescent="0.25">
      <c r="A15" s="34"/>
      <c r="B15" s="34"/>
      <c r="C15" s="247">
        <v>5</v>
      </c>
      <c r="D15" s="248" t="s">
        <v>36</v>
      </c>
      <c r="E15" s="58" t="s">
        <v>37</v>
      </c>
      <c r="F15" s="249" t="str">
        <f>VLOOKUP(OAP!E15,[6]CONS!$J$3:$K$12,2,0)</f>
        <v>OBJ_2</v>
      </c>
      <c r="G15" s="250" t="s">
        <v>72</v>
      </c>
      <c r="H15" s="251" t="str">
        <f t="shared" si="0"/>
        <v>OBJ_2INFO</v>
      </c>
      <c r="I15" s="58" t="s">
        <v>73</v>
      </c>
      <c r="J15" s="58" t="s">
        <v>74</v>
      </c>
      <c r="K15" s="58" t="s">
        <v>106</v>
      </c>
      <c r="L15" s="58" t="s">
        <v>107</v>
      </c>
      <c r="M15" s="58" t="s">
        <v>77</v>
      </c>
      <c r="N15" s="252">
        <v>0.15</v>
      </c>
      <c r="O15" s="253" t="s">
        <v>42</v>
      </c>
      <c r="P15" s="254">
        <v>43466</v>
      </c>
      <c r="Q15" s="260">
        <v>43830</v>
      </c>
      <c r="R15" s="256" t="s">
        <v>43</v>
      </c>
      <c r="S15" s="257" t="s">
        <v>275</v>
      </c>
      <c r="T15" s="58" t="s">
        <v>276</v>
      </c>
      <c r="U15" s="44"/>
      <c r="V15" s="43"/>
      <c r="W15" s="259"/>
    </row>
    <row r="16" spans="1:428" ht="97.5" customHeight="1" x14ac:dyDescent="0.25">
      <c r="A16" s="34"/>
      <c r="B16" s="34"/>
      <c r="C16" s="247">
        <v>6</v>
      </c>
      <c r="D16" s="248" t="s">
        <v>36</v>
      </c>
      <c r="E16" s="58" t="s">
        <v>37</v>
      </c>
      <c r="F16" s="249" t="str">
        <f>VLOOKUP(OAP!E16,[6]CONS!$J$3:$K$12,2,0)</f>
        <v>OBJ_2</v>
      </c>
      <c r="G16" s="250" t="s">
        <v>38</v>
      </c>
      <c r="H16" s="251" t="str">
        <f t="shared" si="0"/>
        <v>OBJ_2GEST</v>
      </c>
      <c r="I16" s="58" t="s">
        <v>39</v>
      </c>
      <c r="J16" s="58" t="s">
        <v>108</v>
      </c>
      <c r="K16" s="58" t="s">
        <v>109</v>
      </c>
      <c r="L16" s="58" t="s">
        <v>110</v>
      </c>
      <c r="M16" s="58" t="s">
        <v>111</v>
      </c>
      <c r="N16" s="252">
        <v>0.1</v>
      </c>
      <c r="O16" s="253" t="s">
        <v>51</v>
      </c>
      <c r="P16" s="254">
        <v>43480</v>
      </c>
      <c r="Q16" s="260">
        <v>43677</v>
      </c>
      <c r="R16" s="256" t="s">
        <v>52</v>
      </c>
      <c r="S16" s="257" t="s">
        <v>277</v>
      </c>
      <c r="T16" s="58" t="s">
        <v>113</v>
      </c>
      <c r="U16" s="44"/>
      <c r="V16" s="43"/>
      <c r="W16" s="259"/>
    </row>
    <row r="17" spans="3:23" ht="68.25" customHeight="1" x14ac:dyDescent="0.25">
      <c r="C17" s="247">
        <v>7</v>
      </c>
      <c r="D17" s="248" t="s">
        <v>36</v>
      </c>
      <c r="E17" s="58" t="s">
        <v>37</v>
      </c>
      <c r="F17" s="249" t="str">
        <f>VLOOKUP(OAP!E17,[6]CONS!$J$3:$K$12,2,0)</f>
        <v>OBJ_2</v>
      </c>
      <c r="G17" s="250" t="s">
        <v>38</v>
      </c>
      <c r="H17" s="251" t="str">
        <f t="shared" si="0"/>
        <v>OBJ_2GEST</v>
      </c>
      <c r="I17" s="58" t="s">
        <v>39</v>
      </c>
      <c r="J17" s="58" t="s">
        <v>114</v>
      </c>
      <c r="K17" s="58" t="s">
        <v>40</v>
      </c>
      <c r="L17" s="58" t="s">
        <v>115</v>
      </c>
      <c r="M17" s="58" t="s">
        <v>116</v>
      </c>
      <c r="N17" s="252">
        <v>0.1</v>
      </c>
      <c r="O17" s="253" t="s">
        <v>42</v>
      </c>
      <c r="P17" s="254">
        <v>43480</v>
      </c>
      <c r="Q17" s="260">
        <v>43738</v>
      </c>
      <c r="R17" s="256" t="s">
        <v>43</v>
      </c>
      <c r="S17" s="257" t="s">
        <v>112</v>
      </c>
      <c r="T17" s="58" t="s">
        <v>113</v>
      </c>
      <c r="U17" s="44"/>
      <c r="V17" s="43"/>
      <c r="W17" s="259"/>
    </row>
    <row r="18" spans="3:23" ht="76.5" customHeight="1" x14ac:dyDescent="0.25">
      <c r="C18" s="247">
        <v>8</v>
      </c>
      <c r="D18" s="248" t="s">
        <v>36</v>
      </c>
      <c r="E18" s="58" t="s">
        <v>37</v>
      </c>
      <c r="F18" s="261" t="str">
        <f>VLOOKUP(OAP!E18,[6]CONS!$J$3:$K$12,2,0)</f>
        <v>OBJ_2</v>
      </c>
      <c r="G18" s="250" t="s">
        <v>38</v>
      </c>
      <c r="H18" s="251" t="str">
        <f t="shared" si="0"/>
        <v>OBJ_2GEST</v>
      </c>
      <c r="I18" s="58" t="s">
        <v>39</v>
      </c>
      <c r="J18" s="58" t="s">
        <v>117</v>
      </c>
      <c r="K18" s="58" t="s">
        <v>118</v>
      </c>
      <c r="L18" s="58" t="s">
        <v>119</v>
      </c>
      <c r="M18" s="58" t="s">
        <v>120</v>
      </c>
      <c r="N18" s="252">
        <v>0.05</v>
      </c>
      <c r="O18" s="253" t="s">
        <v>51</v>
      </c>
      <c r="P18" s="254">
        <v>43486</v>
      </c>
      <c r="Q18" s="255">
        <v>43552</v>
      </c>
      <c r="R18" s="256" t="s">
        <v>52</v>
      </c>
      <c r="S18" s="257" t="s">
        <v>277</v>
      </c>
      <c r="T18" s="58" t="s">
        <v>121</v>
      </c>
      <c r="U18" s="44"/>
      <c r="V18" s="43"/>
      <c r="W18" s="259"/>
    </row>
    <row r="19" spans="3:23" ht="70.5" hidden="1" customHeight="1" x14ac:dyDescent="0.25">
      <c r="C19" s="247">
        <v>10</v>
      </c>
      <c r="D19" s="248"/>
      <c r="E19" s="58"/>
      <c r="F19" s="261" t="e">
        <f>VLOOKUP(OAP!E19,[6]CONS!$J$3:$K$12,2,0)</f>
        <v>#N/A</v>
      </c>
      <c r="G19" s="262"/>
      <c r="H19" s="251" t="e">
        <f t="shared" si="0"/>
        <v>#N/A</v>
      </c>
      <c r="I19" s="263"/>
      <c r="J19" s="263"/>
      <c r="K19" s="263"/>
      <c r="L19" s="58"/>
      <c r="M19" s="58"/>
      <c r="N19" s="252"/>
      <c r="O19" s="253"/>
      <c r="P19" s="254"/>
      <c r="Q19" s="260"/>
      <c r="R19" s="256"/>
      <c r="S19" s="257"/>
      <c r="T19" s="58"/>
      <c r="U19" s="44"/>
      <c r="V19" s="43"/>
      <c r="W19" s="259"/>
    </row>
    <row r="20" spans="3:23" ht="42.75" hidden="1" customHeight="1" x14ac:dyDescent="0.25">
      <c r="C20" s="247">
        <v>11</v>
      </c>
      <c r="D20" s="248"/>
      <c r="E20" s="58"/>
      <c r="F20" s="261" t="e">
        <f>VLOOKUP(OAP!E20,[6]CONS!$J$3:$K$12,2,0)</f>
        <v>#N/A</v>
      </c>
      <c r="G20" s="262"/>
      <c r="H20" s="251" t="e">
        <f t="shared" si="0"/>
        <v>#N/A</v>
      </c>
      <c r="I20" s="263"/>
      <c r="J20" s="263"/>
      <c r="K20" s="263"/>
      <c r="L20" s="58"/>
      <c r="M20" s="58"/>
      <c r="N20" s="252"/>
      <c r="O20" s="253"/>
      <c r="P20" s="254"/>
      <c r="Q20" s="260"/>
      <c r="R20" s="256"/>
      <c r="S20" s="257"/>
      <c r="T20" s="58"/>
      <c r="U20" s="44"/>
      <c r="V20" s="43"/>
      <c r="W20" s="259"/>
    </row>
    <row r="21" spans="3:23" ht="42.75" hidden="1" customHeight="1" x14ac:dyDescent="0.25">
      <c r="C21" s="247"/>
      <c r="D21" s="248"/>
      <c r="E21" s="58"/>
      <c r="F21" s="261" t="e">
        <f>VLOOKUP(OAP!E21,[6]CONS!$J$3:$K$12,2,0)</f>
        <v>#N/A</v>
      </c>
      <c r="G21" s="262"/>
      <c r="H21" s="251" t="e">
        <f t="shared" si="0"/>
        <v>#N/A</v>
      </c>
      <c r="I21" s="263"/>
      <c r="J21" s="263"/>
      <c r="K21" s="263"/>
      <c r="L21" s="58"/>
      <c r="M21" s="58"/>
      <c r="N21" s="252"/>
      <c r="O21" s="253"/>
      <c r="P21" s="254"/>
      <c r="Q21" s="260"/>
      <c r="R21" s="256"/>
      <c r="S21" s="257"/>
      <c r="T21" s="58"/>
      <c r="U21" s="44"/>
      <c r="V21" s="43"/>
      <c r="W21" s="259"/>
    </row>
    <row r="22" spans="3:23" ht="42.75" hidden="1" customHeight="1" x14ac:dyDescent="0.25">
      <c r="C22" s="247"/>
      <c r="D22" s="248"/>
      <c r="E22" s="58"/>
      <c r="F22" s="261" t="e">
        <f>VLOOKUP(OAP!E22,[6]CONS!$J$3:$K$12,2,0)</f>
        <v>#N/A</v>
      </c>
      <c r="G22" s="262"/>
      <c r="H22" s="251" t="e">
        <f t="shared" si="0"/>
        <v>#N/A</v>
      </c>
      <c r="I22" s="263"/>
      <c r="J22" s="263"/>
      <c r="K22" s="263"/>
      <c r="L22" s="58"/>
      <c r="M22" s="58"/>
      <c r="N22" s="252"/>
      <c r="O22" s="253"/>
      <c r="P22" s="254"/>
      <c r="Q22" s="260"/>
      <c r="R22" s="256"/>
      <c r="S22" s="257"/>
      <c r="T22" s="58"/>
      <c r="U22" s="44"/>
      <c r="V22" s="43"/>
      <c r="W22" s="259"/>
    </row>
    <row r="23" spans="3:23" ht="42.75" hidden="1" customHeight="1" x14ac:dyDescent="0.25">
      <c r="C23" s="247"/>
      <c r="D23" s="248"/>
      <c r="E23" s="58"/>
      <c r="F23" s="261" t="e">
        <f>VLOOKUP(OAP!E23,[6]CONS!$J$3:$K$12,2,0)</f>
        <v>#N/A</v>
      </c>
      <c r="G23" s="262"/>
      <c r="H23" s="251" t="e">
        <f t="shared" si="0"/>
        <v>#N/A</v>
      </c>
      <c r="I23" s="263"/>
      <c r="J23" s="263"/>
      <c r="K23" s="263"/>
      <c r="L23" s="58"/>
      <c r="M23" s="58"/>
      <c r="N23" s="252"/>
      <c r="O23" s="253"/>
      <c r="P23" s="254"/>
      <c r="Q23" s="260"/>
      <c r="R23" s="256"/>
      <c r="S23" s="257"/>
      <c r="T23" s="58"/>
      <c r="U23" s="44"/>
      <c r="V23" s="43"/>
      <c r="W23" s="259"/>
    </row>
    <row r="24" spans="3:23" ht="42.75" hidden="1" customHeight="1" x14ac:dyDescent="0.25">
      <c r="C24" s="247"/>
      <c r="D24" s="248"/>
      <c r="E24" s="58"/>
      <c r="F24" s="261" t="e">
        <f>VLOOKUP(OAP!E24,[6]CONS!$J$3:$K$12,2,0)</f>
        <v>#N/A</v>
      </c>
      <c r="G24" s="262"/>
      <c r="H24" s="251" t="e">
        <f t="shared" si="0"/>
        <v>#N/A</v>
      </c>
      <c r="I24" s="263"/>
      <c r="J24" s="263"/>
      <c r="K24" s="263"/>
      <c r="L24" s="58"/>
      <c r="M24" s="58"/>
      <c r="N24" s="252"/>
      <c r="O24" s="253"/>
      <c r="P24" s="254"/>
      <c r="Q24" s="260"/>
      <c r="R24" s="256"/>
      <c r="S24" s="257"/>
      <c r="T24" s="58"/>
      <c r="U24" s="44"/>
      <c r="V24" s="43"/>
      <c r="W24" s="259"/>
    </row>
    <row r="25" spans="3:23" ht="42.75" hidden="1" customHeight="1" x14ac:dyDescent="0.25">
      <c r="C25" s="247"/>
      <c r="D25" s="248"/>
      <c r="E25" s="58"/>
      <c r="F25" s="261" t="e">
        <f>VLOOKUP(OAP!E25,[6]CONS!$J$3:$K$12,2,0)</f>
        <v>#N/A</v>
      </c>
      <c r="G25" s="262"/>
      <c r="H25" s="251" t="e">
        <f t="shared" si="0"/>
        <v>#N/A</v>
      </c>
      <c r="I25" s="263"/>
      <c r="J25" s="263"/>
      <c r="K25" s="263"/>
      <c r="L25" s="58"/>
      <c r="M25" s="58"/>
      <c r="N25" s="252"/>
      <c r="O25" s="253"/>
      <c r="P25" s="254"/>
      <c r="Q25" s="260"/>
      <c r="R25" s="256"/>
      <c r="S25" s="257"/>
      <c r="T25" s="58"/>
      <c r="U25" s="44"/>
      <c r="V25" s="43"/>
      <c r="W25" s="259"/>
    </row>
    <row r="26" spans="3:23" ht="42.75" hidden="1" customHeight="1" x14ac:dyDescent="0.25">
      <c r="C26" s="247"/>
      <c r="D26" s="248"/>
      <c r="E26" s="58"/>
      <c r="F26" s="261" t="e">
        <f>VLOOKUP(OAP!E26,[6]CONS!$J$3:$K$12,2,0)</f>
        <v>#N/A</v>
      </c>
      <c r="G26" s="262"/>
      <c r="H26" s="251" t="e">
        <f t="shared" si="0"/>
        <v>#N/A</v>
      </c>
      <c r="I26" s="263"/>
      <c r="J26" s="263"/>
      <c r="K26" s="263"/>
      <c r="L26" s="58"/>
      <c r="M26" s="58"/>
      <c r="N26" s="252"/>
      <c r="O26" s="253"/>
      <c r="P26" s="254"/>
      <c r="Q26" s="260"/>
      <c r="R26" s="256"/>
      <c r="S26" s="257"/>
      <c r="T26" s="58"/>
      <c r="U26" s="44"/>
      <c r="V26" s="43"/>
      <c r="W26" s="259"/>
    </row>
    <row r="27" spans="3:23" ht="42.75" hidden="1" customHeight="1" x14ac:dyDescent="0.25">
      <c r="C27" s="247"/>
      <c r="D27" s="248"/>
      <c r="E27" s="58"/>
      <c r="F27" s="261" t="e">
        <f>VLOOKUP(OAP!E27,[6]CONS!$J$3:$K$12,2,0)</f>
        <v>#N/A</v>
      </c>
      <c r="G27" s="262"/>
      <c r="H27" s="251" t="e">
        <f t="shared" si="0"/>
        <v>#N/A</v>
      </c>
      <c r="I27" s="263"/>
      <c r="J27" s="263"/>
      <c r="K27" s="263"/>
      <c r="L27" s="58"/>
      <c r="M27" s="58"/>
      <c r="N27" s="252"/>
      <c r="O27" s="253"/>
      <c r="P27" s="254"/>
      <c r="Q27" s="260"/>
      <c r="R27" s="256"/>
      <c r="S27" s="257"/>
      <c r="T27" s="58"/>
      <c r="U27" s="44"/>
      <c r="V27" s="43"/>
      <c r="W27" s="259"/>
    </row>
    <row r="28" spans="3:23" ht="42.75" hidden="1" customHeight="1" x14ac:dyDescent="0.25">
      <c r="C28" s="247"/>
      <c r="D28" s="248"/>
      <c r="E28" s="58"/>
      <c r="F28" s="261" t="e">
        <f>VLOOKUP(OAP!E28,[6]CONS!$J$3:$K$12,2,0)</f>
        <v>#N/A</v>
      </c>
      <c r="G28" s="262"/>
      <c r="H28" s="251" t="e">
        <f t="shared" si="0"/>
        <v>#N/A</v>
      </c>
      <c r="I28" s="263"/>
      <c r="J28" s="263"/>
      <c r="K28" s="263"/>
      <c r="L28" s="58"/>
      <c r="M28" s="58"/>
      <c r="N28" s="252"/>
      <c r="O28" s="253"/>
      <c r="P28" s="254"/>
      <c r="Q28" s="260"/>
      <c r="R28" s="256"/>
      <c r="S28" s="257"/>
      <c r="T28" s="58"/>
      <c r="U28" s="44"/>
      <c r="V28" s="43"/>
      <c r="W28" s="259"/>
    </row>
    <row r="29" spans="3:23" ht="42.75" hidden="1" customHeight="1" x14ac:dyDescent="0.25">
      <c r="C29" s="247"/>
      <c r="D29" s="248"/>
      <c r="E29" s="58"/>
      <c r="F29" s="249" t="e">
        <f>VLOOKUP(OAP!E29,[6]CONS!$J$3:$K$12,2,0)</f>
        <v>#N/A</v>
      </c>
      <c r="G29" s="250"/>
      <c r="H29" s="251" t="e">
        <f t="shared" si="0"/>
        <v>#N/A</v>
      </c>
      <c r="I29" s="58"/>
      <c r="J29" s="58"/>
      <c r="K29" s="58"/>
      <c r="L29" s="58"/>
      <c r="M29" s="58"/>
      <c r="N29" s="252"/>
      <c r="O29" s="253"/>
      <c r="P29" s="254"/>
      <c r="Q29" s="260"/>
      <c r="R29" s="256"/>
      <c r="S29" s="257"/>
      <c r="T29" s="58"/>
      <c r="U29" s="44"/>
      <c r="V29" s="43"/>
      <c r="W29" s="259"/>
    </row>
    <row r="30" spans="3:23" ht="42.75" hidden="1" customHeight="1" x14ac:dyDescent="0.25">
      <c r="C30" s="247"/>
      <c r="D30" s="248"/>
      <c r="E30" s="58"/>
      <c r="F30" s="261" t="e">
        <f>VLOOKUP(OAP!E30,[6]CONS!$J$3:$K$12,2,0)</f>
        <v>#N/A</v>
      </c>
      <c r="G30" s="262"/>
      <c r="H30" s="251" t="e">
        <f t="shared" si="0"/>
        <v>#N/A</v>
      </c>
      <c r="I30" s="263"/>
      <c r="J30" s="263"/>
      <c r="K30" s="263"/>
      <c r="L30" s="58"/>
      <c r="M30" s="58"/>
      <c r="N30" s="252"/>
      <c r="O30" s="253"/>
      <c r="P30" s="254"/>
      <c r="Q30" s="260"/>
      <c r="R30" s="256"/>
      <c r="S30" s="257"/>
      <c r="T30" s="58"/>
      <c r="U30" s="44"/>
      <c r="V30" s="43"/>
      <c r="W30" s="259"/>
    </row>
    <row r="31" spans="3:23" ht="42.75" hidden="1" customHeight="1" x14ac:dyDescent="0.25">
      <c r="C31" s="247"/>
      <c r="D31" s="248"/>
      <c r="E31" s="58"/>
      <c r="F31" s="261" t="e">
        <f>VLOOKUP(OAP!E31,[6]CONS!$J$3:$K$12,2,0)</f>
        <v>#N/A</v>
      </c>
      <c r="G31" s="262"/>
      <c r="H31" s="251" t="e">
        <f t="shared" si="0"/>
        <v>#N/A</v>
      </c>
      <c r="I31" s="263"/>
      <c r="J31" s="263"/>
      <c r="K31" s="263"/>
      <c r="L31" s="58"/>
      <c r="M31" s="58"/>
      <c r="N31" s="252"/>
      <c r="O31" s="253"/>
      <c r="P31" s="254"/>
      <c r="Q31" s="260"/>
      <c r="R31" s="256"/>
      <c r="S31" s="257"/>
      <c r="T31" s="58"/>
      <c r="U31" s="44"/>
      <c r="V31" s="43"/>
      <c r="W31" s="259"/>
    </row>
    <row r="32" spans="3:23" ht="42.75" hidden="1" customHeight="1" x14ac:dyDescent="0.25">
      <c r="C32" s="247"/>
      <c r="D32" s="248"/>
      <c r="E32" s="58"/>
      <c r="F32" s="261" t="e">
        <f>VLOOKUP(OAP!E32,[6]CONS!$J$3:$K$12,2,0)</f>
        <v>#N/A</v>
      </c>
      <c r="G32" s="262"/>
      <c r="H32" s="251" t="e">
        <f t="shared" si="0"/>
        <v>#N/A</v>
      </c>
      <c r="I32" s="263"/>
      <c r="J32" s="263"/>
      <c r="K32" s="263"/>
      <c r="L32" s="58"/>
      <c r="M32" s="58"/>
      <c r="N32" s="252"/>
      <c r="O32" s="253"/>
      <c r="P32" s="254"/>
      <c r="Q32" s="260"/>
      <c r="R32" s="256"/>
      <c r="S32" s="257"/>
      <c r="T32" s="58"/>
      <c r="U32" s="44"/>
      <c r="V32" s="43"/>
      <c r="W32" s="259"/>
    </row>
    <row r="33" spans="3:23" ht="42.75" hidden="1" customHeight="1" x14ac:dyDescent="0.25">
      <c r="C33" s="247"/>
      <c r="D33" s="248"/>
      <c r="E33" s="58"/>
      <c r="F33" s="261" t="e">
        <f>VLOOKUP(OAP!E33,[6]CONS!$J$3:$K$12,2,0)</f>
        <v>#N/A</v>
      </c>
      <c r="G33" s="262"/>
      <c r="H33" s="251" t="e">
        <f t="shared" si="0"/>
        <v>#N/A</v>
      </c>
      <c r="I33" s="263"/>
      <c r="J33" s="263"/>
      <c r="K33" s="263"/>
      <c r="L33" s="58"/>
      <c r="M33" s="58"/>
      <c r="N33" s="252"/>
      <c r="O33" s="253"/>
      <c r="P33" s="254"/>
      <c r="Q33" s="260"/>
      <c r="R33" s="256"/>
      <c r="S33" s="257"/>
      <c r="T33" s="58"/>
      <c r="U33" s="44"/>
      <c r="V33" s="43"/>
      <c r="W33" s="259"/>
    </row>
    <row r="34" spans="3:23" ht="42.75" hidden="1" customHeight="1" x14ac:dyDescent="0.25">
      <c r="C34" s="247"/>
      <c r="D34" s="248"/>
      <c r="E34" s="58"/>
      <c r="F34" s="261" t="e">
        <f>VLOOKUP(OAP!E34,[6]CONS!$J$3:$K$12,2,0)</f>
        <v>#N/A</v>
      </c>
      <c r="G34" s="262"/>
      <c r="H34" s="251" t="e">
        <f t="shared" si="0"/>
        <v>#N/A</v>
      </c>
      <c r="I34" s="263"/>
      <c r="J34" s="263"/>
      <c r="K34" s="263"/>
      <c r="L34" s="58"/>
      <c r="M34" s="58"/>
      <c r="N34" s="252"/>
      <c r="O34" s="253"/>
      <c r="P34" s="254"/>
      <c r="Q34" s="260"/>
      <c r="R34" s="256"/>
      <c r="S34" s="257"/>
      <c r="T34" s="58"/>
      <c r="U34" s="44"/>
      <c r="V34" s="43"/>
      <c r="W34" s="259"/>
    </row>
    <row r="35" spans="3:23" ht="42.75" hidden="1" customHeight="1" x14ac:dyDescent="0.25">
      <c r="C35" s="247"/>
      <c r="D35" s="248"/>
      <c r="E35" s="58"/>
      <c r="F35" s="261" t="e">
        <f>VLOOKUP(OAP!E35,[6]CONS!$J$3:$K$12,2,0)</f>
        <v>#N/A</v>
      </c>
      <c r="G35" s="262"/>
      <c r="H35" s="251" t="e">
        <f t="shared" si="0"/>
        <v>#N/A</v>
      </c>
      <c r="I35" s="263"/>
      <c r="J35" s="263"/>
      <c r="K35" s="263"/>
      <c r="L35" s="58"/>
      <c r="M35" s="58"/>
      <c r="N35" s="252"/>
      <c r="O35" s="253"/>
      <c r="P35" s="254"/>
      <c r="Q35" s="260"/>
      <c r="R35" s="256"/>
      <c r="S35" s="257"/>
      <c r="T35" s="58"/>
      <c r="U35" s="44"/>
      <c r="V35" s="43"/>
      <c r="W35" s="259"/>
    </row>
    <row r="36" spans="3:23" ht="42.75" hidden="1" customHeight="1" x14ac:dyDescent="0.25">
      <c r="C36" s="247"/>
      <c r="D36" s="248"/>
      <c r="E36" s="58"/>
      <c r="F36" s="261" t="e">
        <f>VLOOKUP(OAP!E36,[6]CONS!$J$3:$K$12,2,0)</f>
        <v>#N/A</v>
      </c>
      <c r="G36" s="262"/>
      <c r="H36" s="251" t="e">
        <f t="shared" si="0"/>
        <v>#N/A</v>
      </c>
      <c r="I36" s="263"/>
      <c r="J36" s="263"/>
      <c r="K36" s="263"/>
      <c r="L36" s="58"/>
      <c r="M36" s="58"/>
      <c r="N36" s="252"/>
      <c r="O36" s="253"/>
      <c r="P36" s="254"/>
      <c r="Q36" s="260"/>
      <c r="R36" s="256"/>
      <c r="S36" s="257"/>
      <c r="T36" s="58"/>
      <c r="U36" s="44"/>
      <c r="V36" s="43"/>
      <c r="W36" s="259"/>
    </row>
    <row r="37" spans="3:23" ht="42.75" hidden="1" customHeight="1" x14ac:dyDescent="0.25">
      <c r="C37" s="247"/>
      <c r="D37" s="248"/>
      <c r="E37" s="58"/>
      <c r="F37" s="261" t="e">
        <f>VLOOKUP(OAP!E37,[6]CONS!$J$3:$K$12,2,0)</f>
        <v>#N/A</v>
      </c>
      <c r="G37" s="262"/>
      <c r="H37" s="251" t="e">
        <f t="shared" si="0"/>
        <v>#N/A</v>
      </c>
      <c r="I37" s="263"/>
      <c r="J37" s="263"/>
      <c r="K37" s="263"/>
      <c r="L37" s="58"/>
      <c r="M37" s="58"/>
      <c r="N37" s="252"/>
      <c r="O37" s="253"/>
      <c r="P37" s="254"/>
      <c r="Q37" s="260"/>
      <c r="R37" s="256"/>
      <c r="S37" s="257"/>
      <c r="T37" s="58"/>
      <c r="U37" s="44"/>
      <c r="V37" s="43"/>
      <c r="W37" s="259"/>
    </row>
    <row r="38" spans="3:23" ht="42.75" hidden="1" customHeight="1" x14ac:dyDescent="0.25">
      <c r="C38" s="247"/>
      <c r="D38" s="248"/>
      <c r="E38" s="58"/>
      <c r="F38" s="261" t="e">
        <f>VLOOKUP(OAP!E38,[6]CONS!$J$3:$K$12,2,0)</f>
        <v>#N/A</v>
      </c>
      <c r="G38" s="262"/>
      <c r="H38" s="251" t="e">
        <f t="shared" si="0"/>
        <v>#N/A</v>
      </c>
      <c r="I38" s="263"/>
      <c r="J38" s="263"/>
      <c r="K38" s="263"/>
      <c r="L38" s="58"/>
      <c r="M38" s="58"/>
      <c r="N38" s="252"/>
      <c r="O38" s="253"/>
      <c r="P38" s="254"/>
      <c r="Q38" s="260"/>
      <c r="R38" s="256"/>
      <c r="S38" s="257"/>
      <c r="T38" s="58"/>
      <c r="U38" s="44"/>
      <c r="V38" s="43"/>
      <c r="W38" s="259"/>
    </row>
    <row r="39" spans="3:23" ht="42.75" hidden="1" customHeight="1" x14ac:dyDescent="0.25">
      <c r="C39" s="247"/>
      <c r="D39" s="248"/>
      <c r="E39" s="58"/>
      <c r="F39" s="249" t="e">
        <f>VLOOKUP(OAP!E39,[6]CONS!$J$3:$K$12,2,0)</f>
        <v>#N/A</v>
      </c>
      <c r="G39" s="250"/>
      <c r="H39" s="251" t="e">
        <f t="shared" si="0"/>
        <v>#N/A</v>
      </c>
      <c r="I39" s="58"/>
      <c r="J39" s="58"/>
      <c r="K39" s="58"/>
      <c r="L39" s="58"/>
      <c r="M39" s="58"/>
      <c r="N39" s="252"/>
      <c r="O39" s="253"/>
      <c r="P39" s="254"/>
      <c r="Q39" s="260"/>
      <c r="R39" s="256"/>
      <c r="S39" s="257"/>
      <c r="T39" s="58"/>
      <c r="U39" s="44"/>
      <c r="V39" s="43"/>
      <c r="W39" s="259"/>
    </row>
    <row r="40" spans="3:23" ht="42.75" hidden="1" customHeight="1" x14ac:dyDescent="0.25">
      <c r="C40" s="247"/>
      <c r="D40" s="248"/>
      <c r="E40" s="58"/>
      <c r="F40" s="261" t="e">
        <f>VLOOKUP(OAP!E40,[6]CONS!$J$3:$K$12,2,0)</f>
        <v>#N/A</v>
      </c>
      <c r="G40" s="262"/>
      <c r="H40" s="251" t="e">
        <f t="shared" si="0"/>
        <v>#N/A</v>
      </c>
      <c r="I40" s="263"/>
      <c r="J40" s="263"/>
      <c r="K40" s="263"/>
      <c r="L40" s="58"/>
      <c r="M40" s="58"/>
      <c r="N40" s="252"/>
      <c r="O40" s="253"/>
      <c r="P40" s="254"/>
      <c r="Q40" s="260"/>
      <c r="R40" s="256"/>
      <c r="S40" s="257"/>
      <c r="T40" s="58"/>
      <c r="U40" s="44"/>
      <c r="V40" s="43"/>
      <c r="W40" s="259"/>
    </row>
    <row r="41" spans="3:23" ht="26.25" hidden="1" customHeight="1" x14ac:dyDescent="0.25">
      <c r="C41" s="264"/>
      <c r="D41" s="264"/>
      <c r="E41" s="264"/>
      <c r="F41" s="161"/>
      <c r="G41" s="264"/>
      <c r="H41" s="265"/>
      <c r="I41" s="266"/>
      <c r="J41" s="266"/>
      <c r="K41" s="267"/>
      <c r="L41" s="267"/>
      <c r="M41" s="264"/>
      <c r="N41" s="264"/>
      <c r="O41" s="266"/>
      <c r="P41" s="266"/>
      <c r="Q41" s="266"/>
      <c r="R41" s="266"/>
      <c r="S41" s="268"/>
      <c r="T41" s="268"/>
      <c r="U41" s="211"/>
      <c r="V41" s="211"/>
    </row>
    <row r="42" spans="3:23" ht="26.25" hidden="1" customHeight="1" x14ac:dyDescent="0.25">
      <c r="C42" s="264"/>
      <c r="D42" s="264"/>
      <c r="E42" s="264"/>
      <c r="F42" s="161"/>
      <c r="G42" s="264"/>
      <c r="H42" s="265"/>
      <c r="I42" s="266"/>
      <c r="J42" s="266"/>
      <c r="K42" s="267"/>
      <c r="L42" s="267"/>
      <c r="M42" s="264"/>
      <c r="N42" s="264"/>
      <c r="O42" s="266"/>
      <c r="P42" s="266"/>
      <c r="Q42" s="266"/>
      <c r="R42" s="266"/>
      <c r="S42" s="268"/>
      <c r="T42" s="268"/>
      <c r="U42" s="211"/>
      <c r="V42" s="211"/>
    </row>
    <row r="43" spans="3:23" ht="26.25" hidden="1" customHeight="1" x14ac:dyDescent="0.25">
      <c r="C43" s="264"/>
      <c r="D43" s="264"/>
      <c r="E43" s="264"/>
      <c r="F43" s="161"/>
      <c r="G43" s="264"/>
      <c r="H43" s="265"/>
      <c r="I43" s="266"/>
      <c r="J43" s="266"/>
      <c r="K43" s="267"/>
      <c r="L43" s="267"/>
      <c r="M43" s="264"/>
      <c r="N43" s="264"/>
      <c r="O43" s="266"/>
      <c r="P43" s="266"/>
      <c r="Q43" s="266"/>
      <c r="R43" s="266"/>
      <c r="S43" s="268"/>
      <c r="T43" s="268"/>
      <c r="U43" s="211"/>
      <c r="V43" s="211"/>
    </row>
    <row r="44" spans="3:23" ht="26.25" hidden="1" customHeight="1" x14ac:dyDescent="0.25">
      <c r="C44" s="264"/>
      <c r="D44" s="264"/>
      <c r="E44" s="264"/>
      <c r="F44" s="161"/>
      <c r="G44" s="264"/>
      <c r="H44" s="265"/>
      <c r="I44" s="266"/>
      <c r="J44" s="266"/>
      <c r="K44" s="267"/>
      <c r="L44" s="267"/>
      <c r="M44" s="264"/>
      <c r="N44" s="264"/>
      <c r="O44" s="266"/>
      <c r="P44" s="266"/>
      <c r="Q44" s="266"/>
      <c r="R44" s="266"/>
      <c r="S44" s="268"/>
      <c r="T44" s="268"/>
      <c r="U44" s="211"/>
      <c r="V44" s="211"/>
    </row>
    <row r="45" spans="3:23" ht="26.25" hidden="1" customHeight="1" x14ac:dyDescent="0.25">
      <c r="C45" s="264"/>
      <c r="D45" s="264"/>
      <c r="E45" s="264"/>
      <c r="F45" s="161"/>
      <c r="G45" s="264"/>
      <c r="H45" s="265"/>
      <c r="I45" s="266"/>
      <c r="J45" s="266"/>
      <c r="K45" s="267"/>
      <c r="L45" s="267"/>
      <c r="M45" s="264"/>
      <c r="N45" s="264"/>
      <c r="O45" s="266"/>
      <c r="P45" s="266"/>
      <c r="Q45" s="266"/>
      <c r="R45" s="266"/>
      <c r="S45" s="268"/>
      <c r="T45" s="268"/>
      <c r="U45" s="211"/>
      <c r="V45" s="211"/>
    </row>
    <row r="46" spans="3:23" ht="26.25" hidden="1" customHeight="1" x14ac:dyDescent="0.25">
      <c r="C46" s="264"/>
      <c r="D46" s="264"/>
      <c r="E46" s="264"/>
      <c r="F46" s="161"/>
      <c r="G46" s="264"/>
      <c r="H46" s="265"/>
      <c r="I46" s="266"/>
      <c r="J46" s="266"/>
      <c r="K46" s="267"/>
      <c r="L46" s="267"/>
      <c r="M46" s="264"/>
      <c r="N46" s="264"/>
      <c r="O46" s="266"/>
      <c r="P46" s="266"/>
      <c r="Q46" s="266"/>
      <c r="R46" s="266"/>
      <c r="S46" s="268"/>
      <c r="T46" s="268"/>
      <c r="U46" s="211"/>
      <c r="V46" s="211"/>
    </row>
    <row r="47" spans="3:23" ht="26.25" hidden="1" customHeight="1" x14ac:dyDescent="0.25">
      <c r="C47" s="264"/>
      <c r="D47" s="264"/>
      <c r="E47" s="264"/>
      <c r="F47" s="161"/>
      <c r="G47" s="264"/>
      <c r="H47" s="265"/>
      <c r="I47" s="266"/>
      <c r="J47" s="266"/>
      <c r="K47" s="267"/>
      <c r="L47" s="267"/>
      <c r="M47" s="264"/>
      <c r="N47" s="264"/>
      <c r="O47" s="266"/>
      <c r="P47" s="266"/>
      <c r="Q47" s="266"/>
      <c r="R47" s="266"/>
      <c r="S47" s="268"/>
      <c r="T47" s="268"/>
      <c r="U47" s="211"/>
      <c r="V47" s="211"/>
    </row>
    <row r="48" spans="3:23" ht="26.25" hidden="1" customHeight="1" x14ac:dyDescent="0.25">
      <c r="C48" s="264"/>
      <c r="D48" s="264"/>
      <c r="E48" s="264"/>
      <c r="F48" s="161"/>
      <c r="G48" s="264"/>
      <c r="H48" s="265"/>
      <c r="I48" s="266"/>
      <c r="J48" s="266"/>
      <c r="K48" s="267"/>
      <c r="L48" s="267"/>
      <c r="M48" s="264"/>
      <c r="N48" s="264"/>
      <c r="O48" s="266"/>
      <c r="P48" s="266"/>
      <c r="Q48" s="266"/>
      <c r="R48" s="266"/>
      <c r="S48" s="268"/>
      <c r="T48" s="268"/>
      <c r="U48" s="211"/>
      <c r="V48" s="211"/>
    </row>
    <row r="49" spans="3:23" ht="26.25" hidden="1" customHeight="1" x14ac:dyDescent="0.25">
      <c r="C49" s="264"/>
      <c r="D49" s="264"/>
      <c r="E49" s="264"/>
      <c r="F49" s="161"/>
      <c r="G49" s="264"/>
      <c r="H49" s="265"/>
      <c r="I49" s="266"/>
      <c r="J49" s="266"/>
      <c r="K49" s="267"/>
      <c r="L49" s="267"/>
      <c r="M49" s="264"/>
      <c r="N49" s="264"/>
      <c r="O49" s="266"/>
      <c r="P49" s="266"/>
      <c r="Q49" s="266"/>
      <c r="R49" s="266"/>
      <c r="S49" s="268"/>
      <c r="T49" s="268"/>
      <c r="U49" s="211"/>
      <c r="V49" s="211"/>
    </row>
    <row r="50" spans="3:23" ht="113.25" customHeight="1" thickBot="1" x14ac:dyDescent="0.3">
      <c r="C50" s="364">
        <v>9</v>
      </c>
      <c r="D50" s="365" t="s">
        <v>36</v>
      </c>
      <c r="E50" s="366" t="s">
        <v>37</v>
      </c>
      <c r="F50" s="367"/>
      <c r="G50" s="368" t="s">
        <v>122</v>
      </c>
      <c r="H50" s="369"/>
      <c r="I50" s="370" t="s">
        <v>123</v>
      </c>
      <c r="J50" s="370" t="s">
        <v>124</v>
      </c>
      <c r="K50" s="371" t="s">
        <v>125</v>
      </c>
      <c r="L50" s="371" t="s">
        <v>126</v>
      </c>
      <c r="M50" s="366" t="s">
        <v>127</v>
      </c>
      <c r="N50" s="372">
        <v>0.1</v>
      </c>
      <c r="O50" s="370" t="s">
        <v>128</v>
      </c>
      <c r="P50" s="373">
        <v>43466</v>
      </c>
      <c r="Q50" s="373">
        <v>43830</v>
      </c>
      <c r="R50" s="374" t="s">
        <v>43</v>
      </c>
      <c r="S50" s="375" t="s">
        <v>112</v>
      </c>
      <c r="T50" s="375" t="s">
        <v>278</v>
      </c>
      <c r="U50" s="376"/>
      <c r="V50" s="376"/>
      <c r="W50" s="377"/>
    </row>
    <row r="51" spans="3:23" ht="26.25" customHeight="1" thickTop="1" x14ac:dyDescent="0.25">
      <c r="C51" s="212"/>
      <c r="D51" s="212"/>
      <c r="E51" s="212"/>
      <c r="G51" s="212"/>
      <c r="I51" s="210"/>
      <c r="J51" s="210"/>
      <c r="K51" s="269"/>
      <c r="L51" s="269"/>
      <c r="M51" s="212"/>
      <c r="N51" s="275">
        <f>SUM(N11:N50)</f>
        <v>1</v>
      </c>
      <c r="O51" s="210"/>
      <c r="P51" s="210"/>
      <c r="Q51" s="210"/>
      <c r="R51" s="210"/>
      <c r="S51" s="211"/>
      <c r="T51" s="211"/>
      <c r="U51" s="211"/>
      <c r="V51" s="211"/>
    </row>
    <row r="52" spans="3:23" ht="69.75" customHeight="1" thickBot="1" x14ac:dyDescent="0.3">
      <c r="C52" s="212"/>
      <c r="D52" s="212"/>
      <c r="E52" s="270"/>
      <c r="F52" s="271"/>
      <c r="G52" s="212"/>
      <c r="H52" s="269"/>
      <c r="I52" s="212"/>
      <c r="J52" s="272"/>
      <c r="K52" s="273"/>
      <c r="L52" s="274"/>
      <c r="M52" s="274"/>
      <c r="R52" s="210"/>
      <c r="S52" s="211"/>
      <c r="T52" s="211"/>
      <c r="U52" s="211"/>
      <c r="V52" s="211"/>
    </row>
    <row r="53" spans="3:23" ht="26.25" customHeight="1" x14ac:dyDescent="0.25">
      <c r="C53" s="212"/>
      <c r="D53" s="212"/>
      <c r="E53" s="435" t="s">
        <v>209</v>
      </c>
      <c r="F53" s="435"/>
      <c r="G53" s="212"/>
      <c r="H53" s="269"/>
      <c r="I53" s="212"/>
      <c r="J53" s="212"/>
      <c r="K53" s="427" t="s">
        <v>311</v>
      </c>
      <c r="L53" s="210"/>
      <c r="M53" s="210"/>
      <c r="R53" s="210"/>
      <c r="S53" s="211"/>
      <c r="T53" s="211"/>
      <c r="U53" s="211"/>
      <c r="V53" s="211"/>
    </row>
    <row r="54" spans="3:23" ht="26.25" customHeight="1" x14ac:dyDescent="0.25">
      <c r="C54" s="212"/>
      <c r="D54" s="212"/>
      <c r="E54" s="436" t="s">
        <v>210</v>
      </c>
      <c r="F54" s="436"/>
      <c r="G54" s="212"/>
      <c r="I54" s="210"/>
      <c r="J54" s="210"/>
      <c r="K54" s="428" t="s">
        <v>254</v>
      </c>
      <c r="L54" s="269"/>
      <c r="M54" s="212"/>
      <c r="N54" s="212"/>
      <c r="O54" s="210"/>
      <c r="P54" s="210"/>
      <c r="Q54" s="210"/>
      <c r="R54" s="210"/>
      <c r="S54" s="211"/>
      <c r="T54" s="211"/>
      <c r="U54" s="211"/>
      <c r="V54" s="211"/>
    </row>
    <row r="55" spans="3:23" ht="26.25" customHeight="1" x14ac:dyDescent="0.25">
      <c r="C55" s="212"/>
      <c r="D55" s="212"/>
      <c r="E55" s="212"/>
    </row>
    <row r="56" spans="3:23" ht="26.25" customHeight="1" x14ac:dyDescent="0.25">
      <c r="C56" s="212"/>
      <c r="D56" s="212"/>
      <c r="E56" s="212"/>
    </row>
  </sheetData>
  <sheetProtection formatCells="0" formatColumns="0" formatRows="0" insertRows="0" insertHyperlinks="0" deleteColumns="0" deleteRows="0" sort="0" autoFilter="0" pivotTables="0"/>
  <mergeCells count="11">
    <mergeCell ref="C8:E8"/>
    <mergeCell ref="E53:F53"/>
    <mergeCell ref="E54:F54"/>
    <mergeCell ref="G8:W8"/>
    <mergeCell ref="C2:E7"/>
    <mergeCell ref="G2:T3"/>
    <mergeCell ref="U2:W3"/>
    <mergeCell ref="G4:T4"/>
    <mergeCell ref="U4:W4"/>
    <mergeCell ref="G5:T7"/>
    <mergeCell ref="U5:W7"/>
  </mergeCells>
  <dataValidations count="11">
    <dataValidation type="list" allowBlank="1" showInputMessage="1" showErrorMessage="1" sqref="R11:R40 R50">
      <formula1>fuente</formula1>
    </dataValidation>
    <dataValidation type="list" allowBlank="1" showInputMessage="1" showErrorMessage="1" sqref="I11:I40">
      <formula1>INDIRECT($H11)</formula1>
    </dataValidation>
    <dataValidation type="list" allowBlank="1" showInputMessage="1" showErrorMessage="1" sqref="G11:G40">
      <formula1>INDIRECT($F11)</formula1>
    </dataValidation>
    <dataValidation type="list" allowBlank="1" showInputMessage="1" showErrorMessage="1" sqref="E11:E40 E50">
      <formula1>INDIRECT($D11)</formula1>
    </dataValidation>
    <dataValidation type="date" allowBlank="1" showInputMessage="1" showErrorMessage="1" sqref="P12:P40">
      <formula1>43466</formula1>
      <formula2>43830</formula2>
    </dataValidation>
    <dataValidation type="list" allowBlank="1" showInputMessage="1" showErrorMessage="1" sqref="D11:D40 D50">
      <formula1>perspectiva</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O11:O40">
      <formula1>"SI,NO"</formula1>
    </dataValidation>
    <dataValidation type="date" allowBlank="1" showInputMessage="1" showErrorMessage="1" errorTitle="Whoops" error="For this template to work correctly, your Due Date needs to be greater than or equal to the Start Date." sqref="Q11:Q40">
      <formula1>P11</formula1>
      <formula2>43830</formula2>
    </dataValidation>
    <dataValidation type="decimal" allowBlank="1" showInputMessage="1" showErrorMessage="1" sqref="U11:U40 N11:N40 N50">
      <formula1>0</formula1>
      <formula2>1</formula2>
    </dataValidation>
    <dataValidation allowBlank="1" showInputMessage="1" showErrorMessage="1" prompt="Primero seleccione los planes de la fila 10 y posteriormente de clic en la celda donde se insertará" sqref="J11:K11"/>
    <dataValidation type="date" allowBlank="1" showInputMessage="1" showErrorMessage="1" prompt="dd/mm/aaaa" sqref="P11">
      <formula1>43466</formula1>
      <formula2>43830</formula2>
    </dataValidation>
  </dataValidations>
  <printOptions horizontalCentered="1"/>
  <pageMargins left="0.23622047244094491" right="0.23622047244094491" top="0.74803149606299213" bottom="0.74803149606299213" header="0.31496062992125984" footer="0.31496062992125984"/>
  <pageSetup paperSize="177" scale="30" fitToHeight="2" orientation="landscape" horizontalDpi="300" verticalDpi="300" r:id="rId1"/>
  <headerFooter>
    <oddFooter xml:space="preserve">&amp;L&amp;G&amp;C&amp;G&amp;RPágina &amp;P de &amp;N       </oddFooter>
  </headerFooter>
  <drawing r:id="rId2"/>
  <legacyDrawing r:id="rId3"/>
  <legacyDrawingHF r:id="rId4"/>
  <controls>
    <mc:AlternateContent xmlns:mc="http://schemas.openxmlformats.org/markup-compatibility/2006">
      <mc:Choice Requires="x14">
        <control shapeId="14337" r:id="rId5" name="ListBox1">
          <controlPr autoLine="0" listFillRange="PL1:PL12" r:id="rId6">
            <anchor moveWithCells="1">
              <from>
                <xdr:col>10</xdr:col>
                <xdr:colOff>66675</xdr:colOff>
                <xdr:row>9</xdr:row>
                <xdr:rowOff>438150</xdr:rowOff>
              </from>
              <to>
                <xdr:col>10</xdr:col>
                <xdr:colOff>6134100</xdr:colOff>
                <xdr:row>9</xdr:row>
                <xdr:rowOff>914400</xdr:rowOff>
              </to>
            </anchor>
          </controlPr>
        </control>
      </mc:Choice>
      <mc:Fallback>
        <control shapeId="14337" r:id="rId5" name="ListBox1"/>
      </mc:Fallback>
    </mc:AlternateContent>
  </controls>
  <tableParts count="1">
    <tablePart r:id="rId7"/>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PN31"/>
  <sheetViews>
    <sheetView showWhiteSpace="0" view="pageBreakPreview" zoomScale="70" zoomScaleNormal="100" zoomScaleSheetLayoutView="70" workbookViewId="0">
      <selection activeCell="G8" sqref="G8:T8"/>
    </sheetView>
  </sheetViews>
  <sheetFormatPr baseColWidth="10" defaultColWidth="8.85546875" defaultRowHeight="26.25" customHeight="1" x14ac:dyDescent="0.25"/>
  <cols>
    <col min="1" max="4" width="4.42578125" style="1" customWidth="1"/>
    <col min="5" max="5" width="17.5703125" style="2" customWidth="1"/>
    <col min="6" max="6" width="35.5703125" style="2" customWidth="1"/>
    <col min="7" max="7" width="41.28515625" style="2" customWidth="1"/>
    <col min="8" max="8" width="16.42578125" style="2" hidden="1" customWidth="1"/>
    <col min="9" max="9" width="34.85546875" style="2" customWidth="1"/>
    <col min="10" max="10" width="39.42578125" style="213" hidden="1" customWidth="1"/>
    <col min="11" max="11" width="50.7109375" style="1" customWidth="1"/>
    <col min="12" max="12" width="57.5703125" style="1" customWidth="1"/>
    <col min="13" max="13" width="92.140625" style="3" customWidth="1"/>
    <col min="14" max="14" width="36.28515625" style="3" customWidth="1"/>
    <col min="15" max="15" width="39" style="2" customWidth="1"/>
    <col min="16" max="16" width="22.140625" style="2" customWidth="1"/>
    <col min="17" max="17" width="17.7109375" style="1" customWidth="1"/>
    <col min="18" max="18" width="20.7109375" style="1" customWidth="1"/>
    <col min="19" max="19" width="21.7109375" style="1" customWidth="1"/>
    <col min="20" max="20" width="19.7109375" style="1" customWidth="1"/>
    <col min="21" max="21" width="32.85546875" style="4" customWidth="1"/>
    <col min="22" max="22" width="18.42578125" style="4" customWidth="1"/>
    <col min="23" max="23" width="22.42578125" style="4" customWidth="1"/>
    <col min="24" max="24" width="37.140625" style="4" customWidth="1"/>
    <col min="25" max="25" width="35.5703125" style="2" hidden="1" customWidth="1"/>
    <col min="26" max="16384" width="8.85546875" style="2"/>
  </cols>
  <sheetData>
    <row r="1" spans="1:430" ht="22.5" customHeight="1" thickBot="1" x14ac:dyDescent="0.3">
      <c r="A1" s="289"/>
      <c r="B1" s="289"/>
      <c r="C1" s="289"/>
      <c r="D1" s="289"/>
      <c r="E1" s="229"/>
      <c r="F1" s="289"/>
      <c r="G1" s="289"/>
      <c r="H1" s="289"/>
      <c r="I1" s="289"/>
      <c r="J1" s="290"/>
      <c r="K1" s="289"/>
      <c r="L1" s="289"/>
      <c r="M1" s="291"/>
      <c r="N1" s="291"/>
      <c r="O1" s="229"/>
      <c r="P1" s="229"/>
      <c r="Q1" s="289"/>
      <c r="R1" s="289"/>
      <c r="S1" s="289"/>
      <c r="T1" s="289"/>
      <c r="U1" s="292"/>
      <c r="V1" s="292"/>
      <c r="W1" s="292"/>
      <c r="X1" s="292"/>
      <c r="PN1" s="5" t="s">
        <v>0</v>
      </c>
    </row>
    <row r="2" spans="1:430" s="6" customFormat="1" ht="22.5" customHeight="1" x14ac:dyDescent="0.25">
      <c r="A2" s="293"/>
      <c r="B2" s="293"/>
      <c r="C2" s="293"/>
      <c r="D2" s="293"/>
      <c r="E2" s="514"/>
      <c r="F2" s="515"/>
      <c r="G2" s="518" t="s">
        <v>80</v>
      </c>
      <c r="H2" s="519"/>
      <c r="I2" s="519"/>
      <c r="J2" s="519"/>
      <c r="K2" s="519"/>
      <c r="L2" s="519"/>
      <c r="M2" s="519"/>
      <c r="N2" s="519"/>
      <c r="O2" s="519"/>
      <c r="P2" s="519"/>
      <c r="Q2" s="519"/>
      <c r="R2" s="519"/>
      <c r="S2" s="519"/>
      <c r="T2" s="520"/>
      <c r="U2" s="524" t="s">
        <v>279</v>
      </c>
      <c r="V2" s="519"/>
      <c r="W2" s="519"/>
      <c r="X2" s="519"/>
      <c r="Y2" s="8"/>
      <c r="Z2" s="9"/>
      <c r="AA2" s="10"/>
      <c r="AB2" s="11"/>
      <c r="AC2" s="12"/>
      <c r="AD2" s="8"/>
      <c r="AE2" s="13"/>
      <c r="AF2" s="14"/>
      <c r="AG2" s="14"/>
      <c r="AH2" s="8"/>
      <c r="AI2" s="15"/>
      <c r="AJ2" s="12"/>
      <c r="AK2" s="15"/>
      <c r="AL2" s="16"/>
      <c r="AM2" s="17"/>
      <c r="AN2" s="17"/>
      <c r="AO2" s="8"/>
      <c r="AP2" s="12"/>
      <c r="AQ2" s="12"/>
      <c r="AR2" s="12"/>
      <c r="AS2" s="12"/>
      <c r="AT2" s="12"/>
      <c r="AU2" s="12"/>
      <c r="AV2" s="8"/>
      <c r="AW2" s="15"/>
      <c r="AX2" s="12"/>
      <c r="AY2" s="15"/>
      <c r="AZ2" s="12"/>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PN2" s="5" t="s">
        <v>3</v>
      </c>
    </row>
    <row r="3" spans="1:430" s="6" customFormat="1" ht="18.75" customHeight="1" x14ac:dyDescent="0.25">
      <c r="A3" s="293"/>
      <c r="B3" s="293"/>
      <c r="C3" s="293"/>
      <c r="D3" s="293"/>
      <c r="E3" s="516"/>
      <c r="F3" s="517"/>
      <c r="G3" s="521"/>
      <c r="H3" s="522"/>
      <c r="I3" s="522"/>
      <c r="J3" s="522"/>
      <c r="K3" s="522"/>
      <c r="L3" s="522"/>
      <c r="M3" s="522"/>
      <c r="N3" s="522"/>
      <c r="O3" s="522"/>
      <c r="P3" s="522"/>
      <c r="Q3" s="522"/>
      <c r="R3" s="522"/>
      <c r="S3" s="522"/>
      <c r="T3" s="523"/>
      <c r="U3" s="525"/>
      <c r="V3" s="526"/>
      <c r="W3" s="526"/>
      <c r="X3" s="526"/>
      <c r="Y3" s="8"/>
      <c r="Z3" s="9"/>
      <c r="AA3" s="10"/>
      <c r="AB3" s="11"/>
      <c r="AC3" s="12"/>
      <c r="AD3" s="8"/>
      <c r="AE3" s="13"/>
      <c r="AF3" s="14"/>
      <c r="AG3" s="14"/>
      <c r="AH3" s="8"/>
      <c r="AI3" s="15"/>
      <c r="AJ3" s="12"/>
      <c r="AK3" s="15"/>
      <c r="AL3" s="16"/>
      <c r="AM3" s="17"/>
      <c r="AN3" s="17"/>
      <c r="AO3" s="8"/>
      <c r="AP3" s="12"/>
      <c r="AQ3" s="12"/>
      <c r="AR3" s="12"/>
      <c r="AS3" s="12"/>
      <c r="AT3" s="12"/>
      <c r="AU3" s="12"/>
      <c r="AV3" s="8"/>
      <c r="AW3" s="15"/>
      <c r="AX3" s="12"/>
      <c r="AY3" s="15"/>
      <c r="AZ3" s="12"/>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PN3" s="5" t="s">
        <v>4</v>
      </c>
    </row>
    <row r="4" spans="1:430" s="6" customFormat="1" ht="20.25" customHeight="1" x14ac:dyDescent="0.25">
      <c r="A4" s="293"/>
      <c r="B4" s="293"/>
      <c r="C4" s="293"/>
      <c r="D4" s="293"/>
      <c r="E4" s="516"/>
      <c r="F4" s="517"/>
      <c r="G4" s="518" t="s">
        <v>5</v>
      </c>
      <c r="H4" s="519"/>
      <c r="I4" s="519"/>
      <c r="J4" s="519"/>
      <c r="K4" s="519"/>
      <c r="L4" s="519"/>
      <c r="M4" s="519"/>
      <c r="N4" s="519"/>
      <c r="O4" s="519"/>
      <c r="P4" s="519"/>
      <c r="Q4" s="519"/>
      <c r="R4" s="519"/>
      <c r="S4" s="519"/>
      <c r="T4" s="520"/>
      <c r="U4" s="527" t="s">
        <v>280</v>
      </c>
      <c r="V4" s="528"/>
      <c r="W4" s="528"/>
      <c r="X4" s="528"/>
      <c r="Y4" s="8"/>
      <c r="Z4" s="9"/>
      <c r="AA4" s="10"/>
      <c r="AB4" s="11"/>
      <c r="AC4" s="12"/>
      <c r="AD4" s="8"/>
      <c r="AE4" s="13"/>
      <c r="AF4" s="13"/>
      <c r="AG4" s="13"/>
      <c r="AM4" s="17"/>
      <c r="AN4" s="17"/>
      <c r="AO4" s="8"/>
      <c r="AP4" s="12"/>
      <c r="AQ4" s="12"/>
      <c r="AR4" s="12"/>
      <c r="AS4" s="12"/>
      <c r="AT4" s="12"/>
      <c r="AU4" s="12"/>
      <c r="AV4" s="8"/>
      <c r="AW4" s="15"/>
      <c r="AX4" s="12"/>
      <c r="AY4" s="15"/>
      <c r="AZ4" s="12"/>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PN4" s="5" t="s">
        <v>7</v>
      </c>
    </row>
    <row r="5" spans="1:430" s="6" customFormat="1" ht="14.25" customHeight="1" x14ac:dyDescent="0.25">
      <c r="A5" s="293"/>
      <c r="B5" s="293"/>
      <c r="C5" s="293"/>
      <c r="D5" s="293"/>
      <c r="E5" s="516"/>
      <c r="F5" s="517"/>
      <c r="G5" s="521"/>
      <c r="H5" s="522"/>
      <c r="I5" s="522"/>
      <c r="J5" s="522"/>
      <c r="K5" s="522"/>
      <c r="L5" s="522"/>
      <c r="M5" s="522"/>
      <c r="N5" s="522"/>
      <c r="O5" s="522"/>
      <c r="P5" s="522"/>
      <c r="Q5" s="522"/>
      <c r="R5" s="522"/>
      <c r="S5" s="522"/>
      <c r="T5" s="523"/>
      <c r="U5" s="527"/>
      <c r="V5" s="528"/>
      <c r="W5" s="528"/>
      <c r="X5" s="528"/>
      <c r="Y5" s="8"/>
      <c r="Z5" s="9"/>
      <c r="AA5" s="10"/>
      <c r="AB5" s="11"/>
      <c r="AC5" s="12"/>
      <c r="AD5" s="8"/>
      <c r="AE5" s="13"/>
      <c r="AF5" s="8"/>
      <c r="AG5" s="13"/>
      <c r="AM5" s="17"/>
      <c r="AN5" s="17"/>
      <c r="AO5" s="8"/>
      <c r="AP5" s="12"/>
      <c r="AQ5" s="12"/>
      <c r="AR5" s="12"/>
      <c r="AS5" s="12"/>
      <c r="AT5" s="12"/>
      <c r="AU5" s="12"/>
      <c r="AV5" s="8"/>
      <c r="AW5" s="15"/>
      <c r="AX5" s="12"/>
      <c r="AY5" s="15"/>
      <c r="AZ5" s="12"/>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PN5" s="5" t="s">
        <v>8</v>
      </c>
    </row>
    <row r="6" spans="1:430" s="6" customFormat="1" ht="27.75" customHeight="1" x14ac:dyDescent="0.25">
      <c r="A6" s="293"/>
      <c r="B6" s="293"/>
      <c r="C6" s="293"/>
      <c r="D6" s="293"/>
      <c r="E6" s="516"/>
      <c r="F6" s="517"/>
      <c r="G6" s="518" t="s">
        <v>9</v>
      </c>
      <c r="H6" s="519"/>
      <c r="I6" s="519"/>
      <c r="J6" s="519"/>
      <c r="K6" s="519"/>
      <c r="L6" s="519"/>
      <c r="M6" s="519"/>
      <c r="N6" s="519"/>
      <c r="O6" s="519"/>
      <c r="P6" s="519"/>
      <c r="Q6" s="519"/>
      <c r="R6" s="519"/>
      <c r="S6" s="519"/>
      <c r="T6" s="520"/>
      <c r="U6" s="529" t="s">
        <v>281</v>
      </c>
      <c r="V6" s="530"/>
      <c r="W6" s="530"/>
      <c r="X6" s="530"/>
      <c r="Y6" s="8"/>
      <c r="Z6" s="9"/>
      <c r="AA6" s="10"/>
      <c r="AB6" s="11"/>
      <c r="AC6" s="12"/>
      <c r="AD6" s="8"/>
      <c r="AE6" s="13"/>
      <c r="AF6" s="8"/>
      <c r="AG6" s="8"/>
      <c r="AM6" s="17"/>
      <c r="AN6" s="17"/>
      <c r="AO6" s="8"/>
      <c r="AP6" s="12"/>
      <c r="AQ6" s="12"/>
      <c r="AR6" s="12"/>
      <c r="AS6" s="12"/>
      <c r="AT6" s="12"/>
      <c r="AU6" s="12"/>
      <c r="AV6" s="8"/>
      <c r="AW6" s="8"/>
      <c r="AX6" s="8"/>
      <c r="AY6" s="15"/>
      <c r="AZ6" s="12"/>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PN6" s="5" t="s">
        <v>11</v>
      </c>
    </row>
    <row r="7" spans="1:430" s="6" customFormat="1" ht="9.75" customHeight="1" x14ac:dyDescent="0.25">
      <c r="A7" s="293"/>
      <c r="B7" s="293"/>
      <c r="C7" s="293"/>
      <c r="D7" s="293"/>
      <c r="E7" s="516"/>
      <c r="F7" s="517"/>
      <c r="G7" s="521"/>
      <c r="H7" s="522"/>
      <c r="I7" s="522"/>
      <c r="J7" s="522"/>
      <c r="K7" s="522"/>
      <c r="L7" s="522"/>
      <c r="M7" s="522"/>
      <c r="N7" s="522"/>
      <c r="O7" s="522"/>
      <c r="P7" s="522"/>
      <c r="Q7" s="522"/>
      <c r="R7" s="522"/>
      <c r="S7" s="522"/>
      <c r="T7" s="523"/>
      <c r="U7" s="531"/>
      <c r="V7" s="532"/>
      <c r="W7" s="532"/>
      <c r="X7" s="532"/>
      <c r="Y7" s="8"/>
      <c r="Z7" s="8"/>
      <c r="AA7" s="8"/>
      <c r="AB7" s="8"/>
      <c r="AC7" s="8"/>
      <c r="AD7" s="8"/>
      <c r="AE7" s="13"/>
      <c r="AF7" s="8"/>
      <c r="AG7" s="8"/>
      <c r="AM7" s="17"/>
      <c r="AN7" s="17"/>
      <c r="AO7" s="8"/>
      <c r="AP7" s="12"/>
      <c r="AQ7" s="12"/>
      <c r="AR7" s="12"/>
      <c r="AS7" s="12"/>
      <c r="AT7" s="12"/>
      <c r="AU7" s="12"/>
      <c r="AV7" s="8"/>
      <c r="AW7" s="8"/>
      <c r="AX7" s="8"/>
      <c r="AY7" s="15"/>
      <c r="AZ7" s="12"/>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PN7" s="5" t="s">
        <v>12</v>
      </c>
    </row>
    <row r="8" spans="1:430" s="6" customFormat="1" ht="57.75" customHeight="1" x14ac:dyDescent="0.25">
      <c r="A8" s="293"/>
      <c r="B8" s="293"/>
      <c r="C8" s="293"/>
      <c r="D8" s="293"/>
      <c r="E8" s="511" t="s">
        <v>13</v>
      </c>
      <c r="F8" s="511"/>
      <c r="G8" s="512" t="s">
        <v>282</v>
      </c>
      <c r="H8" s="513"/>
      <c r="I8" s="513"/>
      <c r="J8" s="513"/>
      <c r="K8" s="513"/>
      <c r="L8" s="513"/>
      <c r="M8" s="513"/>
      <c r="N8" s="513"/>
      <c r="O8" s="513"/>
      <c r="P8" s="513"/>
      <c r="Q8" s="513"/>
      <c r="R8" s="513"/>
      <c r="S8" s="513"/>
      <c r="T8" s="513"/>
      <c r="U8" s="294"/>
      <c r="V8" s="294"/>
      <c r="W8" s="294"/>
      <c r="X8" s="294"/>
      <c r="Y8" s="8"/>
      <c r="Z8" s="8"/>
      <c r="AA8" s="8"/>
      <c r="AB8" s="8"/>
      <c r="AC8" s="8"/>
      <c r="AD8" s="8"/>
      <c r="AE8" s="13"/>
      <c r="AF8" s="8"/>
      <c r="AG8" s="8"/>
      <c r="AM8" s="17"/>
      <c r="AN8" s="17"/>
      <c r="AO8" s="8"/>
      <c r="AP8" s="12"/>
      <c r="AQ8" s="12"/>
      <c r="AR8" s="12"/>
      <c r="AS8" s="12"/>
      <c r="AT8" s="12"/>
      <c r="AU8" s="12"/>
      <c r="AV8" s="8"/>
      <c r="AW8" s="8"/>
      <c r="AX8" s="8"/>
      <c r="AY8" s="15"/>
      <c r="AZ8" s="12"/>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PN8" s="5" t="s">
        <v>14</v>
      </c>
    </row>
    <row r="9" spans="1:430" ht="60.75" customHeight="1" x14ac:dyDescent="0.25">
      <c r="A9" s="289"/>
      <c r="B9" s="289"/>
      <c r="C9" s="289"/>
      <c r="D9" s="289"/>
      <c r="E9" s="229"/>
      <c r="F9" s="229"/>
      <c r="G9" s="229"/>
      <c r="H9" s="229"/>
      <c r="I9" s="229"/>
      <c r="J9" s="290"/>
      <c r="K9" s="289"/>
      <c r="L9" s="289"/>
      <c r="M9" s="291"/>
      <c r="N9" s="291"/>
      <c r="O9" s="229"/>
      <c r="P9" s="229"/>
      <c r="Q9" s="289"/>
      <c r="R9" s="289"/>
      <c r="S9" s="289"/>
      <c r="T9" s="289"/>
      <c r="U9" s="292"/>
      <c r="V9" s="292"/>
      <c r="W9" s="292"/>
      <c r="X9" s="292"/>
      <c r="PN9" s="5" t="s">
        <v>15</v>
      </c>
    </row>
    <row r="10" spans="1:430" ht="183.75" customHeight="1" x14ac:dyDescent="0.25">
      <c r="A10" s="289"/>
      <c r="B10" s="289"/>
      <c r="C10" s="289"/>
      <c r="D10" s="289"/>
      <c r="E10" s="295" t="s">
        <v>16</v>
      </c>
      <c r="F10" s="296" t="s">
        <v>17</v>
      </c>
      <c r="G10" s="296" t="s">
        <v>18</v>
      </c>
      <c r="H10" s="296" t="s">
        <v>264</v>
      </c>
      <c r="I10" s="296" t="s">
        <v>19</v>
      </c>
      <c r="J10" s="296" t="s">
        <v>265</v>
      </c>
      <c r="K10" s="296" t="s">
        <v>20</v>
      </c>
      <c r="L10" s="296" t="s">
        <v>21</v>
      </c>
      <c r="M10" s="297" t="s">
        <v>22</v>
      </c>
      <c r="N10" s="296" t="s">
        <v>23</v>
      </c>
      <c r="O10" s="296" t="s">
        <v>24</v>
      </c>
      <c r="P10" s="296" t="s">
        <v>25</v>
      </c>
      <c r="Q10" s="296" t="s">
        <v>26</v>
      </c>
      <c r="R10" s="296" t="s">
        <v>27</v>
      </c>
      <c r="S10" s="296" t="s">
        <v>28</v>
      </c>
      <c r="T10" s="298" t="s">
        <v>29</v>
      </c>
      <c r="U10" s="298" t="s">
        <v>30</v>
      </c>
      <c r="V10" s="296" t="s">
        <v>31</v>
      </c>
      <c r="W10" s="296" t="s">
        <v>32</v>
      </c>
      <c r="X10" s="296" t="s">
        <v>33</v>
      </c>
      <c r="Y10" s="232" t="s">
        <v>34</v>
      </c>
      <c r="PN10" s="5" t="s">
        <v>35</v>
      </c>
    </row>
    <row r="11" spans="1:430" s="27" customFormat="1" ht="138" customHeight="1" x14ac:dyDescent="0.25">
      <c r="A11" s="214"/>
      <c r="B11" s="214"/>
      <c r="C11" s="214"/>
      <c r="D11" s="214"/>
      <c r="E11" s="215">
        <v>1</v>
      </c>
      <c r="F11" s="216" t="s">
        <v>36</v>
      </c>
      <c r="G11" s="217" t="s">
        <v>37</v>
      </c>
      <c r="H11" s="218" t="str">
        <f>VLOOKUP(STJ!G11,[9]CONS!$J$3:$K$12,2,0)</f>
        <v>OBJ_2</v>
      </c>
      <c r="I11" s="219" t="s">
        <v>38</v>
      </c>
      <c r="J11" s="220"/>
      <c r="K11" s="217" t="s">
        <v>39</v>
      </c>
      <c r="L11" s="217" t="s">
        <v>283</v>
      </c>
      <c r="M11" s="217" t="s">
        <v>40</v>
      </c>
      <c r="N11" s="217" t="s">
        <v>41</v>
      </c>
      <c r="O11" s="217" t="s">
        <v>284</v>
      </c>
      <c r="P11" s="299">
        <v>0.16669999999999999</v>
      </c>
      <c r="Q11" s="222" t="s">
        <v>42</v>
      </c>
      <c r="R11" s="223">
        <v>43494</v>
      </c>
      <c r="S11" s="224">
        <v>43692</v>
      </c>
      <c r="T11" s="300" t="s">
        <v>43</v>
      </c>
      <c r="U11" s="226" t="s">
        <v>44</v>
      </c>
      <c r="V11" s="217" t="s">
        <v>45</v>
      </c>
      <c r="W11" s="221"/>
      <c r="X11" s="217"/>
      <c r="Y11" s="301"/>
      <c r="PN11" s="5" t="s">
        <v>46</v>
      </c>
    </row>
    <row r="12" spans="1:430" ht="138" customHeight="1" x14ac:dyDescent="0.25">
      <c r="A12" s="229"/>
      <c r="B12" s="229"/>
      <c r="C12" s="229"/>
      <c r="D12" s="229"/>
      <c r="E12" s="215">
        <v>2</v>
      </c>
      <c r="F12" s="216" t="s">
        <v>36</v>
      </c>
      <c r="G12" s="217" t="s">
        <v>37</v>
      </c>
      <c r="H12" s="218" t="str">
        <f>VLOOKUP(STJ!G12,[9]CONS!$J$3:$K$12,2,0)</f>
        <v>OBJ_2</v>
      </c>
      <c r="I12" s="219" t="s">
        <v>38</v>
      </c>
      <c r="J12" s="220" t="str">
        <f t="shared" ref="J12:J16" si="0">IF(AND(H12="OBJ_2",I12="GESTIÓN DEL CONOCIMIENTO"),H12&amp;"GESTCO",H12&amp;MID(I12,1,4))</f>
        <v>OBJ_2GEST</v>
      </c>
      <c r="K12" s="217" t="s">
        <v>39</v>
      </c>
      <c r="L12" s="217" t="s">
        <v>47</v>
      </c>
      <c r="M12" s="217" t="s">
        <v>48</v>
      </c>
      <c r="N12" s="217" t="s">
        <v>49</v>
      </c>
      <c r="O12" s="217" t="s">
        <v>50</v>
      </c>
      <c r="P12" s="299">
        <v>0.16669999999999999</v>
      </c>
      <c r="Q12" s="222" t="s">
        <v>51</v>
      </c>
      <c r="R12" s="223">
        <v>43521</v>
      </c>
      <c r="S12" s="302">
        <v>43685</v>
      </c>
      <c r="T12" s="300" t="s">
        <v>52</v>
      </c>
      <c r="U12" s="226" t="s">
        <v>44</v>
      </c>
      <c r="V12" s="217" t="s">
        <v>45</v>
      </c>
      <c r="W12" s="221"/>
      <c r="X12" s="217"/>
      <c r="Y12" s="27"/>
      <c r="PN12" s="28" t="s">
        <v>53</v>
      </c>
    </row>
    <row r="13" spans="1:430" ht="138" customHeight="1" x14ac:dyDescent="0.25">
      <c r="A13" s="229"/>
      <c r="B13" s="229"/>
      <c r="C13" s="229"/>
      <c r="D13" s="229"/>
      <c r="E13" s="215">
        <v>3</v>
      </c>
      <c r="F13" s="216" t="s">
        <v>36</v>
      </c>
      <c r="G13" s="217" t="s">
        <v>37</v>
      </c>
      <c r="H13" s="218" t="str">
        <f>VLOOKUP(STJ!G13,[9]CONS!$J$3:$K$12,2,0)</f>
        <v>OBJ_2</v>
      </c>
      <c r="I13" s="219" t="s">
        <v>54</v>
      </c>
      <c r="J13" s="220" t="str">
        <f t="shared" si="0"/>
        <v>OBJ_2GESTCO</v>
      </c>
      <c r="K13" s="217" t="s">
        <v>55</v>
      </c>
      <c r="L13" s="217" t="s">
        <v>56</v>
      </c>
      <c r="M13" s="217" t="s">
        <v>57</v>
      </c>
      <c r="N13" s="217" t="s">
        <v>58</v>
      </c>
      <c r="O13" s="217" t="s">
        <v>285</v>
      </c>
      <c r="P13" s="299">
        <v>0.16669999999999999</v>
      </c>
      <c r="Q13" s="222" t="s">
        <v>42</v>
      </c>
      <c r="R13" s="223">
        <v>43524</v>
      </c>
      <c r="S13" s="302">
        <v>43676</v>
      </c>
      <c r="T13" s="300" t="s">
        <v>52</v>
      </c>
      <c r="U13" s="226" t="s">
        <v>59</v>
      </c>
      <c r="V13" s="217" t="s">
        <v>60</v>
      </c>
      <c r="W13" s="221"/>
      <c r="X13" s="217"/>
      <c r="Y13" s="27"/>
    </row>
    <row r="14" spans="1:430" ht="138" customHeight="1" x14ac:dyDescent="0.25">
      <c r="A14" s="229"/>
      <c r="B14" s="229"/>
      <c r="C14" s="229"/>
      <c r="D14" s="229"/>
      <c r="E14" s="215">
        <v>4</v>
      </c>
      <c r="F14" s="216" t="s">
        <v>61</v>
      </c>
      <c r="G14" s="217" t="s">
        <v>62</v>
      </c>
      <c r="H14" s="218" t="str">
        <f>VLOOKUP(STJ!G14,[9]CONS!$J$3:$K$12,2,0)</f>
        <v>OBJ_6</v>
      </c>
      <c r="I14" s="219" t="s">
        <v>38</v>
      </c>
      <c r="J14" s="220" t="str">
        <f t="shared" si="0"/>
        <v>OBJ_6GEST</v>
      </c>
      <c r="K14" s="217" t="s">
        <v>63</v>
      </c>
      <c r="L14" s="217" t="s">
        <v>64</v>
      </c>
      <c r="M14" s="217" t="s">
        <v>57</v>
      </c>
      <c r="N14" s="217" t="s">
        <v>65</v>
      </c>
      <c r="O14" s="217" t="s">
        <v>66</v>
      </c>
      <c r="P14" s="299">
        <v>0.16669999999999999</v>
      </c>
      <c r="Q14" s="222" t="s">
        <v>51</v>
      </c>
      <c r="R14" s="223">
        <v>43524</v>
      </c>
      <c r="S14" s="302">
        <v>43646</v>
      </c>
      <c r="T14" s="300" t="s">
        <v>52</v>
      </c>
      <c r="U14" s="226" t="s">
        <v>59</v>
      </c>
      <c r="V14" s="217" t="s">
        <v>286</v>
      </c>
      <c r="W14" s="221"/>
      <c r="X14" s="217"/>
      <c r="Y14" s="27"/>
    </row>
    <row r="15" spans="1:430" ht="138" customHeight="1" x14ac:dyDescent="0.25">
      <c r="A15" s="229"/>
      <c r="B15" s="229"/>
      <c r="C15" s="229"/>
      <c r="D15" s="229"/>
      <c r="E15" s="215">
        <v>5</v>
      </c>
      <c r="F15" s="216" t="s">
        <v>36</v>
      </c>
      <c r="G15" s="217" t="s">
        <v>37</v>
      </c>
      <c r="H15" s="218" t="str">
        <f>VLOOKUP(STJ!G15,[9]CONS!$J$3:$K$12,2,0)</f>
        <v>OBJ_2</v>
      </c>
      <c r="I15" s="219" t="s">
        <v>38</v>
      </c>
      <c r="J15" s="220" t="str">
        <f t="shared" si="0"/>
        <v>OBJ_2GEST</v>
      </c>
      <c r="K15" s="217" t="s">
        <v>39</v>
      </c>
      <c r="L15" s="217" t="s">
        <v>67</v>
      </c>
      <c r="M15" s="217" t="s">
        <v>57</v>
      </c>
      <c r="N15" s="217" t="s">
        <v>68</v>
      </c>
      <c r="O15" s="217" t="s">
        <v>69</v>
      </c>
      <c r="P15" s="299">
        <v>0.16669999999999999</v>
      </c>
      <c r="Q15" s="222" t="s">
        <v>51</v>
      </c>
      <c r="R15" s="223">
        <v>43480</v>
      </c>
      <c r="S15" s="302">
        <v>43570</v>
      </c>
      <c r="T15" s="300" t="s">
        <v>52</v>
      </c>
      <c r="U15" s="226" t="s">
        <v>70</v>
      </c>
      <c r="V15" s="217" t="s">
        <v>71</v>
      </c>
      <c r="W15" s="221"/>
      <c r="X15" s="217"/>
      <c r="Y15" s="27"/>
    </row>
    <row r="16" spans="1:430" ht="138" customHeight="1" thickBot="1" x14ac:dyDescent="0.3">
      <c r="A16" s="229"/>
      <c r="B16" s="229"/>
      <c r="C16" s="229"/>
      <c r="D16" s="229"/>
      <c r="E16" s="351">
        <v>6</v>
      </c>
      <c r="F16" s="352" t="s">
        <v>36</v>
      </c>
      <c r="G16" s="353" t="s">
        <v>37</v>
      </c>
      <c r="H16" s="354" t="str">
        <f>VLOOKUP(STJ!G16,[9]CONS!$J$3:$K$12,2,0)</f>
        <v>OBJ_2</v>
      </c>
      <c r="I16" s="355" t="s">
        <v>72</v>
      </c>
      <c r="J16" s="356" t="str">
        <f t="shared" si="0"/>
        <v>OBJ_2INFO</v>
      </c>
      <c r="K16" s="353" t="s">
        <v>73</v>
      </c>
      <c r="L16" s="353" t="s">
        <v>74</v>
      </c>
      <c r="M16" s="353" t="s">
        <v>75</v>
      </c>
      <c r="N16" s="353" t="s">
        <v>76</v>
      </c>
      <c r="O16" s="353" t="s">
        <v>77</v>
      </c>
      <c r="P16" s="357">
        <v>0.16650000000000001</v>
      </c>
      <c r="Q16" s="358" t="s">
        <v>51</v>
      </c>
      <c r="R16" s="359">
        <v>43467</v>
      </c>
      <c r="S16" s="360">
        <v>43830</v>
      </c>
      <c r="T16" s="361" t="s">
        <v>52</v>
      </c>
      <c r="U16" s="362" t="s">
        <v>78</v>
      </c>
      <c r="V16" s="353" t="s">
        <v>79</v>
      </c>
      <c r="W16" s="363"/>
      <c r="X16" s="353"/>
      <c r="Y16" s="27"/>
    </row>
    <row r="17" spans="1:24" s="121" customFormat="1" ht="71.25" customHeight="1" thickTop="1" x14ac:dyDescent="0.25">
      <c r="A17" s="101"/>
      <c r="B17" s="101"/>
      <c r="C17" s="337"/>
      <c r="D17" s="338"/>
      <c r="E17" s="339"/>
      <c r="F17" s="340"/>
      <c r="G17" s="341"/>
      <c r="H17" s="342"/>
      <c r="I17" s="339"/>
      <c r="J17" s="343"/>
      <c r="K17" s="339"/>
      <c r="L17" s="339"/>
      <c r="M17" s="344"/>
      <c r="N17" s="345">
        <f>SUBTOTAL(109,Tabla13[9. 
PESO PORCENTUAL (%)
Programado Vigencia])</f>
        <v>0.99500000000000011</v>
      </c>
      <c r="O17" s="346"/>
      <c r="P17" s="344"/>
      <c r="Q17" s="347"/>
      <c r="R17" s="347"/>
      <c r="S17" s="339"/>
      <c r="T17" s="339"/>
      <c r="U17" s="348"/>
      <c r="V17" s="339"/>
    </row>
    <row r="18" spans="1:24" ht="26.25" customHeight="1" x14ac:dyDescent="0.25">
      <c r="A18" s="289"/>
      <c r="B18" s="289"/>
      <c r="C18" s="289"/>
      <c r="D18" s="289"/>
      <c r="E18" s="303"/>
      <c r="F18" s="303"/>
      <c r="G18" s="303"/>
      <c r="H18" s="229"/>
      <c r="I18" s="303"/>
      <c r="J18" s="290"/>
      <c r="K18" s="304"/>
      <c r="L18" s="304"/>
      <c r="M18" s="305"/>
      <c r="N18" s="305"/>
      <c r="O18" s="303"/>
      <c r="P18" s="303"/>
      <c r="Q18" s="304"/>
      <c r="R18" s="304"/>
      <c r="S18" s="304"/>
      <c r="T18" s="304"/>
      <c r="U18" s="306"/>
      <c r="V18" s="306"/>
      <c r="W18" s="306"/>
      <c r="X18" s="306"/>
    </row>
    <row r="19" spans="1:24" ht="26.25" customHeight="1" x14ac:dyDescent="0.25">
      <c r="A19" s="289"/>
      <c r="B19" s="289"/>
      <c r="C19" s="289"/>
      <c r="D19" s="289"/>
      <c r="E19" s="303"/>
      <c r="F19" s="303"/>
      <c r="G19" s="303"/>
      <c r="H19" s="229"/>
      <c r="I19" s="303"/>
      <c r="J19" s="290"/>
      <c r="K19" s="304"/>
      <c r="L19" s="304"/>
      <c r="M19" s="305"/>
      <c r="N19" s="305"/>
      <c r="O19" s="303"/>
      <c r="P19" s="303"/>
      <c r="Q19" s="304"/>
      <c r="R19" s="304"/>
      <c r="S19" s="304"/>
      <c r="T19" s="304"/>
      <c r="U19" s="306"/>
      <c r="V19" s="306"/>
      <c r="W19" s="306"/>
      <c r="X19" s="306"/>
    </row>
    <row r="20" spans="1:24" ht="26.25" customHeight="1" thickBot="1" x14ac:dyDescent="0.3">
      <c r="A20" s="289"/>
      <c r="B20" s="289"/>
      <c r="C20" s="289"/>
      <c r="D20" s="289"/>
      <c r="E20" s="303"/>
      <c r="F20" s="303"/>
      <c r="G20" s="303"/>
      <c r="H20" s="229"/>
      <c r="I20" s="303"/>
      <c r="J20" s="290"/>
      <c r="K20" s="304"/>
      <c r="L20" s="304"/>
      <c r="M20" s="305"/>
      <c r="N20" s="305"/>
      <c r="O20" s="303"/>
      <c r="P20" s="303"/>
      <c r="Q20" s="304"/>
      <c r="R20" s="304"/>
      <c r="S20" s="304"/>
      <c r="T20" s="304"/>
      <c r="U20" s="306"/>
      <c r="V20" s="306"/>
      <c r="W20" s="306"/>
      <c r="X20" s="306"/>
    </row>
    <row r="21" spans="1:24" s="161" customFormat="1" ht="40.5" customHeight="1" x14ac:dyDescent="0.25">
      <c r="A21" s="307"/>
      <c r="B21" s="307"/>
      <c r="C21" s="307"/>
      <c r="D21" s="229"/>
      <c r="E21" s="229"/>
      <c r="F21" s="435" t="s">
        <v>209</v>
      </c>
      <c r="G21" s="435"/>
      <c r="H21" s="308"/>
      <c r="I21" s="309"/>
      <c r="J21" s="309"/>
      <c r="K21" s="310"/>
      <c r="L21" s="229"/>
      <c r="M21" s="229"/>
      <c r="N21" s="310"/>
      <c r="O21" s="310"/>
      <c r="P21" s="310"/>
      <c r="Q21" s="310"/>
      <c r="R21" s="310"/>
      <c r="S21" s="229"/>
      <c r="T21" s="435" t="s">
        <v>255</v>
      </c>
      <c r="U21" s="435"/>
      <c r="V21" s="435"/>
      <c r="W21" s="435"/>
      <c r="X21" s="229"/>
    </row>
    <row r="22" spans="1:24" s="161" customFormat="1" ht="29.25" customHeight="1" x14ac:dyDescent="0.25">
      <c r="A22" s="307"/>
      <c r="B22" s="307"/>
      <c r="C22" s="307"/>
      <c r="D22" s="229"/>
      <c r="E22" s="229"/>
      <c r="F22" s="436" t="s">
        <v>210</v>
      </c>
      <c r="G22" s="436"/>
      <c r="H22" s="308"/>
      <c r="I22" s="309"/>
      <c r="J22" s="309"/>
      <c r="K22" s="310"/>
      <c r="L22" s="229"/>
      <c r="M22" s="229"/>
      <c r="N22" s="310"/>
      <c r="O22" s="310"/>
      <c r="P22" s="310"/>
      <c r="Q22" s="310"/>
      <c r="R22" s="310"/>
      <c r="S22" s="229"/>
      <c r="T22" s="436" t="s">
        <v>287</v>
      </c>
      <c r="U22" s="436"/>
      <c r="V22" s="436"/>
      <c r="W22" s="436"/>
      <c r="X22" s="229"/>
    </row>
    <row r="23" spans="1:24" s="311" customFormat="1" ht="12.75" x14ac:dyDescent="0.25">
      <c r="A23" s="157"/>
      <c r="B23" s="157"/>
      <c r="C23" s="157"/>
      <c r="F23" s="96"/>
      <c r="G23" s="159"/>
      <c r="H23" s="158"/>
      <c r="I23" s="96"/>
      <c r="J23" s="96"/>
      <c r="K23" s="159"/>
      <c r="L23" s="159"/>
      <c r="M23" s="159"/>
      <c r="N23" s="159"/>
      <c r="O23" s="159"/>
      <c r="P23" s="159"/>
      <c r="Q23" s="159"/>
      <c r="R23" s="159"/>
    </row>
    <row r="24" spans="1:24" s="311" customFormat="1" ht="12.75" x14ac:dyDescent="0.25">
      <c r="A24" s="157"/>
      <c r="B24" s="157"/>
      <c r="C24" s="157"/>
      <c r="D24" s="96"/>
      <c r="E24" s="159"/>
      <c r="F24" s="159"/>
      <c r="G24" s="158"/>
      <c r="H24" s="158"/>
      <c r="I24" s="96"/>
      <c r="J24" s="96"/>
      <c r="K24" s="157"/>
      <c r="L24" s="157"/>
      <c r="M24" s="157"/>
      <c r="N24" s="157"/>
      <c r="O24" s="159"/>
      <c r="P24" s="159"/>
      <c r="Q24" s="159"/>
      <c r="R24" s="159"/>
    </row>
    <row r="25" spans="1:24" s="311" customFormat="1" ht="12.75" x14ac:dyDescent="0.25">
      <c r="A25" s="157"/>
      <c r="B25" s="157"/>
      <c r="C25" s="157"/>
      <c r="D25" s="96"/>
      <c r="E25" s="159"/>
      <c r="F25" s="159"/>
      <c r="G25" s="158"/>
      <c r="H25" s="158"/>
      <c r="I25" s="96"/>
      <c r="J25" s="96"/>
      <c r="K25" s="157"/>
      <c r="L25" s="157"/>
      <c r="M25" s="157"/>
      <c r="N25" s="157"/>
      <c r="O25" s="159"/>
      <c r="P25" s="159"/>
      <c r="Q25" s="159"/>
      <c r="R25" s="159"/>
    </row>
    <row r="26" spans="1:24" ht="26.25" customHeight="1" x14ac:dyDescent="0.25">
      <c r="E26" s="29"/>
      <c r="F26" s="29"/>
      <c r="G26" s="29"/>
      <c r="I26" s="29"/>
      <c r="K26" s="30"/>
      <c r="L26" s="30"/>
      <c r="M26" s="31"/>
      <c r="N26" s="31"/>
      <c r="O26" s="29"/>
      <c r="P26" s="29"/>
      <c r="Q26" s="30"/>
      <c r="R26" s="30"/>
      <c r="S26" s="30"/>
      <c r="T26" s="30"/>
      <c r="U26" s="32"/>
      <c r="V26" s="32"/>
      <c r="W26" s="32"/>
      <c r="X26" s="32"/>
    </row>
    <row r="27" spans="1:24" ht="26.25" customHeight="1" x14ac:dyDescent="0.25">
      <c r="E27" s="29"/>
      <c r="F27" s="29"/>
      <c r="G27" s="29"/>
      <c r="I27" s="29"/>
      <c r="K27" s="30"/>
      <c r="L27" s="30"/>
      <c r="M27" s="31"/>
      <c r="N27" s="31"/>
      <c r="O27" s="29"/>
      <c r="P27" s="29"/>
      <c r="Q27" s="30"/>
      <c r="R27" s="30"/>
      <c r="S27" s="30"/>
      <c r="T27" s="30"/>
      <c r="U27" s="32"/>
      <c r="V27" s="32"/>
      <c r="W27" s="32"/>
      <c r="X27" s="32"/>
    </row>
    <row r="28" spans="1:24" ht="26.25" customHeight="1" x14ac:dyDescent="0.25">
      <c r="E28" s="29"/>
      <c r="F28" s="29"/>
      <c r="G28" s="29"/>
      <c r="I28" s="29"/>
      <c r="K28" s="30"/>
      <c r="L28" s="30"/>
      <c r="M28" s="31"/>
      <c r="N28" s="31"/>
      <c r="O28" s="29"/>
      <c r="P28" s="29"/>
      <c r="Q28" s="30"/>
      <c r="R28" s="30"/>
      <c r="S28" s="30"/>
      <c r="T28" s="30"/>
      <c r="U28" s="32"/>
      <c r="V28" s="32"/>
      <c r="W28" s="32"/>
      <c r="X28" s="32"/>
    </row>
    <row r="29" spans="1:24" ht="26.25" customHeight="1" x14ac:dyDescent="0.25">
      <c r="E29" s="29"/>
      <c r="F29" s="29"/>
      <c r="G29" s="29"/>
      <c r="I29" s="29"/>
      <c r="K29" s="30"/>
      <c r="L29" s="30"/>
      <c r="M29" s="31"/>
      <c r="N29" s="31"/>
      <c r="O29" s="29"/>
      <c r="P29" s="29"/>
      <c r="Q29" s="30"/>
      <c r="R29" s="30"/>
      <c r="S29" s="30"/>
      <c r="T29" s="30"/>
      <c r="U29" s="32"/>
      <c r="V29" s="32"/>
      <c r="W29" s="32"/>
      <c r="X29" s="32"/>
    </row>
    <row r="30" spans="1:24" ht="26.25" customHeight="1" x14ac:dyDescent="0.25">
      <c r="E30" s="29"/>
      <c r="F30" s="29"/>
      <c r="G30" s="29"/>
      <c r="I30" s="29"/>
      <c r="K30" s="30"/>
      <c r="L30" s="30"/>
      <c r="M30" s="31"/>
      <c r="N30" s="31"/>
      <c r="O30" s="29"/>
      <c r="P30" s="29"/>
      <c r="Q30" s="30"/>
      <c r="R30" s="30"/>
      <c r="S30" s="30"/>
      <c r="T30" s="30"/>
      <c r="U30" s="32"/>
      <c r="V30" s="32"/>
      <c r="W30" s="32"/>
      <c r="X30" s="32"/>
    </row>
    <row r="31" spans="1:24" ht="26.25" customHeight="1" x14ac:dyDescent="0.25">
      <c r="E31" s="29"/>
      <c r="F31" s="29"/>
      <c r="G31" s="29"/>
    </row>
  </sheetData>
  <sheetProtection formatCells="0" formatColumns="0" formatRows="0" insertRows="0" insertHyperlinks="0" deleteColumns="0" deleteRows="0" sort="0" autoFilter="0" pivotTables="0"/>
  <mergeCells count="13">
    <mergeCell ref="E2:F7"/>
    <mergeCell ref="G2:T3"/>
    <mergeCell ref="U2:X3"/>
    <mergeCell ref="G4:T5"/>
    <mergeCell ref="U4:X5"/>
    <mergeCell ref="G6:T7"/>
    <mergeCell ref="U6:X7"/>
    <mergeCell ref="E8:F8"/>
    <mergeCell ref="G8:T8"/>
    <mergeCell ref="F21:G21"/>
    <mergeCell ref="T21:W21"/>
    <mergeCell ref="F22:G22"/>
    <mergeCell ref="T22:W22"/>
  </mergeCells>
  <dataValidations count="11">
    <dataValidation type="list" allowBlank="1" showInputMessage="1" showErrorMessage="1" sqref="K11:K16">
      <formula1>INDIRECT($J11)</formula1>
    </dataValidation>
    <dataValidation type="list" allowBlank="1" showInputMessage="1" showErrorMessage="1" sqref="I11:I16">
      <formula1>INDIRECT($H11)</formula1>
    </dataValidation>
    <dataValidation type="list" allowBlank="1" showInputMessage="1" showErrorMessage="1" sqref="G11:G16">
      <formula1>INDIRECT($F11)</formula1>
    </dataValidation>
    <dataValidation type="date" allowBlank="1" showInputMessage="1" showErrorMessage="1" errorTitle="Whoops" error="For this template to work correctly, your Due Date needs to be greater than or equal to the Start Date." sqref="S11:S16">
      <formula1>R11</formula1>
      <formula2>43830</formula2>
    </dataValidation>
    <dataValidation type="list" allowBlank="1" showInputMessage="1" showErrorMessage="1" sqref="T11:T16">
      <formula1>fuente</formula1>
    </dataValidation>
    <dataValidation allowBlank="1" showInputMessage="1" showErrorMessage="1" prompt="Primero seleccione los planes de la fila 10 y posteriormente de clic en la celda donde se insertará" sqref="M11"/>
    <dataValidation type="date" allowBlank="1" showInputMessage="1" showErrorMessage="1" prompt="dd/mm/aaaa" sqref="R11">
      <formula1>43466</formula1>
      <formula2>43830</formula2>
    </dataValidation>
    <dataValidation type="date" allowBlank="1" showInputMessage="1" showErrorMessage="1" sqref="R12:R16">
      <formula1>43466</formula1>
      <formula2>43830</formula2>
    </dataValidation>
    <dataValidation type="list" allowBlank="1" showInputMessage="1" showErrorMessage="1" sqref="F11:F16">
      <formula1>perspectiva</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Q11:Q16">
      <formula1>"SI,NO"</formula1>
    </dataValidation>
    <dataValidation type="decimal" allowBlank="1" showInputMessage="1" showErrorMessage="1" sqref="P11:P16 W11:W16">
      <formula1>0</formula1>
      <formula2>1</formula2>
    </dataValidation>
  </dataValidations>
  <printOptions horizontalCentered="1" verticalCentered="1"/>
  <pageMargins left="0.23622047244094491" right="0.23622047244094491" top="0.74803149606299213" bottom="0.74803149606299213" header="0.31496062992125984" footer="0.31496062992125984"/>
  <pageSetup paperSize="5" scale="27" orientation="landscape" horizontalDpi="300" verticalDpi="300" r:id="rId1"/>
  <headerFooter>
    <oddFooter xml:space="preserve">&amp;L&amp;G&amp;C&amp;G&amp;RPágina &amp;P de &amp;N       </oddFooter>
  </headerFooter>
  <drawing r:id="rId2"/>
  <legacyDrawing r:id="rId3"/>
  <legacyDrawingHF r:id="rId4"/>
  <controls>
    <mc:AlternateContent xmlns:mc="http://schemas.openxmlformats.org/markup-compatibility/2006">
      <mc:Choice Requires="x14">
        <control shapeId="15361" r:id="rId5" name="ListBox1">
          <controlPr autoLine="0" listFillRange="PN1:PN12" r:id="rId6">
            <anchor moveWithCells="1">
              <from>
                <xdr:col>12</xdr:col>
                <xdr:colOff>85725</xdr:colOff>
                <xdr:row>9</xdr:row>
                <xdr:rowOff>542925</xdr:rowOff>
              </from>
              <to>
                <xdr:col>12</xdr:col>
                <xdr:colOff>2657475</xdr:colOff>
                <xdr:row>9</xdr:row>
                <xdr:rowOff>723900</xdr:rowOff>
              </to>
            </anchor>
          </controlPr>
        </control>
      </mc:Choice>
      <mc:Fallback>
        <control shapeId="15361" r:id="rId5" name="ListBox1"/>
      </mc:Fallback>
    </mc:AlternateContent>
  </controls>
  <tableParts count="1">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K38"/>
  <sheetViews>
    <sheetView showWhiteSpace="0" zoomScaleNormal="100" workbookViewId="0">
      <selection activeCell="C11" sqref="C11"/>
    </sheetView>
  </sheetViews>
  <sheetFormatPr baseColWidth="10" defaultColWidth="8.85546875" defaultRowHeight="26.25" customHeight="1" x14ac:dyDescent="0.25"/>
  <cols>
    <col min="1" max="2" width="4.42578125" style="101" customWidth="1"/>
    <col min="3" max="3" width="19.85546875" style="121" customWidth="1"/>
    <col min="4" max="4" width="20.140625" style="121" customWidth="1"/>
    <col min="5" max="5" width="47.7109375" style="121" customWidth="1"/>
    <col min="6" max="6" width="18.42578125" style="121" hidden="1" customWidth="1"/>
    <col min="7" max="7" width="29.28515625" style="121" customWidth="1"/>
    <col min="8" max="8" width="18" style="313" hidden="1" customWidth="1"/>
    <col min="9" max="9" width="27.28515625" style="122" customWidth="1"/>
    <col min="10" max="10" width="49.7109375" style="123" customWidth="1"/>
    <col min="11" max="11" width="56" style="124" customWidth="1"/>
    <col min="12" max="12" width="46.5703125" style="124" customWidth="1"/>
    <col min="13" max="13" width="39.7109375" style="121" customWidth="1"/>
    <col min="14" max="14" width="19.5703125" style="121" customWidth="1"/>
    <col min="15" max="15" width="17.7109375" style="122" customWidth="1"/>
    <col min="16" max="16" width="17.28515625" style="122" customWidth="1"/>
    <col min="17" max="17" width="20.28515625" style="122" customWidth="1"/>
    <col min="18" max="18" width="23.85546875" style="122" customWidth="1"/>
    <col min="19" max="19" width="29.28515625" style="125" customWidth="1"/>
    <col min="20" max="20" width="18.85546875" style="125" customWidth="1"/>
    <col min="21" max="21" width="19.140625" style="125" customWidth="1"/>
    <col min="22" max="22" width="24.28515625" style="125" customWidth="1"/>
    <col min="23" max="16384" width="8.85546875" style="121"/>
  </cols>
  <sheetData>
    <row r="1" spans="1:427" s="102" customFormat="1" ht="26.25" customHeight="1" x14ac:dyDescent="0.25">
      <c r="A1" s="101"/>
      <c r="B1" s="101"/>
      <c r="D1" s="101"/>
      <c r="E1" s="101"/>
      <c r="F1" s="101"/>
      <c r="G1" s="101"/>
      <c r="H1" s="312"/>
      <c r="I1" s="101"/>
      <c r="J1" s="103"/>
      <c r="K1" s="104"/>
      <c r="L1" s="104"/>
      <c r="O1" s="101"/>
      <c r="P1" s="101"/>
      <c r="Q1" s="101"/>
      <c r="R1" s="101"/>
      <c r="S1" s="105"/>
      <c r="T1" s="105"/>
      <c r="U1" s="105"/>
      <c r="V1" s="105"/>
      <c r="PK1" s="106" t="s">
        <v>0</v>
      </c>
    </row>
    <row r="2" spans="1:427" s="110" customFormat="1" ht="16.5" customHeight="1" x14ac:dyDescent="0.25">
      <c r="A2" s="107"/>
      <c r="B2" s="107"/>
      <c r="C2" s="534"/>
      <c r="D2" s="536" t="s">
        <v>1</v>
      </c>
      <c r="E2" s="536"/>
      <c r="F2" s="536"/>
      <c r="G2" s="536"/>
      <c r="H2" s="536"/>
      <c r="I2" s="536"/>
      <c r="J2" s="536"/>
      <c r="K2" s="536"/>
      <c r="L2" s="536"/>
      <c r="M2" s="536"/>
      <c r="N2" s="536"/>
      <c r="O2" s="536"/>
      <c r="P2" s="536"/>
      <c r="Q2" s="536"/>
      <c r="R2" s="536"/>
      <c r="S2" s="536"/>
      <c r="T2" s="536" t="s">
        <v>2</v>
      </c>
      <c r="U2" s="536"/>
      <c r="V2" s="536"/>
      <c r="W2" s="108"/>
      <c r="X2" s="109"/>
      <c r="AC2" s="111"/>
      <c r="AD2" s="111"/>
      <c r="AE2" s="112"/>
      <c r="AF2" s="113"/>
      <c r="AG2" s="114"/>
      <c r="AH2" s="113"/>
      <c r="AI2" s="115"/>
      <c r="AJ2" s="116"/>
      <c r="AK2" s="116"/>
      <c r="AL2" s="112"/>
      <c r="AM2" s="114"/>
      <c r="AN2" s="114"/>
      <c r="AO2" s="114"/>
      <c r="AP2" s="114"/>
      <c r="AQ2" s="114"/>
      <c r="AR2" s="114"/>
      <c r="AS2" s="112"/>
      <c r="AT2" s="113"/>
      <c r="AU2" s="114"/>
      <c r="AV2" s="113"/>
      <c r="AW2" s="114"/>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PK2" s="117" t="s">
        <v>3</v>
      </c>
    </row>
    <row r="3" spans="1:427" s="110" customFormat="1" ht="36.75" customHeight="1" x14ac:dyDescent="0.25">
      <c r="A3" s="107"/>
      <c r="B3" s="107"/>
      <c r="C3" s="535"/>
      <c r="D3" s="536"/>
      <c r="E3" s="536"/>
      <c r="F3" s="536"/>
      <c r="G3" s="536"/>
      <c r="H3" s="536"/>
      <c r="I3" s="536"/>
      <c r="J3" s="536"/>
      <c r="K3" s="536"/>
      <c r="L3" s="536"/>
      <c r="M3" s="536"/>
      <c r="N3" s="536"/>
      <c r="O3" s="536"/>
      <c r="P3" s="536"/>
      <c r="Q3" s="536"/>
      <c r="R3" s="536"/>
      <c r="S3" s="536"/>
      <c r="T3" s="536"/>
      <c r="U3" s="536"/>
      <c r="V3" s="536"/>
      <c r="W3" s="108"/>
      <c r="X3" s="109"/>
      <c r="AC3" s="111"/>
      <c r="AD3" s="111"/>
      <c r="AE3" s="112"/>
      <c r="AF3" s="113"/>
      <c r="AG3" s="114"/>
      <c r="AH3" s="113"/>
      <c r="AI3" s="115"/>
      <c r="AJ3" s="116"/>
      <c r="AK3" s="116"/>
      <c r="AL3" s="112"/>
      <c r="AM3" s="114"/>
      <c r="AN3" s="114"/>
      <c r="AO3" s="114"/>
      <c r="AP3" s="114"/>
      <c r="AQ3" s="114"/>
      <c r="AR3" s="114"/>
      <c r="AS3" s="112"/>
      <c r="AT3" s="113"/>
      <c r="AU3" s="114"/>
      <c r="AV3" s="113"/>
      <c r="AW3" s="114"/>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PK3" s="117" t="s">
        <v>4</v>
      </c>
    </row>
    <row r="4" spans="1:427" s="110" customFormat="1" ht="17.25" customHeight="1" x14ac:dyDescent="0.25">
      <c r="A4" s="107"/>
      <c r="B4" s="107"/>
      <c r="C4" s="535"/>
      <c r="D4" s="536" t="s">
        <v>5</v>
      </c>
      <c r="E4" s="536"/>
      <c r="F4" s="536"/>
      <c r="G4" s="536"/>
      <c r="H4" s="536"/>
      <c r="I4" s="536"/>
      <c r="J4" s="536"/>
      <c r="K4" s="536"/>
      <c r="L4" s="536"/>
      <c r="M4" s="536"/>
      <c r="N4" s="536"/>
      <c r="O4" s="536"/>
      <c r="P4" s="536"/>
      <c r="Q4" s="536"/>
      <c r="R4" s="536"/>
      <c r="S4" s="536"/>
      <c r="T4" s="537" t="s">
        <v>6</v>
      </c>
      <c r="U4" s="537"/>
      <c r="V4" s="537"/>
      <c r="W4" s="108"/>
      <c r="X4" s="109"/>
      <c r="AC4" s="118"/>
      <c r="AD4" s="118"/>
      <c r="AJ4" s="116"/>
      <c r="AK4" s="116"/>
      <c r="AL4" s="112"/>
      <c r="AM4" s="114"/>
      <c r="AN4" s="114"/>
      <c r="AO4" s="114"/>
      <c r="AP4" s="114"/>
      <c r="AQ4" s="114"/>
      <c r="AR4" s="114"/>
      <c r="AS4" s="112"/>
      <c r="AT4" s="113"/>
      <c r="AU4" s="114"/>
      <c r="AV4" s="113"/>
      <c r="AW4" s="114"/>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PK4" s="117" t="s">
        <v>7</v>
      </c>
    </row>
    <row r="5" spans="1:427" s="110" customFormat="1" ht="17.25" customHeight="1" x14ac:dyDescent="0.25">
      <c r="A5" s="107"/>
      <c r="B5" s="107"/>
      <c r="C5" s="535"/>
      <c r="D5" s="536"/>
      <c r="E5" s="536"/>
      <c r="F5" s="536"/>
      <c r="G5" s="536"/>
      <c r="H5" s="536"/>
      <c r="I5" s="536"/>
      <c r="J5" s="536"/>
      <c r="K5" s="536"/>
      <c r="L5" s="536"/>
      <c r="M5" s="536"/>
      <c r="N5" s="536"/>
      <c r="O5" s="536"/>
      <c r="P5" s="536"/>
      <c r="Q5" s="536"/>
      <c r="R5" s="536"/>
      <c r="S5" s="536"/>
      <c r="T5" s="537"/>
      <c r="U5" s="537"/>
      <c r="V5" s="537"/>
      <c r="W5" s="108"/>
      <c r="X5" s="109"/>
      <c r="AC5" s="112"/>
      <c r="AD5" s="118"/>
      <c r="AJ5" s="116"/>
      <c r="AK5" s="116"/>
      <c r="AL5" s="112"/>
      <c r="AM5" s="114"/>
      <c r="AN5" s="114"/>
      <c r="AO5" s="114"/>
      <c r="AP5" s="114"/>
      <c r="AQ5" s="114"/>
      <c r="AR5" s="114"/>
      <c r="AS5" s="112"/>
      <c r="AT5" s="113"/>
      <c r="AU5" s="114"/>
      <c r="AV5" s="113"/>
      <c r="AW5" s="114"/>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PK5" s="117" t="s">
        <v>8</v>
      </c>
    </row>
    <row r="6" spans="1:427" s="110" customFormat="1" ht="17.25" customHeight="1" x14ac:dyDescent="0.25">
      <c r="A6" s="107"/>
      <c r="B6" s="107"/>
      <c r="C6" s="535"/>
      <c r="D6" s="536" t="s">
        <v>9</v>
      </c>
      <c r="E6" s="536"/>
      <c r="F6" s="536"/>
      <c r="G6" s="536"/>
      <c r="H6" s="536"/>
      <c r="I6" s="536"/>
      <c r="J6" s="536"/>
      <c r="K6" s="536"/>
      <c r="L6" s="536"/>
      <c r="M6" s="536"/>
      <c r="N6" s="536"/>
      <c r="O6" s="536"/>
      <c r="P6" s="536"/>
      <c r="Q6" s="536"/>
      <c r="R6" s="536"/>
      <c r="S6" s="536"/>
      <c r="T6" s="538" t="s">
        <v>10</v>
      </c>
      <c r="U6" s="538"/>
      <c r="V6" s="538"/>
      <c r="W6" s="108"/>
      <c r="X6" s="109"/>
      <c r="AC6" s="112"/>
      <c r="AD6" s="112"/>
      <c r="AJ6" s="116"/>
      <c r="AK6" s="116"/>
      <c r="AL6" s="112"/>
      <c r="AM6" s="114"/>
      <c r="AN6" s="114"/>
      <c r="AO6" s="114"/>
      <c r="AP6" s="114"/>
      <c r="AQ6" s="114"/>
      <c r="AR6" s="114"/>
      <c r="AS6" s="112"/>
      <c r="AT6" s="112"/>
      <c r="AU6" s="112"/>
      <c r="AV6" s="113"/>
      <c r="AW6" s="114"/>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PK6" s="117" t="s">
        <v>11</v>
      </c>
    </row>
    <row r="7" spans="1:427" s="110" customFormat="1" ht="15.75" customHeight="1" thickBot="1" x14ac:dyDescent="0.3">
      <c r="A7" s="107"/>
      <c r="B7" s="107"/>
      <c r="C7" s="535"/>
      <c r="D7" s="536"/>
      <c r="E7" s="536"/>
      <c r="F7" s="536"/>
      <c r="G7" s="536"/>
      <c r="H7" s="536"/>
      <c r="I7" s="536"/>
      <c r="J7" s="536"/>
      <c r="K7" s="536"/>
      <c r="L7" s="536"/>
      <c r="M7" s="536"/>
      <c r="N7" s="536"/>
      <c r="O7" s="536"/>
      <c r="P7" s="536"/>
      <c r="Q7" s="536"/>
      <c r="R7" s="536"/>
      <c r="S7" s="536"/>
      <c r="T7" s="538"/>
      <c r="U7" s="538"/>
      <c r="V7" s="538"/>
      <c r="W7" s="112"/>
      <c r="X7" s="112"/>
      <c r="AC7" s="112"/>
      <c r="AD7" s="112"/>
      <c r="AJ7" s="116"/>
      <c r="AK7" s="116"/>
      <c r="AL7" s="112"/>
      <c r="AM7" s="114"/>
      <c r="AN7" s="114"/>
      <c r="AO7" s="114"/>
      <c r="AP7" s="114"/>
      <c r="AQ7" s="114"/>
      <c r="AR7" s="114"/>
      <c r="AS7" s="112"/>
      <c r="AT7" s="112"/>
      <c r="AU7" s="112"/>
      <c r="AV7" s="113"/>
      <c r="AW7" s="114"/>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PK7" s="117" t="s">
        <v>12</v>
      </c>
    </row>
    <row r="8" spans="1:427" s="110" customFormat="1" ht="24.75" customHeight="1" thickBot="1" x14ac:dyDescent="0.3">
      <c r="A8" s="107"/>
      <c r="B8" s="107"/>
      <c r="C8" s="430" t="s">
        <v>13</v>
      </c>
      <c r="D8" s="119"/>
      <c r="E8" s="119"/>
      <c r="F8" s="119"/>
      <c r="G8" s="119"/>
      <c r="H8" s="119"/>
      <c r="I8" s="119"/>
      <c r="J8" s="120"/>
      <c r="K8" s="546" t="s">
        <v>211</v>
      </c>
      <c r="L8" s="546"/>
      <c r="M8" s="119"/>
      <c r="N8" s="119"/>
      <c r="O8" s="119"/>
      <c r="P8" s="119"/>
      <c r="Q8" s="119"/>
      <c r="R8" s="119"/>
      <c r="S8" s="119"/>
      <c r="T8" s="119"/>
      <c r="U8" s="119"/>
      <c r="V8" s="119"/>
      <c r="W8" s="112"/>
      <c r="X8" s="112"/>
      <c r="Y8" s="112"/>
      <c r="Z8" s="112"/>
      <c r="AA8" s="112"/>
      <c r="AB8" s="118"/>
      <c r="AC8" s="112"/>
      <c r="AD8" s="112"/>
      <c r="AJ8" s="116"/>
      <c r="AK8" s="116"/>
      <c r="AL8" s="112"/>
      <c r="AM8" s="114"/>
      <c r="AN8" s="114"/>
      <c r="AO8" s="114"/>
      <c r="AP8" s="114"/>
      <c r="AQ8" s="114"/>
      <c r="AR8" s="114"/>
      <c r="AS8" s="112"/>
      <c r="AT8" s="112"/>
      <c r="AU8" s="112"/>
      <c r="AV8" s="113"/>
      <c r="AW8" s="114"/>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PK8" s="117" t="s">
        <v>14</v>
      </c>
    </row>
    <row r="9" spans="1:427" ht="60.75" customHeight="1" x14ac:dyDescent="0.25">
      <c r="PK9" s="117" t="s">
        <v>15</v>
      </c>
    </row>
    <row r="10" spans="1:427" ht="139.5" customHeight="1" x14ac:dyDescent="0.25">
      <c r="C10" s="126" t="s">
        <v>16</v>
      </c>
      <c r="D10" s="127" t="s">
        <v>17</v>
      </c>
      <c r="E10" s="127" t="s">
        <v>18</v>
      </c>
      <c r="F10" s="127" t="s">
        <v>264</v>
      </c>
      <c r="G10" s="127" t="s">
        <v>19</v>
      </c>
      <c r="H10" s="127" t="s">
        <v>265</v>
      </c>
      <c r="I10" s="127" t="s">
        <v>20</v>
      </c>
      <c r="J10" s="128" t="s">
        <v>21</v>
      </c>
      <c r="K10" s="129" t="s">
        <v>22</v>
      </c>
      <c r="L10" s="127" t="s">
        <v>23</v>
      </c>
      <c r="M10" s="127" t="s">
        <v>24</v>
      </c>
      <c r="N10" s="127" t="s">
        <v>25</v>
      </c>
      <c r="O10" s="127" t="s">
        <v>26</v>
      </c>
      <c r="P10" s="127" t="s">
        <v>27</v>
      </c>
      <c r="Q10" s="127" t="s">
        <v>28</v>
      </c>
      <c r="R10" s="130" t="s">
        <v>29</v>
      </c>
      <c r="S10" s="130" t="s">
        <v>30</v>
      </c>
      <c r="T10" s="127" t="s">
        <v>31</v>
      </c>
      <c r="U10" s="127" t="s">
        <v>32</v>
      </c>
      <c r="V10" s="127" t="s">
        <v>33</v>
      </c>
      <c r="PK10" s="117" t="s">
        <v>35</v>
      </c>
    </row>
    <row r="11" spans="1:427" s="323" customFormat="1" ht="38.25" x14ac:dyDescent="0.2">
      <c r="A11" s="314"/>
      <c r="B11" s="315"/>
      <c r="C11" s="315">
        <v>1</v>
      </c>
      <c r="D11" s="315" t="s">
        <v>61</v>
      </c>
      <c r="E11" s="315" t="s">
        <v>212</v>
      </c>
      <c r="F11" s="316" t="e">
        <f>VLOOKUP(#REF!,[1]CONS!$J$3:$K$12,2,0)</f>
        <v>#REF!</v>
      </c>
      <c r="G11" s="316" t="s">
        <v>93</v>
      </c>
      <c r="H11" s="316" t="e">
        <f t="shared" ref="H11:H27" si="0">IF(AND(F11="OBJ_2",G11="GESTIÓN DEL CONOCIMIENTO"),F11&amp;"GESTCO",F11&amp;MID(G11,1,4))</f>
        <v>#REF!</v>
      </c>
      <c r="I11" s="316" t="s">
        <v>93</v>
      </c>
      <c r="J11" s="316" t="s">
        <v>288</v>
      </c>
      <c r="K11" s="315" t="s">
        <v>213</v>
      </c>
      <c r="L11" s="315" t="s">
        <v>289</v>
      </c>
      <c r="M11" s="315" t="s">
        <v>290</v>
      </c>
      <c r="N11" s="317">
        <v>0.1</v>
      </c>
      <c r="O11" s="318" t="s">
        <v>51</v>
      </c>
      <c r="P11" s="319">
        <v>43525</v>
      </c>
      <c r="Q11" s="320">
        <v>43779</v>
      </c>
      <c r="R11" s="321" t="s">
        <v>104</v>
      </c>
      <c r="S11" s="322" t="s">
        <v>214</v>
      </c>
      <c r="T11" s="322" t="s">
        <v>215</v>
      </c>
      <c r="U11" s="322"/>
      <c r="V11" s="322"/>
      <c r="W11" s="322"/>
      <c r="X11" s="322"/>
      <c r="Y11" s="322"/>
      <c r="Z11" s="322"/>
      <c r="PK11" s="323" t="s">
        <v>46</v>
      </c>
    </row>
    <row r="12" spans="1:427" s="333" customFormat="1" ht="86.25" customHeight="1" x14ac:dyDescent="0.2">
      <c r="A12" s="324"/>
      <c r="B12" s="325"/>
      <c r="C12" s="325">
        <v>2</v>
      </c>
      <c r="D12" s="325" t="s">
        <v>61</v>
      </c>
      <c r="E12" s="325" t="s">
        <v>212</v>
      </c>
      <c r="F12" s="326" t="e">
        <f>VLOOKUP(#REF!,[1]CONS!$J$3:$K$12,2,0)</f>
        <v>#REF!</v>
      </c>
      <c r="G12" s="326" t="s">
        <v>93</v>
      </c>
      <c r="H12" s="326" t="e">
        <f t="shared" si="0"/>
        <v>#REF!</v>
      </c>
      <c r="I12" s="327" t="s">
        <v>93</v>
      </c>
      <c r="J12" s="327" t="s">
        <v>291</v>
      </c>
      <c r="K12" s="325" t="s">
        <v>213</v>
      </c>
      <c r="L12" s="325" t="s">
        <v>292</v>
      </c>
      <c r="M12" s="325" t="s">
        <v>216</v>
      </c>
      <c r="N12" s="328">
        <v>0.05</v>
      </c>
      <c r="O12" s="325" t="s">
        <v>51</v>
      </c>
      <c r="P12" s="329">
        <v>43556</v>
      </c>
      <c r="Q12" s="330">
        <v>43646</v>
      </c>
      <c r="R12" s="331" t="s">
        <v>104</v>
      </c>
      <c r="S12" s="332" t="s">
        <v>214</v>
      </c>
      <c r="T12" s="332" t="s">
        <v>215</v>
      </c>
      <c r="U12" s="332"/>
      <c r="V12" s="332"/>
      <c r="W12" s="332"/>
      <c r="X12" s="332"/>
      <c r="Y12" s="332"/>
      <c r="Z12" s="332"/>
      <c r="PK12" s="333" t="s">
        <v>53</v>
      </c>
    </row>
    <row r="13" spans="1:427" s="323" customFormat="1" ht="51" x14ac:dyDescent="0.2">
      <c r="A13" s="314"/>
      <c r="B13" s="315"/>
      <c r="C13" s="315">
        <v>3</v>
      </c>
      <c r="D13" s="315" t="s">
        <v>61</v>
      </c>
      <c r="E13" s="315" t="s">
        <v>212</v>
      </c>
      <c r="F13" s="316" t="e">
        <f>VLOOKUP(#REF!,[1]CONS!$J$3:$K$12,2,0)</f>
        <v>#REF!</v>
      </c>
      <c r="G13" s="316" t="s">
        <v>93</v>
      </c>
      <c r="H13" s="316" t="e">
        <f t="shared" si="0"/>
        <v>#REF!</v>
      </c>
      <c r="I13" s="316" t="s">
        <v>93</v>
      </c>
      <c r="J13" s="316" t="s">
        <v>293</v>
      </c>
      <c r="K13" s="315" t="s">
        <v>213</v>
      </c>
      <c r="L13" s="315" t="s">
        <v>294</v>
      </c>
      <c r="M13" s="315" t="s">
        <v>295</v>
      </c>
      <c r="N13" s="317">
        <v>0.06</v>
      </c>
      <c r="O13" s="318" t="s">
        <v>51</v>
      </c>
      <c r="P13" s="319">
        <v>43466</v>
      </c>
      <c r="Q13" s="320">
        <v>43806</v>
      </c>
      <c r="R13" s="321" t="s">
        <v>104</v>
      </c>
      <c r="S13" s="322" t="s">
        <v>214</v>
      </c>
      <c r="T13" s="322" t="s">
        <v>215</v>
      </c>
      <c r="U13" s="322"/>
      <c r="V13" s="322"/>
      <c r="W13" s="322"/>
      <c r="X13" s="322"/>
      <c r="Y13" s="322"/>
      <c r="Z13" s="322"/>
    </row>
    <row r="14" spans="1:427" s="333" customFormat="1" ht="86.25" customHeight="1" x14ac:dyDescent="0.2">
      <c r="A14" s="324"/>
      <c r="B14" s="325"/>
      <c r="C14" s="325">
        <v>4</v>
      </c>
      <c r="D14" s="325" t="s">
        <v>61</v>
      </c>
      <c r="E14" s="325" t="s">
        <v>212</v>
      </c>
      <c r="F14" s="326" t="e">
        <f>VLOOKUP(#REF!,[1]CONS!$J$3:$K$12,2,0)</f>
        <v>#REF!</v>
      </c>
      <c r="G14" s="326" t="s">
        <v>93</v>
      </c>
      <c r="H14" s="326" t="e">
        <f t="shared" si="0"/>
        <v>#REF!</v>
      </c>
      <c r="I14" s="327" t="s">
        <v>93</v>
      </c>
      <c r="J14" s="327" t="s">
        <v>296</v>
      </c>
      <c r="K14" s="325" t="s">
        <v>213</v>
      </c>
      <c r="L14" s="325" t="s">
        <v>297</v>
      </c>
      <c r="M14" s="325" t="s">
        <v>298</v>
      </c>
      <c r="N14" s="328">
        <v>4.4999999999999998E-2</v>
      </c>
      <c r="O14" s="325" t="s">
        <v>51</v>
      </c>
      <c r="P14" s="329">
        <v>43612</v>
      </c>
      <c r="Q14" s="330">
        <v>43807</v>
      </c>
      <c r="R14" s="331" t="s">
        <v>104</v>
      </c>
      <c r="S14" s="332" t="s">
        <v>214</v>
      </c>
      <c r="T14" s="332" t="s">
        <v>215</v>
      </c>
      <c r="U14" s="332"/>
      <c r="V14" s="332"/>
      <c r="W14" s="332"/>
      <c r="X14" s="332"/>
      <c r="Y14" s="332"/>
      <c r="Z14" s="332"/>
    </row>
    <row r="15" spans="1:427" s="323" customFormat="1" ht="38.25" x14ac:dyDescent="0.2">
      <c r="A15" s="314"/>
      <c r="B15" s="315"/>
      <c r="C15" s="315">
        <v>5</v>
      </c>
      <c r="D15" s="315" t="s">
        <v>61</v>
      </c>
      <c r="E15" s="315" t="s">
        <v>212</v>
      </c>
      <c r="F15" s="316" t="e">
        <f>VLOOKUP(#REF!,[1]CONS!$J$3:$K$12,2,0)</f>
        <v>#REF!</v>
      </c>
      <c r="G15" s="316" t="s">
        <v>93</v>
      </c>
      <c r="H15" s="316" t="e">
        <f t="shared" si="0"/>
        <v>#REF!</v>
      </c>
      <c r="I15" s="316" t="s">
        <v>93</v>
      </c>
      <c r="J15" s="316" t="s">
        <v>299</v>
      </c>
      <c r="K15" s="315" t="s">
        <v>213</v>
      </c>
      <c r="L15" s="315" t="s">
        <v>300</v>
      </c>
      <c r="M15" s="315" t="s">
        <v>217</v>
      </c>
      <c r="N15" s="317">
        <v>4.4999999999999998E-2</v>
      </c>
      <c r="O15" s="318" t="s">
        <v>42</v>
      </c>
      <c r="P15" s="319">
        <v>43486</v>
      </c>
      <c r="Q15" s="320">
        <v>43821</v>
      </c>
      <c r="R15" s="321" t="s">
        <v>52</v>
      </c>
      <c r="S15" s="322" t="s">
        <v>214</v>
      </c>
      <c r="T15" s="322" t="s">
        <v>215</v>
      </c>
      <c r="U15" s="322"/>
      <c r="V15" s="322"/>
      <c r="W15" s="322"/>
      <c r="X15" s="322"/>
      <c r="Y15" s="322"/>
      <c r="Z15" s="322"/>
    </row>
    <row r="16" spans="1:427" s="333" customFormat="1" ht="86.25" customHeight="1" x14ac:dyDescent="0.2">
      <c r="A16" s="324"/>
      <c r="B16" s="325"/>
      <c r="C16" s="325">
        <v>6</v>
      </c>
      <c r="D16" s="325" t="s">
        <v>61</v>
      </c>
      <c r="E16" s="325" t="s">
        <v>95</v>
      </c>
      <c r="F16" s="326" t="e">
        <f>VLOOKUP(#REF!,[1]CONS!$J$3:$K$12,2,0)</f>
        <v>#REF!</v>
      </c>
      <c r="G16" s="326" t="s">
        <v>93</v>
      </c>
      <c r="H16" s="326" t="e">
        <f t="shared" si="0"/>
        <v>#REF!</v>
      </c>
      <c r="I16" s="327" t="s">
        <v>93</v>
      </c>
      <c r="J16" s="327" t="s">
        <v>218</v>
      </c>
      <c r="K16" s="325" t="s">
        <v>219</v>
      </c>
      <c r="L16" s="325" t="s">
        <v>220</v>
      </c>
      <c r="M16" s="325" t="s">
        <v>221</v>
      </c>
      <c r="N16" s="328">
        <v>4.4999999999999998E-2</v>
      </c>
      <c r="O16" s="325" t="s">
        <v>51</v>
      </c>
      <c r="P16" s="329">
        <v>43479</v>
      </c>
      <c r="Q16" s="330">
        <v>43830</v>
      </c>
      <c r="R16" s="331" t="s">
        <v>43</v>
      </c>
      <c r="S16" s="332" t="s">
        <v>214</v>
      </c>
      <c r="T16" s="332" t="s">
        <v>222</v>
      </c>
      <c r="U16" s="332"/>
      <c r="V16" s="332"/>
      <c r="W16" s="332"/>
      <c r="X16" s="332"/>
      <c r="Y16" s="332"/>
      <c r="Z16" s="332"/>
    </row>
    <row r="17" spans="1:26" s="323" customFormat="1" ht="38.25" x14ac:dyDescent="0.2">
      <c r="A17" s="314"/>
      <c r="B17" s="315"/>
      <c r="C17" s="315">
        <v>7</v>
      </c>
      <c r="D17" s="315" t="s">
        <v>61</v>
      </c>
      <c r="E17" s="315" t="s">
        <v>212</v>
      </c>
      <c r="F17" s="316" t="e">
        <f>VLOOKUP(#REF!,[1]CONS!$J$3:$K$12,2,0)</f>
        <v>#REF!</v>
      </c>
      <c r="G17" s="316" t="s">
        <v>93</v>
      </c>
      <c r="H17" s="316" t="e">
        <f t="shared" si="0"/>
        <v>#REF!</v>
      </c>
      <c r="I17" s="316" t="s">
        <v>93</v>
      </c>
      <c r="J17" s="316" t="s">
        <v>223</v>
      </c>
      <c r="K17" s="315" t="s">
        <v>219</v>
      </c>
      <c r="L17" s="315" t="s">
        <v>224</v>
      </c>
      <c r="M17" s="315" t="s">
        <v>225</v>
      </c>
      <c r="N17" s="317">
        <v>4.4999999999999998E-2</v>
      </c>
      <c r="O17" s="318" t="s">
        <v>51</v>
      </c>
      <c r="P17" s="319">
        <v>43486</v>
      </c>
      <c r="Q17" s="320">
        <v>43807</v>
      </c>
      <c r="R17" s="321" t="s">
        <v>52</v>
      </c>
      <c r="S17" s="322" t="s">
        <v>214</v>
      </c>
      <c r="T17" s="322" t="s">
        <v>222</v>
      </c>
      <c r="U17" s="322"/>
      <c r="V17" s="322"/>
      <c r="W17" s="322"/>
      <c r="X17" s="322"/>
      <c r="Y17" s="322"/>
      <c r="Z17" s="322"/>
    </row>
    <row r="18" spans="1:26" s="333" customFormat="1" ht="86.25" customHeight="1" x14ac:dyDescent="0.2">
      <c r="A18" s="324"/>
      <c r="B18" s="325"/>
      <c r="C18" s="325">
        <v>8</v>
      </c>
      <c r="D18" s="325" t="s">
        <v>61</v>
      </c>
      <c r="E18" s="325" t="s">
        <v>226</v>
      </c>
      <c r="F18" s="326" t="e">
        <f>VLOOKUP(#REF!,[1]CONS!$J$3:$K$12,2,0)</f>
        <v>#REF!</v>
      </c>
      <c r="G18" s="326" t="s">
        <v>93</v>
      </c>
      <c r="H18" s="326" t="e">
        <f t="shared" si="0"/>
        <v>#REF!</v>
      </c>
      <c r="I18" s="327" t="s">
        <v>93</v>
      </c>
      <c r="J18" s="327" t="s">
        <v>227</v>
      </c>
      <c r="K18" s="325" t="s">
        <v>228</v>
      </c>
      <c r="L18" s="325" t="s">
        <v>301</v>
      </c>
      <c r="M18" s="325" t="s">
        <v>302</v>
      </c>
      <c r="N18" s="328">
        <v>4.4999999999999998E-2</v>
      </c>
      <c r="O18" s="325" t="s">
        <v>51</v>
      </c>
      <c r="P18" s="334">
        <v>43556</v>
      </c>
      <c r="Q18" s="330">
        <v>43709</v>
      </c>
      <c r="R18" s="331" t="s">
        <v>104</v>
      </c>
      <c r="S18" s="332" t="s">
        <v>214</v>
      </c>
      <c r="T18" s="332" t="s">
        <v>229</v>
      </c>
      <c r="U18" s="332"/>
      <c r="V18" s="332"/>
      <c r="W18" s="332"/>
      <c r="X18" s="332"/>
      <c r="Y18" s="332"/>
      <c r="Z18" s="332"/>
    </row>
    <row r="19" spans="1:26" s="323" customFormat="1" ht="38.25" x14ac:dyDescent="0.2">
      <c r="A19" s="314"/>
      <c r="B19" s="315"/>
      <c r="C19" s="315">
        <v>9</v>
      </c>
      <c r="D19" s="315" t="s">
        <v>61</v>
      </c>
      <c r="E19" s="315" t="s">
        <v>226</v>
      </c>
      <c r="F19" s="316" t="e">
        <f>VLOOKUP(#REF!,[1]CONS!$J$3:$K$12,2,0)</f>
        <v>#REF!</v>
      </c>
      <c r="G19" s="316" t="s">
        <v>93</v>
      </c>
      <c r="H19" s="316" t="e">
        <f t="shared" si="0"/>
        <v>#REF!</v>
      </c>
      <c r="I19" s="316" t="s">
        <v>93</v>
      </c>
      <c r="J19" s="316" t="s">
        <v>303</v>
      </c>
      <c r="K19" s="315" t="s">
        <v>228</v>
      </c>
      <c r="L19" s="315" t="s">
        <v>230</v>
      </c>
      <c r="M19" s="315" t="s">
        <v>231</v>
      </c>
      <c r="N19" s="317">
        <v>0.12</v>
      </c>
      <c r="O19" s="318" t="s">
        <v>51</v>
      </c>
      <c r="P19" s="334">
        <v>43466</v>
      </c>
      <c r="Q19" s="335">
        <v>43770</v>
      </c>
      <c r="R19" s="321" t="s">
        <v>104</v>
      </c>
      <c r="S19" s="322" t="s">
        <v>214</v>
      </c>
      <c r="T19" s="322" t="s">
        <v>232</v>
      </c>
      <c r="U19" s="322"/>
      <c r="V19" s="322"/>
      <c r="W19" s="322"/>
      <c r="X19" s="322"/>
      <c r="Y19" s="322"/>
      <c r="Z19" s="322"/>
    </row>
    <row r="20" spans="1:26" s="333" customFormat="1" ht="86.25" customHeight="1" x14ac:dyDescent="0.2">
      <c r="A20" s="324"/>
      <c r="B20" s="325"/>
      <c r="C20" s="325">
        <v>10</v>
      </c>
      <c r="D20" s="325" t="s">
        <v>61</v>
      </c>
      <c r="E20" s="325" t="s">
        <v>226</v>
      </c>
      <c r="F20" s="326" t="e">
        <f>VLOOKUP(#REF!,[1]CONS!$J$3:$K$12,2,0)</f>
        <v>#REF!</v>
      </c>
      <c r="G20" s="326" t="s">
        <v>93</v>
      </c>
      <c r="H20" s="326" t="e">
        <f t="shared" si="0"/>
        <v>#REF!</v>
      </c>
      <c r="I20" s="327" t="s">
        <v>93</v>
      </c>
      <c r="J20" s="327" t="s">
        <v>233</v>
      </c>
      <c r="K20" s="325" t="s">
        <v>228</v>
      </c>
      <c r="L20" s="325" t="s">
        <v>304</v>
      </c>
      <c r="M20" s="325" t="s">
        <v>234</v>
      </c>
      <c r="N20" s="328">
        <v>4.4999999999999998E-2</v>
      </c>
      <c r="O20" s="325" t="s">
        <v>51</v>
      </c>
      <c r="P20" s="334">
        <v>43556</v>
      </c>
      <c r="Q20" s="336">
        <v>43770</v>
      </c>
      <c r="R20" s="331" t="s">
        <v>104</v>
      </c>
      <c r="S20" s="332" t="s">
        <v>214</v>
      </c>
      <c r="T20" s="332" t="s">
        <v>235</v>
      </c>
      <c r="U20" s="332"/>
      <c r="V20" s="332"/>
      <c r="W20" s="332"/>
      <c r="X20" s="332"/>
      <c r="Y20" s="332"/>
      <c r="Z20" s="332"/>
    </row>
    <row r="21" spans="1:26" s="323" customFormat="1" ht="25.5" x14ac:dyDescent="0.2">
      <c r="A21" s="314"/>
      <c r="B21" s="315"/>
      <c r="C21" s="315">
        <v>11</v>
      </c>
      <c r="D21" s="315" t="s">
        <v>61</v>
      </c>
      <c r="E21" s="315" t="s">
        <v>226</v>
      </c>
      <c r="F21" s="316" t="e">
        <f>VLOOKUP(#REF!,[1]CONS!$J$3:$K$12,2,0)</f>
        <v>#REF!</v>
      </c>
      <c r="G21" s="316" t="s">
        <v>93</v>
      </c>
      <c r="H21" s="316" t="e">
        <f t="shared" si="0"/>
        <v>#REF!</v>
      </c>
      <c r="I21" s="316" t="s">
        <v>93</v>
      </c>
      <c r="J21" s="316" t="s">
        <v>236</v>
      </c>
      <c r="K21" s="315" t="s">
        <v>228</v>
      </c>
      <c r="L21" s="315" t="s">
        <v>305</v>
      </c>
      <c r="M21" s="315" t="s">
        <v>237</v>
      </c>
      <c r="N21" s="317">
        <v>0.05</v>
      </c>
      <c r="O21" s="318" t="s">
        <v>51</v>
      </c>
      <c r="P21" s="319">
        <v>43493</v>
      </c>
      <c r="Q21" s="320">
        <v>43793</v>
      </c>
      <c r="R21" s="321" t="s">
        <v>52</v>
      </c>
      <c r="S21" s="322" t="s">
        <v>214</v>
      </c>
      <c r="T21" s="322" t="s">
        <v>229</v>
      </c>
      <c r="U21" s="322"/>
      <c r="V21" s="322"/>
      <c r="W21" s="322"/>
      <c r="X21" s="322"/>
      <c r="Y21" s="322"/>
      <c r="Z21" s="322"/>
    </row>
    <row r="22" spans="1:26" s="333" customFormat="1" ht="86.25" customHeight="1" x14ac:dyDescent="0.2">
      <c r="A22" s="324"/>
      <c r="B22" s="325"/>
      <c r="C22" s="325">
        <v>12</v>
      </c>
      <c r="D22" s="325" t="s">
        <v>61</v>
      </c>
      <c r="E22" s="325" t="s">
        <v>95</v>
      </c>
      <c r="F22" s="326" t="e">
        <f>VLOOKUP(#REF!,[1]CONS!$J$3:$K$12,2,0)</f>
        <v>#REF!</v>
      </c>
      <c r="G22" s="326" t="s">
        <v>93</v>
      </c>
      <c r="H22" s="326" t="e">
        <f t="shared" si="0"/>
        <v>#REF!</v>
      </c>
      <c r="I22" s="327" t="s">
        <v>93</v>
      </c>
      <c r="J22" s="327" t="s">
        <v>238</v>
      </c>
      <c r="K22" s="325" t="s">
        <v>213</v>
      </c>
      <c r="L22" s="325" t="s">
        <v>239</v>
      </c>
      <c r="M22" s="325" t="s">
        <v>240</v>
      </c>
      <c r="N22" s="328">
        <v>4.4999999999999998E-2</v>
      </c>
      <c r="O22" s="325" t="s">
        <v>51</v>
      </c>
      <c r="P22" s="329">
        <v>43486</v>
      </c>
      <c r="Q22" s="330">
        <v>43597</v>
      </c>
      <c r="R22" s="331" t="s">
        <v>52</v>
      </c>
      <c r="S22" s="332" t="s">
        <v>214</v>
      </c>
      <c r="T22" s="332" t="s">
        <v>241</v>
      </c>
      <c r="U22" s="332"/>
      <c r="V22" s="332"/>
      <c r="W22" s="332"/>
      <c r="X22" s="332"/>
      <c r="Y22" s="332"/>
      <c r="Z22" s="332"/>
    </row>
    <row r="23" spans="1:26" s="323" customFormat="1" ht="51" x14ac:dyDescent="0.2">
      <c r="A23" s="314"/>
      <c r="B23" s="315"/>
      <c r="C23" s="315">
        <v>13</v>
      </c>
      <c r="D23" s="315" t="s">
        <v>61</v>
      </c>
      <c r="E23" s="315" t="s">
        <v>212</v>
      </c>
      <c r="F23" s="316" t="e">
        <f>VLOOKUP(#REF!,[1]CONS!$J$3:$K$12,2,0)</f>
        <v>#REF!</v>
      </c>
      <c r="G23" s="316" t="s">
        <v>93</v>
      </c>
      <c r="H23" s="316" t="e">
        <f t="shared" si="0"/>
        <v>#REF!</v>
      </c>
      <c r="I23" s="316" t="s">
        <v>93</v>
      </c>
      <c r="J23" s="316" t="s">
        <v>242</v>
      </c>
      <c r="K23" s="315" t="s">
        <v>57</v>
      </c>
      <c r="L23" s="315" t="s">
        <v>243</v>
      </c>
      <c r="M23" s="315" t="s">
        <v>244</v>
      </c>
      <c r="N23" s="317">
        <v>0.05</v>
      </c>
      <c r="O23" s="318" t="s">
        <v>51</v>
      </c>
      <c r="P23" s="319">
        <v>43466</v>
      </c>
      <c r="Q23" s="320">
        <v>43830</v>
      </c>
      <c r="R23" s="321" t="s">
        <v>52</v>
      </c>
      <c r="S23" s="322" t="s">
        <v>214</v>
      </c>
      <c r="T23" s="322" t="s">
        <v>241</v>
      </c>
      <c r="U23" s="322"/>
      <c r="V23" s="322"/>
      <c r="W23" s="322"/>
      <c r="X23" s="322"/>
      <c r="Y23" s="322"/>
      <c r="Z23" s="322"/>
    </row>
    <row r="24" spans="1:26" s="333" customFormat="1" ht="86.25" customHeight="1" x14ac:dyDescent="0.2">
      <c r="A24" s="324"/>
      <c r="B24" s="325"/>
      <c r="C24" s="325">
        <v>14</v>
      </c>
      <c r="D24" s="325" t="s">
        <v>36</v>
      </c>
      <c r="E24" s="325" t="s">
        <v>37</v>
      </c>
      <c r="F24" s="326" t="e">
        <f>VLOOKUP(#REF!,[1]CONS!$J$3:$K$12,2,0)</f>
        <v>#REF!</v>
      </c>
      <c r="G24" s="326" t="s">
        <v>72</v>
      </c>
      <c r="H24" s="326" t="e">
        <f t="shared" si="0"/>
        <v>#REF!</v>
      </c>
      <c r="I24" s="327" t="s">
        <v>73</v>
      </c>
      <c r="J24" s="327" t="s">
        <v>74</v>
      </c>
      <c r="K24" s="325" t="s">
        <v>75</v>
      </c>
      <c r="L24" s="325" t="s">
        <v>76</v>
      </c>
      <c r="M24" s="325" t="s">
        <v>77</v>
      </c>
      <c r="N24" s="328">
        <v>0.05</v>
      </c>
      <c r="O24" s="325" t="s">
        <v>51</v>
      </c>
      <c r="P24" s="329">
        <v>43493</v>
      </c>
      <c r="Q24" s="330">
        <v>43830</v>
      </c>
      <c r="R24" s="331" t="s">
        <v>52</v>
      </c>
      <c r="S24" s="332" t="s">
        <v>214</v>
      </c>
      <c r="T24" s="332" t="s">
        <v>245</v>
      </c>
      <c r="U24" s="332"/>
      <c r="V24" s="332"/>
      <c r="W24" s="332"/>
      <c r="X24" s="332"/>
      <c r="Y24" s="332"/>
      <c r="Z24" s="332"/>
    </row>
    <row r="25" spans="1:26" s="323" customFormat="1" ht="38.25" x14ac:dyDescent="0.2">
      <c r="A25" s="314"/>
      <c r="B25" s="315"/>
      <c r="C25" s="315">
        <v>15</v>
      </c>
      <c r="D25" s="315" t="s">
        <v>61</v>
      </c>
      <c r="E25" s="315" t="s">
        <v>212</v>
      </c>
      <c r="F25" s="316" t="e">
        <f>VLOOKUP(#REF!,[1]CONS!$J$3:$K$12,2,0)</f>
        <v>#REF!</v>
      </c>
      <c r="G25" s="316" t="s">
        <v>93</v>
      </c>
      <c r="H25" s="316" t="e">
        <f t="shared" si="0"/>
        <v>#REF!</v>
      </c>
      <c r="I25" s="316" t="s">
        <v>93</v>
      </c>
      <c r="J25" s="316" t="s">
        <v>306</v>
      </c>
      <c r="K25" s="315" t="s">
        <v>213</v>
      </c>
      <c r="L25" s="315" t="s">
        <v>307</v>
      </c>
      <c r="M25" s="315" t="s">
        <v>308</v>
      </c>
      <c r="N25" s="317">
        <v>0.08</v>
      </c>
      <c r="O25" s="318" t="s">
        <v>51</v>
      </c>
      <c r="P25" s="319">
        <v>43521</v>
      </c>
      <c r="Q25" s="320">
        <v>43677</v>
      </c>
      <c r="R25" s="321" t="s">
        <v>52</v>
      </c>
      <c r="S25" s="322" t="s">
        <v>214</v>
      </c>
      <c r="T25" s="322" t="s">
        <v>215</v>
      </c>
      <c r="U25" s="322"/>
      <c r="V25" s="322"/>
      <c r="W25" s="322"/>
      <c r="X25" s="322"/>
      <c r="Y25" s="322"/>
      <c r="Z25" s="322"/>
    </row>
    <row r="26" spans="1:26" s="333" customFormat="1" ht="86.25" customHeight="1" x14ac:dyDescent="0.2">
      <c r="A26" s="324"/>
      <c r="B26" s="325"/>
      <c r="C26" s="325">
        <v>16</v>
      </c>
      <c r="D26" s="325" t="s">
        <v>61</v>
      </c>
      <c r="E26" s="325" t="s">
        <v>226</v>
      </c>
      <c r="F26" s="326" t="e">
        <f>VLOOKUP(#REF!,[1]CONS!$J$3:$K$12,2,0)</f>
        <v>#REF!</v>
      </c>
      <c r="G26" s="326" t="s">
        <v>93</v>
      </c>
      <c r="H26" s="326" t="e">
        <f t="shared" si="0"/>
        <v>#REF!</v>
      </c>
      <c r="I26" s="327" t="s">
        <v>93</v>
      </c>
      <c r="J26" s="327" t="s">
        <v>309</v>
      </c>
      <c r="K26" s="325" t="s">
        <v>213</v>
      </c>
      <c r="L26" s="325" t="s">
        <v>246</v>
      </c>
      <c r="M26" s="325" t="s">
        <v>247</v>
      </c>
      <c r="N26" s="328">
        <v>7.0000000000000007E-2</v>
      </c>
      <c r="O26" s="325" t="s">
        <v>51</v>
      </c>
      <c r="P26" s="329">
        <v>43493</v>
      </c>
      <c r="Q26" s="330">
        <v>43830</v>
      </c>
      <c r="R26" s="331" t="s">
        <v>248</v>
      </c>
      <c r="S26" s="332" t="s">
        <v>214</v>
      </c>
      <c r="T26" s="332" t="s">
        <v>229</v>
      </c>
      <c r="U26" s="332"/>
      <c r="V26" s="332"/>
      <c r="W26" s="332"/>
      <c r="X26" s="332"/>
      <c r="Y26" s="332"/>
      <c r="Z26" s="332"/>
    </row>
    <row r="27" spans="1:26" s="323" customFormat="1" ht="63.75" x14ac:dyDescent="0.2">
      <c r="A27" s="314"/>
      <c r="B27" s="315"/>
      <c r="C27" s="315">
        <v>17</v>
      </c>
      <c r="D27" s="315" t="s">
        <v>61</v>
      </c>
      <c r="E27" s="315" t="s">
        <v>226</v>
      </c>
      <c r="F27" s="316" t="e">
        <f>VLOOKUP(#REF!,[1]CONS!$J$3:$K$12,2,0)</f>
        <v>#REF!</v>
      </c>
      <c r="G27" s="316" t="s">
        <v>93</v>
      </c>
      <c r="H27" s="316" t="e">
        <f t="shared" si="0"/>
        <v>#REF!</v>
      </c>
      <c r="I27" s="316" t="s">
        <v>93</v>
      </c>
      <c r="J27" s="316" t="s">
        <v>249</v>
      </c>
      <c r="K27" s="315" t="s">
        <v>213</v>
      </c>
      <c r="L27" s="315" t="s">
        <v>250</v>
      </c>
      <c r="M27" s="315" t="s">
        <v>251</v>
      </c>
      <c r="N27" s="317">
        <v>0.05</v>
      </c>
      <c r="O27" s="318" t="s">
        <v>51</v>
      </c>
      <c r="P27" s="319">
        <v>43466</v>
      </c>
      <c r="Q27" s="320">
        <v>43646</v>
      </c>
      <c r="R27" s="321" t="s">
        <v>52</v>
      </c>
      <c r="S27" s="322" t="s">
        <v>214</v>
      </c>
      <c r="T27" s="322" t="s">
        <v>235</v>
      </c>
      <c r="U27" s="322"/>
      <c r="V27" s="322"/>
      <c r="W27" s="322"/>
      <c r="X27" s="322"/>
      <c r="Y27" s="322"/>
      <c r="Z27" s="322"/>
    </row>
    <row r="28" spans="1:26" ht="71.25" customHeight="1" x14ac:dyDescent="0.25">
      <c r="C28" s="337"/>
      <c r="D28" s="338"/>
      <c r="E28" s="339"/>
      <c r="F28" s="340"/>
      <c r="G28" s="341"/>
      <c r="H28" s="342"/>
      <c r="I28" s="339"/>
      <c r="J28" s="343"/>
      <c r="K28" s="339"/>
      <c r="L28" s="339"/>
      <c r="M28" s="344"/>
      <c r="N28" s="345">
        <f>SUBTOTAL(109,Tabla13[9. 
PESO PORCENTUAL (%)
Programado Vigencia])</f>
        <v>0.99500000000000011</v>
      </c>
      <c r="O28" s="346"/>
      <c r="P28" s="344"/>
      <c r="Q28" s="347"/>
      <c r="R28" s="347"/>
      <c r="S28" s="339"/>
      <c r="T28" s="339"/>
      <c r="U28" s="348"/>
      <c r="V28" s="339"/>
    </row>
    <row r="29" spans="1:26" ht="26.25" customHeight="1" x14ac:dyDescent="0.25">
      <c r="C29" s="131"/>
      <c r="D29" s="132"/>
      <c r="E29" s="133"/>
      <c r="F29" s="349"/>
      <c r="G29" s="134"/>
      <c r="H29" s="350"/>
      <c r="I29" s="133"/>
      <c r="J29" s="135"/>
      <c r="K29" s="133"/>
      <c r="L29" s="133"/>
      <c r="M29" s="136"/>
      <c r="N29" s="139"/>
      <c r="O29" s="137"/>
      <c r="P29" s="136"/>
      <c r="Q29" s="140"/>
      <c r="R29" s="140"/>
      <c r="S29" s="133"/>
      <c r="T29" s="133"/>
      <c r="U29" s="138"/>
      <c r="V29" s="133"/>
    </row>
    <row r="30" spans="1:26" ht="26.25" customHeight="1" x14ac:dyDescent="0.25">
      <c r="C30" s="131"/>
      <c r="D30" s="132"/>
      <c r="E30" s="133"/>
      <c r="F30" s="349"/>
      <c r="G30" s="134"/>
      <c r="H30" s="350"/>
      <c r="I30" s="133"/>
      <c r="J30" s="135"/>
      <c r="K30" s="133"/>
      <c r="L30" s="133"/>
      <c r="M30" s="136"/>
      <c r="N30" s="139"/>
      <c r="O30" s="137"/>
      <c r="P30" s="136"/>
      <c r="Q30" s="140"/>
      <c r="R30" s="140"/>
      <c r="S30" s="133"/>
      <c r="T30" s="133"/>
      <c r="U30" s="138"/>
      <c r="V30" s="133"/>
    </row>
    <row r="31" spans="1:26" ht="26.25" customHeight="1" x14ac:dyDescent="0.25">
      <c r="C31" s="141"/>
      <c r="D31" s="141"/>
      <c r="E31" s="141"/>
      <c r="F31" s="102"/>
      <c r="G31" s="102"/>
      <c r="H31" s="101"/>
      <c r="I31" s="104"/>
      <c r="J31" s="104"/>
      <c r="K31" s="102"/>
      <c r="L31" s="102"/>
      <c r="M31" s="101"/>
      <c r="N31" s="101"/>
      <c r="O31" s="101"/>
      <c r="P31" s="101"/>
      <c r="Q31" s="105"/>
      <c r="R31" s="105"/>
      <c r="S31" s="105"/>
      <c r="T31" s="105"/>
      <c r="U31" s="142"/>
      <c r="V31" s="142"/>
    </row>
    <row r="32" spans="1:26" ht="26.25" customHeight="1" thickBot="1" x14ac:dyDescent="0.3">
      <c r="C32" s="141"/>
      <c r="D32" s="141"/>
      <c r="E32" s="141"/>
      <c r="F32" s="102"/>
      <c r="G32" s="141"/>
      <c r="H32" s="143"/>
      <c r="I32" s="143"/>
      <c r="J32" s="144"/>
      <c r="K32" s="145"/>
      <c r="L32" s="145"/>
      <c r="M32" s="146"/>
      <c r="N32" s="146"/>
      <c r="O32" s="145"/>
      <c r="P32" s="429"/>
      <c r="Q32" s="145"/>
      <c r="R32" s="105"/>
      <c r="S32" s="105"/>
      <c r="T32" s="105"/>
      <c r="U32" s="142"/>
      <c r="V32" s="142"/>
    </row>
    <row r="33" spans="3:22" ht="26.25" customHeight="1" x14ac:dyDescent="0.25">
      <c r="C33" s="141"/>
      <c r="D33" s="141"/>
      <c r="E33" s="141"/>
      <c r="F33" s="102"/>
      <c r="G33" s="141"/>
      <c r="H33" s="141"/>
      <c r="I33" s="435" t="s">
        <v>209</v>
      </c>
      <c r="J33" s="435"/>
      <c r="K33" s="147"/>
      <c r="L33" s="147"/>
      <c r="M33" s="435" t="s">
        <v>252</v>
      </c>
      <c r="N33" s="435"/>
      <c r="O33" s="435"/>
      <c r="P33" s="533"/>
      <c r="Q33" s="148"/>
      <c r="R33" s="105"/>
      <c r="S33" s="105"/>
      <c r="T33" s="105"/>
      <c r="U33" s="142"/>
      <c r="V33" s="142"/>
    </row>
    <row r="34" spans="3:22" ht="38.25" customHeight="1" x14ac:dyDescent="0.25">
      <c r="C34" s="141"/>
      <c r="D34" s="141"/>
      <c r="E34" s="141"/>
      <c r="F34" s="102"/>
      <c r="G34" s="141"/>
      <c r="H34" s="141"/>
      <c r="I34" s="436" t="s">
        <v>210</v>
      </c>
      <c r="J34" s="436"/>
      <c r="K34" s="149"/>
      <c r="L34" s="149"/>
      <c r="M34" s="436" t="s">
        <v>253</v>
      </c>
      <c r="N34" s="436"/>
      <c r="O34" s="436"/>
      <c r="P34" s="436"/>
      <c r="Q34" s="150"/>
      <c r="R34" s="105"/>
      <c r="S34" s="105"/>
      <c r="T34" s="105"/>
      <c r="U34" s="142"/>
      <c r="V34" s="142"/>
    </row>
    <row r="35" spans="3:22" ht="26.25" customHeight="1" x14ac:dyDescent="0.25">
      <c r="C35" s="141"/>
      <c r="D35" s="141"/>
      <c r="E35" s="141"/>
      <c r="F35" s="102"/>
      <c r="G35" s="141"/>
      <c r="H35" s="141"/>
      <c r="I35" s="151"/>
      <c r="J35" s="152"/>
      <c r="K35" s="147"/>
      <c r="L35" s="147"/>
      <c r="M35" s="153"/>
      <c r="N35" s="153"/>
      <c r="O35" s="153"/>
      <c r="P35" s="151"/>
      <c r="Q35" s="151"/>
      <c r="R35" s="105"/>
      <c r="S35" s="105"/>
      <c r="T35" s="105"/>
      <c r="U35" s="142"/>
      <c r="V35" s="142"/>
    </row>
    <row r="36" spans="3:22" ht="26.25" customHeight="1" x14ac:dyDescent="0.25">
      <c r="C36" s="141"/>
      <c r="D36" s="141"/>
      <c r="E36" s="141"/>
      <c r="F36" s="102"/>
      <c r="G36" s="102"/>
      <c r="H36" s="101"/>
      <c r="I36" s="104"/>
      <c r="J36" s="104"/>
      <c r="K36" s="102"/>
      <c r="L36" s="102"/>
      <c r="M36" s="101"/>
      <c r="N36" s="101"/>
      <c r="O36" s="101"/>
      <c r="P36" s="101"/>
      <c r="Q36" s="105"/>
      <c r="R36" s="105"/>
      <c r="S36" s="105"/>
      <c r="T36" s="105"/>
      <c r="U36" s="142"/>
      <c r="V36" s="142"/>
    </row>
    <row r="37" spans="3:22" ht="26.25" customHeight="1" x14ac:dyDescent="0.25">
      <c r="C37" s="141"/>
      <c r="D37" s="141"/>
      <c r="E37" s="141"/>
      <c r="F37" s="102"/>
      <c r="G37" s="141"/>
      <c r="H37" s="312"/>
      <c r="I37" s="154"/>
      <c r="J37" s="131"/>
      <c r="K37" s="155"/>
      <c r="L37" s="155"/>
      <c r="M37" s="141"/>
      <c r="N37" s="141"/>
      <c r="O37" s="154"/>
      <c r="P37" s="154"/>
      <c r="Q37" s="154"/>
      <c r="R37" s="154"/>
      <c r="S37" s="142"/>
      <c r="T37" s="142"/>
      <c r="U37" s="142"/>
      <c r="V37" s="142"/>
    </row>
    <row r="38" spans="3:22" ht="26.25" customHeight="1" x14ac:dyDescent="0.25">
      <c r="C38" s="156"/>
      <c r="D38" s="156"/>
      <c r="E38" s="156"/>
    </row>
  </sheetData>
  <sheetProtection formatCells="0" formatColumns="0" formatRows="0" insertRows="0" insertHyperlinks="0" deleteColumns="0" deleteRows="0" sort="0" autoFilter="0" pivotTables="0"/>
  <mergeCells count="12">
    <mergeCell ref="C2:C7"/>
    <mergeCell ref="D2:S3"/>
    <mergeCell ref="T2:V3"/>
    <mergeCell ref="D4:S5"/>
    <mergeCell ref="T4:V5"/>
    <mergeCell ref="D6:S7"/>
    <mergeCell ref="T6:V7"/>
    <mergeCell ref="K8:L8"/>
    <mergeCell ref="M33:P33"/>
    <mergeCell ref="M34:P34"/>
    <mergeCell ref="I33:J33"/>
    <mergeCell ref="I34:J34"/>
  </mergeCells>
  <dataValidations count="14">
    <dataValidation type="date" allowBlank="1" showInputMessage="1" showErrorMessage="1" errorTitle="Whoops" error="For this template to work correctly, your Due Date needs to be greater than or equal to the Start Date." sqref="Q11:Q27">
      <formula1>P11</formula1>
      <formula2>43830</formula2>
    </dataValidation>
    <dataValidation type="list" allowBlank="1" showInputMessage="1" showErrorMessage="1" sqref="E11:E27">
      <formula1>INDIRECT($D11)</formula1>
    </dataValidation>
    <dataValidation type="list" allowBlank="1" showInputMessage="1" showErrorMessage="1" sqref="G11:G27">
      <formula1>INDIRECT($F11)</formula1>
    </dataValidation>
    <dataValidation type="list" allowBlank="1" showInputMessage="1" showErrorMessage="1" sqref="I11:I27">
      <formula1>INDIRECT($H11)</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O11:O27">
      <formula1>"SI,NO"</formula1>
    </dataValidation>
    <dataValidation type="list" allowBlank="1" showInputMessage="1" showErrorMessage="1" sqref="D11:D27">
      <formula1>perspectiva</formula1>
    </dataValidation>
    <dataValidation type="date" allowBlank="1" showInputMessage="1" showErrorMessage="1" sqref="P12:P27">
      <formula1>43466</formula1>
      <formula2>43830</formula2>
    </dataValidation>
    <dataValidation type="list" allowBlank="1" showInputMessage="1" showErrorMessage="1" sqref="R11:R27">
      <formula1>fuente</formula1>
    </dataValidation>
    <dataValidation type="decimal" allowBlank="1" showInputMessage="1" showErrorMessage="1" sqref="N11:N24 N26:N27 U11:U27">
      <formula1>0</formula1>
      <formula2>1</formula2>
    </dataValidation>
    <dataValidation type="date" allowBlank="1" showInputMessage="1" showErrorMessage="1" prompt="dd/mm/aaaa" sqref="P11">
      <formula1>43466</formula1>
      <formula2>43830</formula2>
    </dataValidation>
    <dataValidation allowBlank="1" showInputMessage="1" showErrorMessage="1" prompt="Primero seleccione los planes de la fila 10 y posteriormente de clic en la celda donde se insertará" sqref="J11:K11"/>
    <dataValidation type="custom" allowBlank="1" showInputMessage="1" showErrorMessage="1" prompt="Whoops - For this template to work correctly, your Due Date needs to be greater than or equal to the Start Date." sqref="O32">
      <formula1>O32&gt;=N32</formula1>
    </dataValidation>
    <dataValidation type="list" allowBlank="1" showInputMessage="1" prompt="Whoops - For this template to work correctly you need to select a choice from the drop down list. But you can still use what you entered by clicking Yes." sqref="L32">
      <formula1>"No iniciado,En progreso,Aplazada,Completo"</formula1>
    </dataValidation>
    <dataValidation type="list" allowBlank="1" sqref="K32">
      <formula1>"Baja,Normal,Alta"</formula1>
    </dataValidation>
  </dataValidations>
  <printOptions horizontalCentered="1" verticalCentered="1"/>
  <pageMargins left="0.23622047244094491" right="0.23622047244094491" top="0.74803149606299213" bottom="0.74803149606299213" header="0.31496062992125984" footer="0.31496062992125984"/>
  <pageSetup paperSize="122" scale="30" orientation="landscape" horizontalDpi="300" verticalDpi="300" r:id="rId1"/>
  <headerFooter>
    <oddFooter xml:space="preserve">&amp;L&amp;G&amp;C&amp;G&amp;RPágina &amp;P de &amp;N       </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DIR</vt:lpstr>
      <vt:lpstr>SGC</vt:lpstr>
      <vt:lpstr>OTIC</vt:lpstr>
      <vt:lpstr>OCI</vt:lpstr>
      <vt:lpstr>OAP</vt:lpstr>
      <vt:lpstr>STJ</vt:lpstr>
      <vt:lpstr>SDBDD</vt:lpstr>
      <vt:lpstr>DIR!Área_de_impresión</vt:lpstr>
      <vt:lpstr>OAP!Área_de_impresión</vt:lpstr>
      <vt:lpstr>OCI!Área_de_impresión</vt:lpstr>
      <vt:lpstr>SDBDD!Área_de_impresión</vt:lpstr>
      <vt:lpstr>SGC!Área_de_impresión</vt:lpstr>
      <vt:lpstr>STJ!Área_de_impresión</vt:lpstr>
      <vt:lpstr>SDBDD!Títulos_a_imprimir</vt:lpstr>
      <vt:lpstr>SGC!Títulos_a_imprimir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Viviana Yilena Monroy Preciado</cp:lastModifiedBy>
  <dcterms:created xsi:type="dcterms:W3CDTF">2019-01-21T16:44:27Z</dcterms:created>
  <dcterms:modified xsi:type="dcterms:W3CDTF">2019-01-31T20:44:20Z</dcterms:modified>
</cp:coreProperties>
</file>